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<sst xmlns="http://schemas.openxmlformats.org/spreadsheetml/2006/main" count="194" uniqueCount="148">
  <si>
    <t>Vstart</t>
  </si>
  <si>
    <t>Astart</t>
  </si>
  <si>
    <t>Vend</t>
  </si>
  <si>
    <t>Weight</t>
  </si>
  <si>
    <t>Time  Interval</t>
  </si>
  <si>
    <t>Cross  Section (sq.ft.)</t>
  </si>
  <si>
    <t>SHIFTS</t>
  </si>
  <si>
    <t>SPD</t>
  </si>
  <si>
    <t>TQ</t>
  </si>
  <si>
    <t>RPM</t>
  </si>
  <si>
    <t>SHIFT</t>
  </si>
  <si>
    <t xml:space="preserve">RPM </t>
  </si>
  <si>
    <t>GEAR</t>
  </si>
  <si>
    <t>launch rpm</t>
  </si>
  <si>
    <t>Drag Coefficient</t>
  </si>
  <si>
    <t>1-2</t>
  </si>
  <si>
    <t>Shift Delay (sec)</t>
  </si>
  <si>
    <t>2-3</t>
  </si>
  <si>
    <t>CALCULATED TIME SLIP</t>
  </si>
  <si>
    <t>-</t>
  </si>
  <si>
    <t>Tire friction cfcnt</t>
  </si>
  <si>
    <t>3-4</t>
  </si>
  <si>
    <t>4-5</t>
  </si>
  <si>
    <t>GEAR RATIO</t>
  </si>
  <si>
    <t>5-6</t>
  </si>
  <si>
    <t>FD</t>
  </si>
  <si>
    <t xml:space="preserve">Tire </t>
  </si>
  <si>
    <r>
      <rPr>
        <rFont val="Arial"/>
        <b/>
        <color theme="1"/>
        <sz val="10.0"/>
      </rPr>
      <t>1</t>
    </r>
    <r>
      <rPr>
        <rFont val="Arial"/>
        <b/>
        <color theme="1"/>
        <sz val="10.0"/>
        <vertAlign val="superscript"/>
      </rPr>
      <t>st</t>
    </r>
  </si>
  <si>
    <t>Size</t>
  </si>
  <si>
    <r>
      <rPr>
        <rFont val="Arial"/>
        <b/>
        <color theme="1"/>
        <sz val="10.0"/>
      </rPr>
      <t>2</t>
    </r>
    <r>
      <rPr>
        <rFont val="Arial"/>
        <b/>
        <color theme="1"/>
        <sz val="10.0"/>
        <vertAlign val="superscript"/>
      </rPr>
      <t>nd</t>
    </r>
  </si>
  <si>
    <r>
      <rPr>
        <rFont val="Arial"/>
        <b/>
        <color theme="1"/>
        <sz val="10.0"/>
      </rPr>
      <t>3</t>
    </r>
    <r>
      <rPr>
        <rFont val="Arial"/>
        <b/>
        <color theme="1"/>
        <sz val="10.0"/>
        <vertAlign val="superscript"/>
      </rPr>
      <t>rd</t>
    </r>
  </si>
  <si>
    <t xml:space="preserve">Sidewall </t>
  </si>
  <si>
    <r>
      <rPr>
        <rFont val="Arial"/>
        <b/>
        <color theme="1"/>
        <sz val="10.0"/>
      </rPr>
      <t>4</t>
    </r>
    <r>
      <rPr>
        <rFont val="Arial"/>
        <b/>
        <color theme="1"/>
        <sz val="10.0"/>
        <vertAlign val="superscript"/>
      </rPr>
      <t>th</t>
    </r>
  </si>
  <si>
    <t>Diameter</t>
  </si>
  <si>
    <t>0-60</t>
  </si>
  <si>
    <r>
      <rPr>
        <rFont val="Arial"/>
        <b/>
        <color theme="1"/>
        <sz val="10.0"/>
      </rPr>
      <t>5</t>
    </r>
    <r>
      <rPr>
        <rFont val="Arial"/>
        <b/>
        <color theme="1"/>
        <sz val="10.0"/>
        <vertAlign val="superscript"/>
      </rPr>
      <t>th</t>
    </r>
  </si>
  <si>
    <t>Circumference</t>
  </si>
  <si>
    <t>0-100</t>
  </si>
  <si>
    <r>
      <rPr>
        <rFont val="Arial"/>
        <b/>
        <color theme="1"/>
        <sz val="10.0"/>
      </rPr>
      <t>6</t>
    </r>
    <r>
      <rPr>
        <rFont val="Arial"/>
        <b/>
        <color theme="1"/>
        <sz val="10.0"/>
        <vertAlign val="superscript"/>
      </rPr>
      <t>th</t>
    </r>
  </si>
  <si>
    <t xml:space="preserve"> (or 0)</t>
  </si>
  <si>
    <t>Revs/mile</t>
  </si>
  <si>
    <r>
      <rPr/>
      <t xml:space="preserve">Look for more of my stuff at </t>
    </r>
    <r>
      <rPr>
        <color rgb="FF1155CC"/>
        <u/>
      </rPr>
      <t>https://www.youtube.com/c/Merryfrankster_</t>
    </r>
  </si>
  <si>
    <t>Speed vs. RPM</t>
  </si>
  <si>
    <t>Gear Ratio</t>
  </si>
  <si>
    <r>
      <rPr>
        <rFont val="Arial"/>
        <b/>
        <color theme="1"/>
        <sz val="10.0"/>
      </rPr>
      <t>1</t>
    </r>
    <r>
      <rPr>
        <rFont val="Arial"/>
        <b/>
        <color theme="1"/>
        <sz val="10.0"/>
        <vertAlign val="superscript"/>
      </rPr>
      <t>st</t>
    </r>
  </si>
  <si>
    <r>
      <rPr>
        <rFont val="Arial"/>
        <b/>
        <color theme="1"/>
        <sz val="10.0"/>
      </rPr>
      <t>2</t>
    </r>
    <r>
      <rPr>
        <rFont val="Arial"/>
        <b/>
        <color theme="1"/>
        <sz val="10.0"/>
        <vertAlign val="superscript"/>
      </rPr>
      <t>nd</t>
    </r>
  </si>
  <si>
    <r>
      <rPr>
        <rFont val="Arial"/>
        <b/>
        <color theme="1"/>
        <sz val="10.0"/>
      </rPr>
      <t>3</t>
    </r>
    <r>
      <rPr>
        <rFont val="Arial"/>
        <b/>
        <color theme="1"/>
        <sz val="10.0"/>
        <vertAlign val="superscript"/>
      </rPr>
      <t>rd</t>
    </r>
  </si>
  <si>
    <r>
      <rPr>
        <rFont val="Arial"/>
        <b/>
        <color theme="1"/>
        <sz val="10.0"/>
      </rPr>
      <t>4</t>
    </r>
    <r>
      <rPr>
        <rFont val="Arial"/>
        <b/>
        <color theme="1"/>
        <sz val="10.0"/>
        <vertAlign val="superscript"/>
      </rPr>
      <t>th</t>
    </r>
  </si>
  <si>
    <r>
      <rPr>
        <rFont val="Arial"/>
        <b/>
        <color theme="1"/>
        <sz val="10.0"/>
      </rPr>
      <t>5</t>
    </r>
    <r>
      <rPr>
        <rFont val="Arial"/>
        <b/>
        <color theme="1"/>
        <sz val="10.0"/>
        <vertAlign val="superscript"/>
      </rPr>
      <t>th</t>
    </r>
  </si>
  <si>
    <r>
      <rPr>
        <rFont val="Arial"/>
        <b/>
        <color theme="1"/>
        <sz val="10.0"/>
      </rPr>
      <t>6</t>
    </r>
    <r>
      <rPr>
        <rFont val="Arial"/>
        <b/>
        <color theme="1"/>
        <sz val="10.0"/>
        <vertAlign val="superscript"/>
      </rPr>
      <t>th</t>
    </r>
  </si>
  <si>
    <t>Torque v Revs</t>
  </si>
  <si>
    <t>HP</t>
  </si>
  <si>
    <t xml:space="preserve">TQ </t>
  </si>
  <si>
    <r>
      <rPr>
        <rFont val="Arial"/>
        <b/>
        <color theme="1"/>
        <sz val="10.0"/>
      </rPr>
      <t>1</t>
    </r>
    <r>
      <rPr>
        <rFont val="Arial"/>
        <b/>
        <color theme="1"/>
        <sz val="10.0"/>
        <vertAlign val="superscript"/>
      </rPr>
      <t>st</t>
    </r>
  </si>
  <si>
    <r>
      <rPr>
        <rFont val="Arial"/>
        <b/>
        <color theme="1"/>
        <sz val="10.0"/>
      </rPr>
      <t>2</t>
    </r>
    <r>
      <rPr>
        <rFont val="Arial"/>
        <b/>
        <color theme="1"/>
        <sz val="10.0"/>
        <vertAlign val="superscript"/>
      </rPr>
      <t>nd</t>
    </r>
  </si>
  <si>
    <r>
      <rPr>
        <rFont val="Arial"/>
        <b/>
        <color theme="1"/>
        <sz val="10.0"/>
      </rPr>
      <t>3</t>
    </r>
    <r>
      <rPr>
        <rFont val="Arial"/>
        <b/>
        <color theme="1"/>
        <sz val="10.0"/>
        <vertAlign val="superscript"/>
      </rPr>
      <t>rd</t>
    </r>
  </si>
  <si>
    <r>
      <rPr>
        <rFont val="Arial"/>
        <b/>
        <color theme="1"/>
        <sz val="10.0"/>
      </rPr>
      <t>4</t>
    </r>
    <r>
      <rPr>
        <rFont val="Arial"/>
        <b/>
        <color theme="1"/>
        <sz val="10.0"/>
        <vertAlign val="superscript"/>
      </rPr>
      <t>th</t>
    </r>
  </si>
  <si>
    <r>
      <rPr>
        <rFont val="Arial"/>
        <b/>
        <color theme="1"/>
        <sz val="10.0"/>
      </rPr>
      <t>5</t>
    </r>
    <r>
      <rPr>
        <rFont val="Arial"/>
        <b/>
        <color theme="1"/>
        <sz val="10.0"/>
        <vertAlign val="superscript"/>
      </rPr>
      <t>th</t>
    </r>
  </si>
  <si>
    <r>
      <rPr>
        <rFont val="Arial"/>
        <b/>
        <color theme="1"/>
        <sz val="10.0"/>
      </rPr>
      <t>6</t>
    </r>
    <r>
      <rPr>
        <rFont val="Arial"/>
        <b/>
        <color theme="1"/>
        <sz val="10.0"/>
        <vertAlign val="superscript"/>
      </rPr>
      <t>th</t>
    </r>
  </si>
  <si>
    <t>Torque vs Road Speed</t>
  </si>
  <si>
    <r>
      <rPr>
        <rFont val="Arial"/>
        <b/>
        <color theme="1"/>
        <sz val="10.0"/>
      </rPr>
      <t>1</t>
    </r>
    <r>
      <rPr>
        <rFont val="Arial"/>
        <b/>
        <color theme="1"/>
        <sz val="10.0"/>
        <vertAlign val="superscript"/>
      </rPr>
      <t>st</t>
    </r>
  </si>
  <si>
    <r>
      <rPr>
        <rFont val="Arial"/>
        <b/>
        <color theme="1"/>
        <sz val="10.0"/>
      </rPr>
      <t>2</t>
    </r>
    <r>
      <rPr>
        <rFont val="Arial"/>
        <b/>
        <color theme="1"/>
        <sz val="10.0"/>
        <vertAlign val="superscript"/>
      </rPr>
      <t>nd</t>
    </r>
  </si>
  <si>
    <r>
      <rPr>
        <rFont val="Arial"/>
        <b/>
        <color theme="1"/>
        <sz val="10.0"/>
      </rPr>
      <t>3</t>
    </r>
    <r>
      <rPr>
        <rFont val="Arial"/>
        <b/>
        <color theme="1"/>
        <sz val="10.0"/>
        <vertAlign val="superscript"/>
      </rPr>
      <t>rd</t>
    </r>
  </si>
  <si>
    <r>
      <rPr>
        <rFont val="Arial"/>
        <b/>
        <color theme="1"/>
        <sz val="10.0"/>
      </rPr>
      <t>4</t>
    </r>
    <r>
      <rPr>
        <rFont val="Arial"/>
        <b/>
        <color theme="1"/>
        <sz val="10.0"/>
        <vertAlign val="superscript"/>
      </rPr>
      <t>th</t>
    </r>
  </si>
  <si>
    <r>
      <rPr>
        <rFont val="Arial"/>
        <b/>
        <color theme="1"/>
        <sz val="10.0"/>
      </rPr>
      <t>5</t>
    </r>
    <r>
      <rPr>
        <rFont val="Arial"/>
        <b/>
        <color theme="1"/>
        <sz val="10.0"/>
        <vertAlign val="superscript"/>
      </rPr>
      <t>th</t>
    </r>
  </si>
  <si>
    <r>
      <rPr>
        <rFont val="Arial"/>
        <b/>
        <color theme="1"/>
        <sz val="10.0"/>
      </rPr>
      <t>6</t>
    </r>
    <r>
      <rPr>
        <rFont val="Arial"/>
        <b/>
        <color theme="1"/>
        <sz val="10.0"/>
        <vertAlign val="superscript"/>
      </rPr>
      <t>th</t>
    </r>
  </si>
  <si>
    <t>1-2 SHIFT</t>
  </si>
  <si>
    <t>Speed (mph)</t>
  </si>
  <si>
    <t>1st</t>
  </si>
  <si>
    <t>2nd</t>
  </si>
  <si>
    <t>3rd</t>
  </si>
  <si>
    <t>4th</t>
  </si>
  <si>
    <t>5th</t>
  </si>
  <si>
    <t>6th</t>
  </si>
  <si>
    <t>Speed 1</t>
  </si>
  <si>
    <t>TQ1</t>
  </si>
  <si>
    <t>Index 2</t>
  </si>
  <si>
    <t>TQ2</t>
  </si>
  <si>
    <t>2-3 SHIFT</t>
  </si>
  <si>
    <t>Speed2</t>
  </si>
  <si>
    <t>Index 3</t>
  </si>
  <si>
    <t>TQ3</t>
  </si>
  <si>
    <t>3-4 SHIFT</t>
  </si>
  <si>
    <t>Speed 3</t>
  </si>
  <si>
    <t>TQ 3</t>
  </si>
  <si>
    <t>Index 4</t>
  </si>
  <si>
    <t>TQ 4</t>
  </si>
  <si>
    <t>4-5 SHIFT</t>
  </si>
  <si>
    <t>Speed 4</t>
  </si>
  <si>
    <t>Index 5</t>
  </si>
  <si>
    <t>TQ 5</t>
  </si>
  <si>
    <t>5-6 SHIFT</t>
  </si>
  <si>
    <t>Speed 5</t>
  </si>
  <si>
    <t>Index 6</t>
  </si>
  <si>
    <t>TQ 6</t>
  </si>
  <si>
    <t>deltat</t>
  </si>
  <si>
    <t>Fad = 0.5 · Cd · A · ρair · v2</t>
  </si>
  <si>
    <t>Gear</t>
  </si>
  <si>
    <t>Start</t>
  </si>
  <si>
    <t>rowNum</t>
  </si>
  <si>
    <t>int</t>
  </si>
  <si>
    <t>t0</t>
  </si>
  <si>
    <t>t1</t>
  </si>
  <si>
    <t>d0</t>
  </si>
  <si>
    <t>d1</t>
  </si>
  <si>
    <t>v0</t>
  </si>
  <si>
    <t>v1</t>
  </si>
  <si>
    <t>Vend = Vstart + DeltaT*Astart</t>
  </si>
  <si>
    <t>Find the gear from the speed</t>
  </si>
  <si>
    <t>rpm0</t>
  </si>
  <si>
    <t>60ft time</t>
  </si>
  <si>
    <t>Cd</t>
  </si>
  <si>
    <t>Pend =  Pstart + DeltaT*Vavg</t>
  </si>
  <si>
    <t>Find the torque</t>
  </si>
  <si>
    <t>330'</t>
  </si>
  <si>
    <t>A</t>
  </si>
  <si>
    <t>sq ft</t>
  </si>
  <si>
    <t>Vavg = (Vstart + Vend)/2</t>
  </si>
  <si>
    <t xml:space="preserve">Calculate the end speed </t>
  </si>
  <si>
    <t>Shift time</t>
  </si>
  <si>
    <t>ρair</t>
  </si>
  <si>
    <t>lb/ft^3</t>
  </si>
  <si>
    <t>Calculate the end position</t>
  </si>
  <si>
    <t>MPH</t>
  </si>
  <si>
    <t>0.5*Cd*A*rho</t>
  </si>
  <si>
    <t>lb/ft</t>
  </si>
  <si>
    <t>mph to fps</t>
  </si>
  <si>
    <t>t</t>
  </si>
  <si>
    <t>rpmIdx</t>
  </si>
  <si>
    <t>rpm</t>
  </si>
  <si>
    <t>vLow</t>
  </si>
  <si>
    <t>vHi</t>
  </si>
  <si>
    <t>rpmLo</t>
  </si>
  <si>
    <t>rpmHi</t>
  </si>
  <si>
    <t>vInterp</t>
  </si>
  <si>
    <t>tqLo</t>
  </si>
  <si>
    <t>tqHi</t>
  </si>
  <si>
    <t>tqInterp</t>
  </si>
  <si>
    <t>f0 (lb)</t>
  </si>
  <si>
    <t>a0</t>
  </si>
  <si>
    <t>fad (lb)</t>
  </si>
  <si>
    <t>aad</t>
  </si>
  <si>
    <t>vEnd</t>
  </si>
  <si>
    <t>vEndMax</t>
  </si>
  <si>
    <t>rpmEnd</t>
  </si>
  <si>
    <t>grChg</t>
  </si>
  <si>
    <t>deltaD</t>
  </si>
  <si>
    <t>dTravel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</si>
</sst>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"/>
    <numFmt numFmtId="165" formatCode="0.0"/>
    <numFmt numFmtId="166" formatCode="#,##0.000"/>
    <numFmt numFmtId="167" formatCode="m/d"/>
    <numFmt numFmtId="168" formatCode="&quot;TRUE&quot;;&quot;TRUE&quot;;&quot;FALSE&quot;"/>
  </numFmts>
  <fonts count="10">
    <font>
      <sz val="10.0"/>
      <color rgb="FF000000"/>
      <name val="Calibri"/>
      <scheme val="minor"/>
    </font>
    <font>
      <color theme="1"/>
      <name val="Calibri"/>
      <scheme val="minor"/>
    </font>
    <font>
      <b/>
      <color theme="1"/>
      <name val="Calibri"/>
      <scheme val="minor"/>
    </font>
    <font>
      <b/>
      <sz val="10.0"/>
      <color theme="1"/>
      <name val="Arial"/>
    </font>
    <font>
      <sz val="10.0"/>
      <color theme="1"/>
      <name val="Arial"/>
    </font>
    <font/>
    <font>
      <sz val="8.0"/>
      <color theme="1"/>
      <name val="Arial"/>
    </font>
    <font>
      <u/>
      <color rgb="FF0000FF"/>
    </font>
    <font>
      <sz val="11.0"/>
      <color rgb="FFF7981D"/>
      <name val="Inconsolata"/>
    </font>
    <font>
      <sz val="11.0"/>
      <color rgb="FF000000"/>
      <name val="Inconsolata"/>
    </font>
  </fonts>
  <fills count="12">
    <fill>
      <patternFill patternType="none"/>
    </fill>
    <fill>
      <patternFill patternType="lightGray"/>
    </fill>
    <fill>
      <patternFill patternType="solid">
        <fgColor rgb="FFEEEEEE"/>
        <bgColor rgb="FFEEEEEE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9FC5E8"/>
        <bgColor rgb="FF9FC5E8"/>
      </patternFill>
    </fill>
    <fill>
      <patternFill patternType="solid">
        <fgColor rgb="FFFFCCFF"/>
        <bgColor rgb="FFFFCCFF"/>
      </patternFill>
    </fill>
    <fill>
      <patternFill patternType="solid">
        <fgColor rgb="FFDDDDDD"/>
        <bgColor rgb="FFDDDDDD"/>
      </patternFill>
    </fill>
    <fill>
      <patternFill patternType="solid">
        <fgColor rgb="FFFFFFFF"/>
        <bgColor rgb="FFFFFFFF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/>
    </border>
    <border>
      <left/>
      <right/>
      <bottom/>
    </border>
    <border>
      <left/>
      <right style="thin">
        <color rgb="FF000000"/>
      </right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1" numFmtId="0" xfId="0" applyAlignment="1" applyBorder="1" applyFill="1" applyFont="1">
      <alignment readingOrder="0"/>
    </xf>
    <xf borderId="1" fillId="3" fontId="2" numFmtId="0" xfId="0" applyAlignment="1" applyBorder="1" applyFill="1" applyFont="1">
      <alignment readingOrder="0"/>
    </xf>
    <xf borderId="2" fillId="2" fontId="1" numFmtId="0" xfId="0" applyAlignment="1" applyBorder="1" applyFont="1">
      <alignment readingOrder="0"/>
    </xf>
    <xf borderId="2" fillId="3" fontId="2" numFmtId="0" xfId="0" applyAlignment="1" applyBorder="1" applyFont="1">
      <alignment readingOrder="0"/>
    </xf>
    <xf borderId="3" fillId="4" fontId="3" numFmtId="0" xfId="0" applyAlignment="1" applyBorder="1" applyFill="1" applyFont="1">
      <alignment horizontal="center" shrinkToFit="0" vertical="bottom" wrapText="0"/>
    </xf>
    <xf borderId="4" fillId="4" fontId="3" numFmtId="0" xfId="0" applyAlignment="1" applyBorder="1" applyFont="1">
      <alignment horizontal="center" shrinkToFit="0" vertical="bottom" wrapText="0"/>
    </xf>
    <xf borderId="5" fillId="4" fontId="3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readingOrder="0"/>
    </xf>
    <xf borderId="6" fillId="3" fontId="2" numFmtId="0" xfId="0" applyAlignment="1" applyBorder="1" applyFont="1">
      <alignment readingOrder="0"/>
    </xf>
    <xf borderId="7" fillId="5" fontId="3" numFmtId="164" xfId="0" applyAlignment="1" applyBorder="1" applyFill="1" applyFont="1" applyNumberFormat="1">
      <alignment shrinkToFit="0" vertical="bottom" wrapText="0"/>
    </xf>
    <xf borderId="8" fillId="5" fontId="4" numFmtId="165" xfId="0" applyAlignment="1" applyBorder="1" applyFont="1" applyNumberFormat="1">
      <alignment shrinkToFit="0" vertical="bottom" wrapText="0"/>
    </xf>
    <xf borderId="8" fillId="5" fontId="4" numFmtId="1" xfId="0" applyAlignment="1" applyBorder="1" applyFont="1" applyNumberFormat="1">
      <alignment shrinkToFit="0" vertical="bottom" wrapText="0"/>
    </xf>
    <xf borderId="9" fillId="5" fontId="4" numFmtId="1" xfId="0" applyAlignment="1" applyBorder="1" applyFont="1" applyNumberFormat="1">
      <alignment shrinkToFit="0" vertical="bottom" wrapText="0"/>
    </xf>
    <xf borderId="7" fillId="5" fontId="4" numFmtId="165" xfId="0" applyAlignment="1" applyBorder="1" applyFont="1" applyNumberFormat="1">
      <alignment shrinkToFit="0" vertical="bottom" wrapText="0"/>
    </xf>
    <xf borderId="8" fillId="5" fontId="3" numFmtId="1" xfId="0" applyAlignment="1" applyBorder="1" applyFont="1" applyNumberFormat="1">
      <alignment shrinkToFit="0" vertical="bottom" wrapText="0"/>
    </xf>
    <xf borderId="9" fillId="5" fontId="3" numFmtId="0" xfId="0" applyAlignment="1" applyBorder="1" applyFont="1">
      <alignment shrinkToFit="0" vertical="bottom" wrapText="0"/>
    </xf>
    <xf borderId="0" fillId="6" fontId="1" numFmtId="0" xfId="0" applyFill="1" applyFont="1"/>
    <xf borderId="2" fillId="2" fontId="1" numFmtId="0" xfId="0" applyAlignment="1" applyBorder="1" applyFont="1">
      <alignment horizontal="right" readingOrder="0"/>
    </xf>
    <xf borderId="10" fillId="5" fontId="3" numFmtId="0" xfId="0" applyAlignment="1" applyBorder="1" applyFont="1">
      <alignment shrinkToFit="0" vertical="bottom" wrapText="0"/>
    </xf>
    <xf borderId="11" fillId="5" fontId="4" numFmtId="165" xfId="0" applyAlignment="1" applyBorder="1" applyFont="1" applyNumberFormat="1">
      <alignment shrinkToFit="0" vertical="bottom" wrapText="0"/>
    </xf>
    <xf borderId="11" fillId="5" fontId="4" numFmtId="1" xfId="0" applyAlignment="1" applyBorder="1" applyFont="1" applyNumberFormat="1">
      <alignment shrinkToFit="0" vertical="bottom" wrapText="0"/>
    </xf>
    <xf borderId="12" fillId="5" fontId="4" numFmtId="1" xfId="0" applyAlignment="1" applyBorder="1" applyFont="1" applyNumberFormat="1">
      <alignment shrinkToFit="0" vertical="bottom" wrapText="0"/>
    </xf>
    <xf borderId="10" fillId="5" fontId="4" numFmtId="165" xfId="0" applyAlignment="1" applyBorder="1" applyFont="1" applyNumberFormat="1">
      <alignment shrinkToFit="0" vertical="bottom" wrapText="0"/>
    </xf>
    <xf borderId="12" fillId="5" fontId="3" numFmtId="0" xfId="0" applyAlignment="1" applyBorder="1" applyFont="1">
      <alignment shrinkToFit="0" vertical="bottom" wrapText="0"/>
    </xf>
    <xf borderId="13" fillId="0" fontId="2" numFmtId="0" xfId="0" applyAlignment="1" applyBorder="1" applyFont="1">
      <alignment horizontal="center" readingOrder="0"/>
    </xf>
    <xf borderId="14" fillId="0" fontId="5" numFmtId="0" xfId="0" applyBorder="1" applyFont="1"/>
    <xf borderId="6" fillId="2" fontId="1" numFmtId="0" xfId="0" applyAlignment="1" applyBorder="1" applyFont="1">
      <alignment horizontal="center" readingOrder="0"/>
    </xf>
    <xf borderId="11" fillId="5" fontId="3" numFmtId="1" xfId="0" applyAlignment="1" applyBorder="1" applyFont="1" applyNumberFormat="1">
      <alignment shrinkToFit="0" vertical="bottom" wrapText="0"/>
    </xf>
    <xf borderId="1" fillId="5" fontId="1" numFmtId="166" xfId="0" applyBorder="1" applyFont="1" applyNumberFormat="1"/>
    <xf borderId="1" fillId="3" fontId="2" numFmtId="0" xfId="0" applyAlignment="1" applyBorder="1" applyFont="1">
      <alignment horizontal="left"/>
    </xf>
    <xf borderId="0" fillId="6" fontId="1" numFmtId="0" xfId="0" applyAlignment="1" applyFont="1">
      <alignment readingOrder="0"/>
    </xf>
    <xf borderId="2" fillId="5" fontId="1" numFmtId="166" xfId="0" applyBorder="1" applyFont="1" applyNumberFormat="1"/>
    <xf borderId="2" fillId="3" fontId="2" numFmtId="0" xfId="0" applyAlignment="1" applyBorder="1" applyFont="1">
      <alignment horizontal="left"/>
    </xf>
    <xf borderId="13" fillId="4" fontId="3" numFmtId="0" xfId="0" applyAlignment="1" applyBorder="1" applyFont="1">
      <alignment horizontal="center" shrinkToFit="0" vertical="bottom" wrapText="0"/>
    </xf>
    <xf borderId="15" fillId="5" fontId="3" numFmtId="0" xfId="0" applyAlignment="1" applyBorder="1" applyFont="1">
      <alignment shrinkToFit="0" vertical="bottom" wrapText="0"/>
    </xf>
    <xf borderId="16" fillId="5" fontId="4" numFmtId="165" xfId="0" applyAlignment="1" applyBorder="1" applyFont="1" applyNumberFormat="1">
      <alignment shrinkToFit="0" vertical="bottom" wrapText="0"/>
    </xf>
    <xf borderId="16" fillId="5" fontId="4" numFmtId="1" xfId="0" applyAlignment="1" applyBorder="1" applyFont="1" applyNumberFormat="1">
      <alignment shrinkToFit="0" vertical="bottom" wrapText="0"/>
    </xf>
    <xf borderId="17" fillId="5" fontId="4" numFmtId="1" xfId="0" applyAlignment="1" applyBorder="1" applyFont="1" applyNumberFormat="1">
      <alignment shrinkToFit="0" vertical="bottom" wrapText="0"/>
    </xf>
    <xf borderId="2" fillId="3" fontId="2" numFmtId="167" xfId="0" applyAlignment="1" applyBorder="1" applyFont="1" applyNumberFormat="1">
      <alignment horizontal="left"/>
    </xf>
    <xf borderId="0" fillId="6" fontId="1" numFmtId="3" xfId="0" applyFont="1" applyNumberFormat="1"/>
    <xf borderId="18" fillId="0" fontId="3" numFmtId="0" xfId="0" applyAlignment="1" applyBorder="1" applyFont="1">
      <alignment horizontal="right" shrinkToFit="0" vertical="bottom" wrapText="0"/>
    </xf>
    <xf borderId="9" fillId="2" fontId="4" numFmtId="0" xfId="0" applyAlignment="1" applyBorder="1" applyFont="1">
      <alignment horizontal="left" readingOrder="0" shrinkToFit="0" vertical="bottom" wrapText="0"/>
    </xf>
    <xf borderId="19" fillId="7" fontId="4" numFmtId="0" xfId="0" applyAlignment="1" applyBorder="1" applyFill="1" applyFont="1">
      <alignment horizontal="right" readingOrder="0"/>
    </xf>
    <xf borderId="1" fillId="8" fontId="3" numFmtId="0" xfId="0" applyAlignment="1" applyBorder="1" applyFill="1" applyFont="1">
      <alignment readingOrder="0" shrinkToFit="0" vertical="bottom" wrapText="0"/>
    </xf>
    <xf borderId="2" fillId="5" fontId="1" numFmtId="4" xfId="0" applyBorder="1" applyFont="1" applyNumberFormat="1"/>
    <xf borderId="12" fillId="2" fontId="4" numFmtId="0" xfId="0" applyAlignment="1" applyBorder="1" applyFont="1">
      <alignment horizontal="left" readingOrder="0" shrinkToFit="0" vertical="bottom" wrapText="0"/>
    </xf>
    <xf borderId="18" fillId="7" fontId="4" numFmtId="0" xfId="0" applyAlignment="1" applyBorder="1" applyFont="1">
      <alignment horizontal="right" readingOrder="0"/>
    </xf>
    <xf borderId="2" fillId="8" fontId="3" numFmtId="0" xfId="0" applyAlignment="1" applyBorder="1" applyFont="1">
      <alignment readingOrder="0" shrinkToFit="0" vertical="bottom" wrapText="0"/>
    </xf>
    <xf borderId="20" fillId="7" fontId="4" numFmtId="0" xfId="0" applyAlignment="1" applyBorder="1" applyFont="1">
      <alignment horizontal="right" readingOrder="0"/>
    </xf>
    <xf borderId="6" fillId="8" fontId="3" numFmtId="0" xfId="0" applyAlignment="1" applyBorder="1" applyFont="1">
      <alignment shrinkToFit="0" vertical="bottom" wrapText="0"/>
    </xf>
    <xf borderId="8" fillId="9" fontId="6" numFmtId="2" xfId="0" applyAlignment="1" applyBorder="1" applyFill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  <xf borderId="6" fillId="5" fontId="1" numFmtId="4" xfId="0" applyBorder="1" applyFont="1" applyNumberFormat="1"/>
    <xf borderId="6" fillId="3" fontId="2" numFmtId="0" xfId="0" applyAlignment="1" applyBorder="1" applyFont="1">
      <alignment horizontal="left"/>
    </xf>
    <xf borderId="11" fillId="9" fontId="6" numFmtId="2" xfId="0" applyAlignment="1" applyBorder="1" applyFont="1" applyNumberFormat="1">
      <alignment shrinkToFit="0" vertical="bottom" wrapText="0"/>
    </xf>
    <xf borderId="15" fillId="5" fontId="4" numFmtId="165" xfId="0" applyAlignment="1" applyBorder="1" applyFont="1" applyNumberFormat="1">
      <alignment shrinkToFit="0" vertical="bottom" wrapText="0"/>
    </xf>
    <xf borderId="17" fillId="5" fontId="3" numFmtId="0" xfId="0" applyAlignment="1" applyBorder="1" applyFont="1">
      <alignment shrinkToFit="0" vertical="bottom" wrapText="0"/>
    </xf>
    <xf borderId="1" fillId="3" fontId="1" numFmtId="0" xfId="0" applyAlignment="1" applyBorder="1" applyFont="1">
      <alignment readingOrder="0"/>
    </xf>
    <xf borderId="0" fillId="0" fontId="3" numFmtId="0" xfId="0" applyAlignment="1" applyFont="1">
      <alignment readingOrder="0" shrinkToFit="0" vertical="bottom" wrapText="0"/>
    </xf>
    <xf borderId="6" fillId="5" fontId="1" numFmtId="166" xfId="0" applyBorder="1" applyFont="1" applyNumberFormat="1"/>
    <xf borderId="6" fillId="3" fontId="1" numFmtId="0" xfId="0" applyAlignment="1" applyBorder="1" applyFont="1">
      <alignment readingOrder="0"/>
    </xf>
    <xf borderId="20" fillId="0" fontId="3" numFmtId="0" xfId="0" applyAlignment="1" applyBorder="1" applyFont="1">
      <alignment horizontal="right" shrinkToFit="0" vertical="bottom" wrapText="0"/>
    </xf>
    <xf borderId="17" fillId="2" fontId="4" numFmtId="0" xfId="0" applyAlignment="1" applyBorder="1" applyFont="1">
      <alignment horizontal="left" readingOrder="0" shrinkToFit="0" vertical="bottom" wrapText="0"/>
    </xf>
    <xf borderId="0" fillId="0" fontId="7" numFmtId="0" xfId="0" applyAlignment="1" applyFont="1">
      <alignment readingOrder="0"/>
    </xf>
    <xf borderId="11" fillId="9" fontId="6" numFmtId="4" xfId="0" applyAlignment="1" applyBorder="1" applyFont="1" applyNumberFormat="1">
      <alignment shrinkToFit="0" vertical="bottom" wrapText="0"/>
    </xf>
    <xf borderId="0" fillId="8" fontId="3" numFmtId="0" xfId="0" applyAlignment="1" applyFont="1">
      <alignment horizontal="center" shrinkToFit="0" vertical="bottom" wrapText="0"/>
    </xf>
    <xf borderId="11" fillId="9" fontId="6" numFmtId="0" xfId="0" applyAlignment="1" applyBorder="1" applyFont="1">
      <alignment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11" fillId="9" fontId="6" numFmtId="1" xfId="0" applyAlignment="1" applyBorder="1" applyFont="1" applyNumberFormat="1">
      <alignment shrinkToFit="0" vertical="bottom" wrapText="0"/>
    </xf>
    <xf borderId="0" fillId="10" fontId="4" numFmtId="0" xfId="0" applyAlignment="1" applyFill="1" applyFont="1">
      <alignment horizontal="right" readingOrder="0"/>
    </xf>
    <xf borderId="21" fillId="5" fontId="3" numFmtId="0" xfId="0" applyAlignment="1" applyBorder="1" applyFont="1">
      <alignment shrinkToFit="0" vertical="bottom" wrapText="0"/>
    </xf>
    <xf borderId="22" fillId="5" fontId="3" numFmtId="164" xfId="0" applyAlignment="1" applyBorder="1" applyFont="1" applyNumberFormat="1">
      <alignment shrinkToFit="0" vertical="bottom" wrapText="0"/>
    </xf>
    <xf borderId="22" fillId="5" fontId="4" numFmtId="165" xfId="0" applyAlignment="1" applyBorder="1" applyFont="1" applyNumberFormat="1">
      <alignment shrinkToFit="0" vertical="bottom" wrapText="0"/>
    </xf>
    <xf borderId="22" fillId="5" fontId="4" numFmtId="1" xfId="0" applyAlignment="1" applyBorder="1" applyFont="1" applyNumberFormat="1">
      <alignment shrinkToFit="0" vertical="bottom" wrapText="0"/>
    </xf>
    <xf borderId="23" fillId="5" fontId="3" numFmtId="0" xfId="0" applyAlignment="1" applyBorder="1" applyFont="1">
      <alignment shrinkToFit="0" vertical="bottom" wrapText="0"/>
    </xf>
    <xf borderId="23" fillId="5" fontId="4" numFmtId="165" xfId="0" applyAlignment="1" applyBorder="1" applyFont="1" applyNumberFormat="1">
      <alignment shrinkToFit="0" vertical="bottom" wrapText="0"/>
    </xf>
    <xf borderId="23" fillId="5" fontId="4" numFmtId="1" xfId="0" applyAlignment="1" applyBorder="1" applyFont="1" applyNumberFormat="1">
      <alignment shrinkToFit="0" vertical="bottom" wrapText="0"/>
    </xf>
    <xf borderId="24" fillId="5" fontId="3" numFmtId="0" xfId="0" applyAlignment="1" applyBorder="1" applyFont="1">
      <alignment shrinkToFit="0" vertical="bottom" wrapText="0"/>
    </xf>
    <xf borderId="24" fillId="5" fontId="4" numFmtId="165" xfId="0" applyAlignment="1" applyBorder="1" applyFont="1" applyNumberFormat="1">
      <alignment shrinkToFit="0" vertical="bottom" wrapText="0"/>
    </xf>
    <xf borderId="24" fillId="5" fontId="4" numFmtId="1" xfId="0" applyAlignment="1" applyBorder="1" applyFont="1" applyNumberFormat="1">
      <alignment shrinkToFit="0" vertical="bottom" wrapText="0"/>
    </xf>
    <xf borderId="0" fillId="0" fontId="4" numFmtId="2" xfId="0" applyAlignment="1" applyFont="1" applyNumberFormat="1">
      <alignment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11" fontId="8" numFmtId="2" xfId="0" applyFill="1" applyFont="1" applyNumberFormat="1"/>
    <xf borderId="0" fillId="0" fontId="1" numFmtId="2" xfId="0" applyFont="1" applyNumberFormat="1"/>
    <xf borderId="0" fillId="0" fontId="4" numFmtId="168" xfId="0" applyAlignment="1" applyFont="1" applyNumberFormat="1">
      <alignment shrinkToFit="0" vertical="bottom" wrapText="0"/>
    </xf>
    <xf borderId="0" fillId="0" fontId="4" numFmtId="1" xfId="0" applyAlignment="1" applyFont="1" applyNumberFormat="1">
      <alignment shrinkToFit="0" vertical="bottom" wrapText="0"/>
    </xf>
    <xf borderId="0" fillId="0" fontId="1" numFmtId="1" xfId="0" applyFont="1" applyNumberFormat="1"/>
    <xf borderId="0" fillId="0" fontId="4" numFmtId="0" xfId="0" applyAlignment="1" applyFont="1">
      <alignment shrinkToFit="0" vertical="bottom" wrapText="0"/>
    </xf>
    <xf borderId="0" fillId="0" fontId="1" numFmtId="4" xfId="0" applyFont="1" applyNumberFormat="1"/>
    <xf borderId="0" fillId="0" fontId="1" numFmtId="166" xfId="0" applyAlignment="1" applyFont="1" applyNumberFormat="1">
      <alignment readingOrder="0"/>
    </xf>
    <xf borderId="0" fillId="11" fontId="9" numFmtId="0" xfId="0" applyFont="1"/>
    <xf borderId="0" fillId="11" fontId="9" numFmtId="0" xfId="0" applyFont="1"/>
    <xf borderId="0" fillId="0" fontId="1" numFmtId="0" xfId="0" applyAlignment="1" applyFont="1">
      <alignment horizontal="left" readingOrder="0"/>
    </xf>
    <xf borderId="0" fillId="0" fontId="1" numFmtId="167" xfId="0" applyAlignment="1" applyFont="1" applyNumberFormat="1">
      <alignment horizontal="left" readingOrder="0"/>
    </xf>
    <xf borderId="0" fillId="11" fontId="9" numFmtId="0" xfId="0" applyAlignment="1" applyFont="1">
      <alignment readingOrder="0"/>
    </xf>
    <xf borderId="0" fillId="0" fontId="1" numFmtId="4" xfId="0" applyAlignment="1" applyFont="1" applyNumberFormat="1">
      <alignment readingOrder="0"/>
    </xf>
    <xf borderId="0" fillId="0" fontId="1" numFmtId="0" xfId="0" applyAlignment="1" applyFont="1">
      <alignment horizontal="right" readingOrder="0"/>
    </xf>
    <xf borderId="0" fillId="11" fontId="9" numFmtId="2" xfId="0" applyFont="1" applyNumberFormat="1"/>
    <xf borderId="0" fillId="11" fontId="9" numFmtId="4" xfId="0" applyFont="1" applyNumberFormat="1"/>
    <xf borderId="0" fillId="11" fontId="9" numFmtId="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Torque (ft.lbs) vs RPM per Gear</a:t>
            </a:r>
          </a:p>
        </c:rich>
      </c:tx>
      <c:layout>
        <c:manualLayout>
          <c:xMode val="edge"/>
          <c:yMode val="edge"/>
          <c:x val="0.30312769010043"/>
          <c:y val="0.0239917269906929"/>
        </c:manualLayout>
      </c:layout>
      <c:overlay val="0"/>
    </c:title>
    <c:plotArea>
      <c:layout>
        <c:manualLayout>
          <c:xMode val="edge"/>
          <c:yMode val="edge"/>
          <c:x val="0.1673866090712743"/>
          <c:y val="0.18324715615305107"/>
          <c:w val="0.7632877094366166"/>
          <c:h val="0.6877973112719749"/>
        </c:manualLayout>
      </c:layout>
      <c:scatterChart>
        <c:scatterStyle val="lineMarker"/>
        <c:ser>
          <c:idx val="0"/>
          <c:order val="0"/>
          <c:tx>
            <c:v>1st</c:v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004586"/>
              </a:solidFill>
              <a:ln cmpd="sng">
                <a:solidFill>
                  <a:srgbClr val="004586"/>
                </a:solidFill>
              </a:ln>
            </c:spPr>
          </c:marker>
          <c:xVal>
            <c:numRef>
              <c:f>Sheet1!$B$47:$B$64</c:f>
            </c:numRef>
          </c:xVal>
          <c:yVal>
            <c:numRef>
              <c:f>Sheet1!$F$47:$F$64</c:f>
              <c:numCache/>
            </c:numRef>
          </c:yVal>
        </c:ser>
        <c:ser>
          <c:idx val="1"/>
          <c:order val="1"/>
          <c:tx>
            <c:v>2nd</c:v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FF420E"/>
              </a:solidFill>
              <a:ln cmpd="sng">
                <a:solidFill>
                  <a:srgbClr val="FF420E"/>
                </a:solidFill>
              </a:ln>
            </c:spPr>
          </c:marker>
          <c:xVal>
            <c:numRef>
              <c:f>Sheet1!$B$47:$B$64</c:f>
            </c:numRef>
          </c:xVal>
          <c:yVal>
            <c:numRef>
              <c:f>Sheet1!$G$47:$G$64</c:f>
              <c:numCache/>
            </c:numRef>
          </c:yVal>
        </c:ser>
        <c:ser>
          <c:idx val="2"/>
          <c:order val="2"/>
          <c:tx>
            <c:v>3rd</c:v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FFD320"/>
              </a:solidFill>
              <a:ln cmpd="sng">
                <a:solidFill>
                  <a:srgbClr val="FFD320"/>
                </a:solidFill>
              </a:ln>
            </c:spPr>
          </c:marker>
          <c:xVal>
            <c:numRef>
              <c:f>Sheet1!$B$47:$B$64</c:f>
            </c:numRef>
          </c:xVal>
          <c:yVal>
            <c:numRef>
              <c:f>Sheet1!$H$47:$H$64</c:f>
              <c:numCache/>
            </c:numRef>
          </c:yVal>
        </c:ser>
        <c:ser>
          <c:idx val="3"/>
          <c:order val="3"/>
          <c:tx>
            <c:v>4th</c:v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579D1C"/>
              </a:solidFill>
              <a:ln cmpd="sng">
                <a:solidFill>
                  <a:srgbClr val="579D1C"/>
                </a:solidFill>
              </a:ln>
            </c:spPr>
          </c:marker>
          <c:xVal>
            <c:numRef>
              <c:f>Sheet1!$B$47:$B$64</c:f>
            </c:numRef>
          </c:xVal>
          <c:yVal>
            <c:numRef>
              <c:f>Sheet1!$I$47:$I$64</c:f>
              <c:numCache/>
            </c:numRef>
          </c:yVal>
        </c:ser>
        <c:ser>
          <c:idx val="4"/>
          <c:order val="4"/>
          <c:tx>
            <c:v>5th</c:v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7E0021"/>
              </a:solidFill>
              <a:ln cmpd="sng">
                <a:solidFill>
                  <a:srgbClr val="7E0021"/>
                </a:solidFill>
              </a:ln>
            </c:spPr>
          </c:marker>
          <c:xVal>
            <c:numRef>
              <c:f>Sheet1!$B$47:$B$64</c:f>
            </c:numRef>
          </c:xVal>
          <c:yVal>
            <c:numRef>
              <c:f>Sheet1!$J$47:$J$64</c:f>
              <c:numCache/>
            </c:numRef>
          </c:yVal>
        </c:ser>
        <c:ser>
          <c:idx val="5"/>
          <c:order val="5"/>
          <c:tx>
            <c:v>6th</c:v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83CAFF"/>
              </a:solidFill>
              <a:ln cmpd="sng">
                <a:solidFill>
                  <a:srgbClr val="83CAFF"/>
                </a:solidFill>
              </a:ln>
            </c:spPr>
          </c:marker>
          <c:xVal>
            <c:numRef>
              <c:f>Sheet1!$B$47:$B$64</c:f>
            </c:numRef>
          </c:xVal>
          <c:yVal>
            <c:numRef>
              <c:f>Sheet1!$K$47:$K$64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753577"/>
        <c:axId val="1827093951"/>
      </c:scatterChart>
      <c:valAx>
        <c:axId val="35375357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z="900">
                    <a:solidFill>
                      <a:srgbClr val="000000"/>
                    </a:solidFill>
                    <a:latin typeface="Arial"/>
                  </a:rPr>
                  <a:t>RPM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827093951"/>
      </c:valAx>
      <c:valAx>
        <c:axId val="18270939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z="900">
                    <a:solidFill>
                      <a:srgbClr val="000000"/>
                    </a:solidFill>
                    <a:latin typeface="Arial"/>
                  </a:rPr>
                  <a:t>Torque (ft.lbs)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353753577"/>
      </c:valAx>
    </c:plotArea>
    <c:legend>
      <c:legendPos val="t"/>
      <c:layout>
        <c:manualLayout>
          <c:xMode val="edge"/>
          <c:yMode val="edge"/>
          <c:x val="0.195638450502152"/>
          <c:y val="0.0934850051706308"/>
        </c:manualLayout>
      </c:layout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CC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Dyno Chart</a:t>
            </a:r>
          </a:p>
        </c:rich>
      </c:tx>
      <c:overlay val="0"/>
    </c:title>
    <c:plotArea>
      <c:layout>
        <c:manualLayout>
          <c:xMode val="edge"/>
          <c:yMode val="edge"/>
          <c:x val="0.135150411354644"/>
          <c:y val="0.18595041322314"/>
          <c:w val="0.795390315895246"/>
          <c:h val="0.687603305785124"/>
        </c:manualLayout>
      </c:layout>
      <c:scatterChart>
        <c:scatterStyle val="lineMarker"/>
        <c:ser>
          <c:idx val="0"/>
          <c:order val="0"/>
          <c:tx>
            <c:v>HP</c:v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004586"/>
              </a:solidFill>
              <a:ln cmpd="sng">
                <a:solidFill>
                  <a:srgbClr val="004586"/>
                </a:solidFill>
              </a:ln>
            </c:spPr>
          </c:marker>
          <c:dPt>
            <c:idx val="4"/>
            <c:marker>
              <c:symbol val="circle"/>
              <c:size val="2"/>
            </c:marker>
          </c:dPt>
          <c:xVal>
            <c:numRef>
              <c:f>Sheet1!$B$47:$B$64</c:f>
            </c:numRef>
          </c:xVal>
          <c:yVal>
            <c:numRef>
              <c:f>Sheet1!$C$47:$C$64</c:f>
              <c:numCache/>
            </c:numRef>
          </c:yVal>
        </c:ser>
        <c:ser>
          <c:idx val="1"/>
          <c:order val="1"/>
          <c:tx>
            <c:v>Torque ft.lbs</c:v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FF420E"/>
              </a:solidFill>
              <a:ln cmpd="sng">
                <a:solidFill>
                  <a:srgbClr val="FF420E"/>
                </a:solidFill>
              </a:ln>
            </c:spPr>
          </c:marker>
          <c:xVal>
            <c:numRef>
              <c:f>Sheet1!$B$47:$B$64</c:f>
            </c:numRef>
          </c:xVal>
          <c:yVal>
            <c:numRef>
              <c:f>Sheet1!$D$47:$D$64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71751"/>
        <c:axId val="1584292459"/>
      </c:scatterChart>
      <c:valAx>
        <c:axId val="49077175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z="900">
                    <a:solidFill>
                      <a:srgbClr val="000000"/>
                    </a:solidFill>
                    <a:latin typeface="Arial"/>
                  </a:rPr>
                  <a:t>RPM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584292459"/>
      </c:valAx>
      <c:valAx>
        <c:axId val="15842924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z="900">
                    <a:solidFill>
                      <a:srgbClr val="000000"/>
                    </a:solidFill>
                    <a:latin typeface="Arial"/>
                  </a:rPr>
                  <a:t>HP/TQ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490771751"/>
      </c:valAx>
    </c:plotArea>
    <c:legend>
      <c:legendPos val="t"/>
      <c:layout>
        <c:manualLayout>
          <c:xMode val="edge"/>
          <c:yMode val="edge"/>
          <c:x val="0.355460654399297"/>
          <c:y val="0.103615702479339"/>
        </c:manualLayout>
      </c:layout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CC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Torque vs Speed in Each Gear with Shift Points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strRef>
              <c:f>Sheet1!$U$96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Sheet1!$T$97:$T$209</c:f>
            </c:numRef>
          </c:xVal>
          <c:yVal>
            <c:numRef>
              <c:f>Sheet1!$U$97:$U$209</c:f>
              <c:numCache/>
            </c:numRef>
          </c:yVal>
        </c:ser>
        <c:ser>
          <c:idx val="1"/>
          <c:order val="1"/>
          <c:tx>
            <c:strRef>
              <c:f>Sheet1!$V$96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Sheet1!$T$97:$T$209</c:f>
            </c:numRef>
          </c:xVal>
          <c:yVal>
            <c:numRef>
              <c:f>Sheet1!$V$97:$V$209</c:f>
              <c:numCache/>
            </c:numRef>
          </c:yVal>
        </c:ser>
        <c:ser>
          <c:idx val="2"/>
          <c:order val="2"/>
          <c:tx>
            <c:strRef>
              <c:f>Sheet1!$W$96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Sheet1!$T$97:$T$209</c:f>
            </c:numRef>
          </c:xVal>
          <c:yVal>
            <c:numRef>
              <c:f>Sheet1!$W$97:$W$209</c:f>
              <c:numCache/>
            </c:numRef>
          </c:yVal>
        </c:ser>
        <c:ser>
          <c:idx val="3"/>
          <c:order val="3"/>
          <c:tx>
            <c:strRef>
              <c:f>Sheet1!$X$96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Sheet1!$T$97:$T$209</c:f>
            </c:numRef>
          </c:xVal>
          <c:yVal>
            <c:numRef>
              <c:f>Sheet1!$X$97:$X$209</c:f>
              <c:numCache/>
            </c:numRef>
          </c:yVal>
        </c:ser>
        <c:ser>
          <c:idx val="4"/>
          <c:order val="4"/>
          <c:tx>
            <c:strRef>
              <c:f>Sheet1!$Y$96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chemeClr val="accent5"/>
              </a:solidFill>
              <a:ln cmpd="sng">
                <a:solidFill>
                  <a:schemeClr val="accent5"/>
                </a:solidFill>
              </a:ln>
            </c:spPr>
          </c:marker>
          <c:xVal>
            <c:numRef>
              <c:f>Sheet1!$T$97:$T$209</c:f>
            </c:numRef>
          </c:xVal>
          <c:yVal>
            <c:numRef>
              <c:f>Sheet1!$Y$97:$Y$209</c:f>
              <c:numCache/>
            </c:numRef>
          </c:yVal>
        </c:ser>
        <c:ser>
          <c:idx val="5"/>
          <c:order val="5"/>
          <c:tx>
            <c:strRef>
              <c:f>Sheet1!$Z$96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chemeClr val="accent6"/>
              </a:solidFill>
              <a:ln cmpd="sng">
                <a:solidFill>
                  <a:schemeClr val="accent6"/>
                </a:solidFill>
              </a:ln>
            </c:spPr>
          </c:marker>
          <c:xVal>
            <c:numRef>
              <c:f>Sheet1!$T$97:$T$209</c:f>
            </c:numRef>
          </c:xVal>
          <c:yVal>
            <c:numRef>
              <c:f>Sheet1!$Z$97:$Z$209</c:f>
              <c:numCache/>
            </c:numRef>
          </c:yVal>
        </c:ser>
        <c:ser>
          <c:idx val="6"/>
          <c:order val="6"/>
          <c:tx>
            <c:strRef>
              <c:f>Sheet1!$AA$96</c:f>
            </c:strRef>
          </c:tx>
          <c:spPr>
            <a:ln>
              <a:noFill/>
            </a:ln>
          </c:spPr>
          <c:marker>
            <c:symbol val="square"/>
            <c:size val="14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xVal>
            <c:numRef>
              <c:f>Sheet1!$T$97:$T$209</c:f>
            </c:numRef>
          </c:xVal>
          <c:yVal>
            <c:numRef>
              <c:f>Sheet1!$AA$97:$AA$209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308310"/>
        <c:axId val="282311098"/>
      </c:scatterChart>
      <c:valAx>
        <c:axId val="1810308310"/>
        <c:scaling>
          <c:orientation val="minMax"/>
          <c:max val="15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Speed (mph)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82311098"/>
      </c:valAx>
      <c:valAx>
        <c:axId val="2823110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Torque (ft.lbs)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1030831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CC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RPM vs Speed with Shift Points</a:t>
            </a:r>
          </a:p>
        </c:rich>
      </c:tx>
      <c:overlay val="0"/>
    </c:title>
    <c:plotArea>
      <c:layout>
        <c:manualLayout>
          <c:xMode val="edge"/>
          <c:yMode val="edge"/>
          <c:x val="0.10678925035360678"/>
          <c:y val="0.15341419586702604"/>
          <c:w val="0.7666195190947667"/>
          <c:h val="0.7158580413297395"/>
        </c:manualLayout>
      </c:layout>
      <c:scatterChart>
        <c:scatterStyle val="lineMarker"/>
        <c:ser>
          <c:idx val="0"/>
          <c:order val="0"/>
          <c:tx>
            <c:strRef>
              <c:f>Sheet1!$U$211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Sheet1!$T$212:$T$329</c:f>
            </c:numRef>
          </c:xVal>
          <c:yVal>
            <c:numRef>
              <c:f>Sheet1!$U$212:$U$329</c:f>
              <c:numCache/>
            </c:numRef>
          </c:yVal>
        </c:ser>
        <c:ser>
          <c:idx val="1"/>
          <c:order val="1"/>
          <c:tx>
            <c:strRef>
              <c:f>Sheet1!$V$211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Sheet1!$T$212:$T$329</c:f>
            </c:numRef>
          </c:xVal>
          <c:yVal>
            <c:numRef>
              <c:f>Sheet1!$V$212:$V$329</c:f>
              <c:numCache/>
            </c:numRef>
          </c:yVal>
        </c:ser>
        <c:ser>
          <c:idx val="2"/>
          <c:order val="2"/>
          <c:tx>
            <c:strRef>
              <c:f>Sheet1!$W$211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Sheet1!$T$212:$T$329</c:f>
            </c:numRef>
          </c:xVal>
          <c:yVal>
            <c:numRef>
              <c:f>Sheet1!$W$212:$W$329</c:f>
              <c:numCache/>
            </c:numRef>
          </c:yVal>
        </c:ser>
        <c:ser>
          <c:idx val="3"/>
          <c:order val="3"/>
          <c:tx>
            <c:strRef>
              <c:f>Sheet1!$X$211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Sheet1!$T$212:$T$329</c:f>
            </c:numRef>
          </c:xVal>
          <c:yVal>
            <c:numRef>
              <c:f>Sheet1!$X$212:$X$329</c:f>
              <c:numCache/>
            </c:numRef>
          </c:yVal>
        </c:ser>
        <c:ser>
          <c:idx val="4"/>
          <c:order val="4"/>
          <c:tx>
            <c:strRef>
              <c:f>Sheet1!$Y$211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chemeClr val="accent5"/>
              </a:solidFill>
              <a:ln cmpd="sng">
                <a:solidFill>
                  <a:schemeClr val="accent5"/>
                </a:solidFill>
              </a:ln>
            </c:spPr>
          </c:marker>
          <c:xVal>
            <c:numRef>
              <c:f>Sheet1!$T$212:$T$329</c:f>
            </c:numRef>
          </c:xVal>
          <c:yVal>
            <c:numRef>
              <c:f>Sheet1!$Y$212:$Y$329</c:f>
              <c:numCache/>
            </c:numRef>
          </c:yVal>
        </c:ser>
        <c:ser>
          <c:idx val="5"/>
          <c:order val="5"/>
          <c:tx>
            <c:strRef>
              <c:f>Sheet1!$Z$211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chemeClr val="accent6"/>
              </a:solidFill>
              <a:ln cmpd="sng">
                <a:solidFill>
                  <a:schemeClr val="accent6"/>
                </a:solidFill>
              </a:ln>
            </c:spPr>
          </c:marker>
          <c:xVal>
            <c:numRef>
              <c:f>Sheet1!$T$212:$T$329</c:f>
            </c:numRef>
          </c:xVal>
          <c:yVal>
            <c:numRef>
              <c:f>Sheet1!$Z$212:$Z$329</c:f>
              <c:numCache/>
            </c:numRef>
          </c:yVal>
        </c:ser>
        <c:ser>
          <c:idx val="6"/>
          <c:order val="6"/>
          <c:tx>
            <c:strRef>
              <c:f>Sheet1!$AA$211</c:f>
            </c:strRef>
          </c:tx>
          <c:spPr>
            <a:ln>
              <a:noFill/>
            </a:ln>
          </c:spPr>
          <c:marker>
            <c:symbol val="square"/>
            <c:size val="10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xVal>
            <c:numRef>
              <c:f>Sheet1!$T$212:$T$329</c:f>
            </c:numRef>
          </c:xVal>
          <c:yVal>
            <c:numRef>
              <c:f>Sheet1!$AA$212:$AA$329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414394"/>
        <c:axId val="1745968591"/>
      </c:scatterChart>
      <c:valAx>
        <c:axId val="148741439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Speed (mph)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45968591"/>
      </c:valAx>
      <c:valAx>
        <c:axId val="17459685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RPM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8741439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CC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1/4 Mile 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Sheet2!$A$13:$A$643</c:f>
            </c:strRef>
          </c:cat>
          <c:val>
            <c:numRef>
              <c:f>Sheet2!$W$14:$W$644</c:f>
              <c:numCache/>
            </c:numRef>
          </c:val>
          <c:smooth val="0"/>
        </c:ser>
        <c:axId val="594579175"/>
        <c:axId val="1818468156"/>
      </c:lineChart>
      <c:catAx>
        <c:axId val="5945791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18468156"/>
      </c:catAx>
      <c:valAx>
        <c:axId val="1818468156"/>
        <c:scaling>
          <c:orientation val="minMax"/>
          <c:max val="132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9457917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19</xdr:col>
      <xdr:colOff>209550</xdr:colOff>
      <xdr:row>43</xdr:row>
      <xdr:rowOff>38100</xdr:rowOff>
    </xdr:from>
    <xdr:ext cx="4410075" cy="34290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47625</xdr:colOff>
      <xdr:row>43</xdr:row>
      <xdr:rowOff>57150</xdr:rowOff>
    </xdr:from>
    <xdr:ext cx="4162425" cy="34385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209550</xdr:colOff>
      <xdr:row>65</xdr:row>
      <xdr:rowOff>28575</xdr:rowOff>
    </xdr:from>
    <xdr:ext cx="5715000" cy="38671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8</xdr:col>
      <xdr:colOff>257175</xdr:colOff>
      <xdr:row>20</xdr:row>
      <xdr:rowOff>38100</xdr:rowOff>
    </xdr:from>
    <xdr:ext cx="6734175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0</xdr:col>
      <xdr:colOff>238125</xdr:colOff>
      <xdr:row>0</xdr:row>
      <xdr:rowOff>104775</xdr:rowOff>
    </xdr:from>
    <xdr:ext cx="4495800" cy="1714500"/>
    <xdr:sp>
      <xdr:nvSpPr>
        <xdr:cNvPr id="3" name="Shape 3"/>
        <xdr:cNvSpPr/>
      </xdr:nvSpPr>
      <xdr:spPr>
        <a:xfrm>
          <a:off x="3107625" y="2932275"/>
          <a:ext cx="4476750" cy="1695450"/>
        </a:xfrm>
        <a:prstGeom prst="rect">
          <a:avLst/>
        </a:prstGeom>
        <a:solidFill>
          <a:srgbClr val="CFE7F5"/>
        </a:solidFill>
        <a:ln cap="flat" cmpd="sng" w="9525">
          <a:solidFill>
            <a:srgbClr val="808080"/>
          </a:solidFill>
          <a:prstDash val="solid"/>
          <a:round/>
          <a:headEnd len="sm" w="sm" type="none"/>
          <a:tailEnd len="sm" w="sm" type="none"/>
        </a:ln>
      </xdr:spPr>
      <xdr:txBody>
        <a:bodyPr anchorCtr="1" anchor="ctr" bIns="0" lIns="0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latin typeface="Trebuchet MS"/>
              <a:ea typeface="Trebuchet MS"/>
              <a:cs typeface="Trebuchet MS"/>
              <a:sym typeface="Trebuchet MS"/>
            </a:rPr>
            <a:t>OPTIMAL SHIFT POINT </a:t>
          </a:r>
          <a:r>
            <a:rPr lang="en-US" sz="1800">
              <a:latin typeface="Trebuchet MS"/>
              <a:ea typeface="Trebuchet MS"/>
              <a:cs typeface="Trebuchet MS"/>
              <a:sym typeface="Trebuchet MS"/>
            </a:rPr>
            <a:t>+ </a:t>
          </a:r>
          <a:r>
            <a:rPr lang="en-US" sz="1800">
              <a:latin typeface="Trebuchet MS"/>
              <a:ea typeface="Trebuchet MS"/>
              <a:cs typeface="Trebuchet MS"/>
              <a:sym typeface="Trebuchet MS"/>
            </a:rPr>
            <a:t>1/4</a:t>
          </a:r>
          <a:r>
            <a:rPr lang="en-US" sz="1800">
              <a:latin typeface="Trebuchet MS"/>
              <a:ea typeface="Trebuchet MS"/>
              <a:cs typeface="Trebuchet MS"/>
              <a:sym typeface="Trebuchet MS"/>
            </a:rPr>
            <a:t> TIME SLIP</a:t>
          </a:r>
          <a:endParaRPr sz="1800">
            <a:latin typeface="Trebuchet MS"/>
            <a:ea typeface="Trebuchet MS"/>
            <a:cs typeface="Trebuchet MS"/>
            <a:sym typeface="Trebuchet MS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800">
            <a:latin typeface="Trebuchet MS"/>
            <a:ea typeface="Trebuchet MS"/>
            <a:cs typeface="Trebuchet MS"/>
            <a:sym typeface="Trebuchet MS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latin typeface="Trebuchet MS"/>
              <a:ea typeface="Trebuchet MS"/>
              <a:cs typeface="Trebuchet MS"/>
              <a:sym typeface="Trebuchet MS"/>
            </a:rPr>
            <a:t>GREY = REQUIRED INPUT</a:t>
          </a:r>
          <a:br>
            <a:rPr lang="en-US" sz="1400"/>
          </a:br>
          <a:r>
            <a:rPr b="0" lang="en-US" sz="1800" strike="noStrike">
              <a:latin typeface="Trebuchet MS"/>
              <a:ea typeface="Trebuchet MS"/>
              <a:cs typeface="Trebuchet MS"/>
              <a:sym typeface="Trebuchet MS"/>
            </a:rPr>
            <a:t>YELLOW= RESULT (LEAVE IT ALONE)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latin typeface="Trebuchet MS"/>
              <a:ea typeface="Trebuchet MS"/>
              <a:cs typeface="Trebuchet MS"/>
              <a:sym typeface="Trebuchet MS"/>
            </a:rPr>
            <a:t>PINK = CALCULATED (LEAVE IT ALONE)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latin typeface="Trebuchet MS"/>
              <a:ea typeface="Trebuchet MS"/>
              <a:cs typeface="Trebuchet MS"/>
              <a:sym typeface="Trebuchet MS"/>
            </a:rPr>
            <a:t>ENTER TORQUE FROM DYNO BELOW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104775</xdr:colOff>
      <xdr:row>90</xdr:row>
      <xdr:rowOff>66675</xdr:rowOff>
    </xdr:from>
    <xdr:ext cx="17173575" cy="523875"/>
    <xdr:sp>
      <xdr:nvSpPr>
        <xdr:cNvPr id="4" name="Shape 4"/>
        <xdr:cNvSpPr txBox="1"/>
      </xdr:nvSpPr>
      <xdr:spPr>
        <a:xfrm>
          <a:off x="0" y="3522825"/>
          <a:ext cx="10692000" cy="514350"/>
        </a:xfrm>
        <a:prstGeom prst="rect">
          <a:avLst/>
        </a:prstGeom>
        <a:solidFill>
          <a:srgbClr val="66CCFF"/>
        </a:solidFill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2400" strike="noStrike">
              <a:latin typeface="Trebuchet MS"/>
              <a:ea typeface="Trebuchet MS"/>
              <a:cs typeface="Trebuchet MS"/>
              <a:sym typeface="Trebuchet MS"/>
            </a:rPr>
            <a:t>   CALCULATIONS BELOW – DO NOT CHANGE</a:t>
          </a:r>
          <a:endParaRPr b="0" sz="24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9</xdr:col>
      <xdr:colOff>19050</xdr:colOff>
      <xdr:row>0</xdr:row>
      <xdr:rowOff>104775</xdr:rowOff>
    </xdr:from>
    <xdr:ext cx="3876675" cy="952500"/>
    <xdr:sp>
      <xdr:nvSpPr>
        <xdr:cNvPr id="5" name="Shape 5"/>
        <xdr:cNvSpPr/>
      </xdr:nvSpPr>
      <xdr:spPr>
        <a:xfrm>
          <a:off x="3455175" y="3313275"/>
          <a:ext cx="3852900" cy="933600"/>
        </a:xfrm>
        <a:prstGeom prst="rect">
          <a:avLst/>
        </a:prstGeom>
        <a:solidFill>
          <a:srgbClr val="CFE7F5"/>
        </a:solidFill>
        <a:ln cap="flat" cmpd="sng" w="9525">
          <a:solidFill>
            <a:srgbClr val="808080"/>
          </a:solidFill>
          <a:prstDash val="solid"/>
          <a:round/>
          <a:headEnd len="sm" w="sm" type="none"/>
          <a:tailEnd len="sm" w="sm" type="none"/>
        </a:ln>
      </xdr:spPr>
      <xdr:txBody>
        <a:bodyPr anchorCtr="1" anchor="ctr" bIns="0" lIns="0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latin typeface="Trebuchet MS"/>
              <a:ea typeface="Trebuchet MS"/>
              <a:cs typeface="Trebuchet MS"/>
              <a:sym typeface="Trebuchet MS"/>
            </a:rPr>
            <a:t> </a:t>
          </a:r>
          <a:r>
            <a:rPr b="0" lang="en-US" sz="1800" strike="noStrike">
              <a:latin typeface="Trebuchet MS"/>
              <a:ea typeface="Trebuchet MS"/>
              <a:cs typeface="Trebuchet MS"/>
              <a:sym typeface="Trebuchet MS"/>
            </a:rPr>
            <a:t>RESULTS BELOW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latin typeface="Trebuchet MS"/>
              <a:ea typeface="Trebuchet MS"/>
              <a:cs typeface="Trebuchet MS"/>
              <a:sym typeface="Trebuchet MS"/>
            </a:rPr>
            <a:t> </a:t>
          </a:r>
          <a:r>
            <a:rPr b="0" lang="en-US" sz="1800" strike="noStrike">
              <a:latin typeface="Trebuchet MS"/>
              <a:ea typeface="Trebuchet MS"/>
              <a:cs typeface="Trebuchet MS"/>
              <a:sym typeface="Trebuchet MS"/>
            </a:rPr>
            <a:t>SCROLL DOWN FOR CHARTS</a:t>
          </a:r>
          <a:endParaRPr b="0" sz="1800" strike="noStrike">
            <a:latin typeface="Trebuchet MS"/>
            <a:ea typeface="Trebuchet MS"/>
            <a:cs typeface="Trebuchet MS"/>
            <a:sym typeface="Trebuchet MS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300">
              <a:latin typeface="Trebuchet MS"/>
              <a:ea typeface="Trebuchet MS"/>
              <a:cs typeface="Trebuchet MS"/>
              <a:sym typeface="Trebuchet MS"/>
            </a:rPr>
            <a:t> © 2022 Merryfrankster</a:t>
          </a:r>
          <a:endParaRPr sz="1300">
            <a:latin typeface="Trebuchet MS"/>
            <a:ea typeface="Trebuchet MS"/>
            <a:cs typeface="Trebuchet MS"/>
            <a:sym typeface="Trebuchet MS"/>
          </a:endParaRPr>
        </a:p>
      </xdr:txBody>
    </xdr:sp>
    <xdr:clientData fLocksWithSheet="0"/>
  </xdr:oneCellAnchor>
  <xdr:oneCellAnchor>
    <xdr:from>
      <xdr:col>17</xdr:col>
      <xdr:colOff>400050</xdr:colOff>
      <xdr:row>0</xdr:row>
      <xdr:rowOff>104775</xdr:rowOff>
    </xdr:from>
    <xdr:ext cx="2619375" cy="609600"/>
    <xdr:sp>
      <xdr:nvSpPr>
        <xdr:cNvPr id="7" name="Shape 7"/>
        <xdr:cNvSpPr/>
      </xdr:nvSpPr>
      <xdr:spPr>
        <a:xfrm>
          <a:off x="3264325" y="1774300"/>
          <a:ext cx="2597700" cy="607800"/>
        </a:xfrm>
        <a:prstGeom prst="rect">
          <a:avLst/>
        </a:prstGeom>
        <a:solidFill>
          <a:srgbClr val="CFE7F5"/>
        </a:solidFill>
        <a:ln cap="flat" cmpd="sng" w="9525">
          <a:solidFill>
            <a:srgbClr val="808080"/>
          </a:solidFill>
          <a:prstDash val="solid"/>
          <a:round/>
          <a:headEnd len="sm" w="sm" type="none"/>
          <a:tailEnd len="sm" w="sm" type="none"/>
        </a:ln>
      </xdr:spPr>
      <xdr:txBody>
        <a:bodyPr anchorCtr="1" anchor="ctr" bIns="0" lIns="0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latin typeface="Trebuchet MS"/>
              <a:ea typeface="Trebuchet MS"/>
              <a:cs typeface="Trebuchet MS"/>
              <a:sym typeface="Trebuchet MS"/>
            </a:rPr>
            <a:t>NEW - in BETA</a:t>
          </a:r>
          <a:endParaRPr sz="1800">
            <a:latin typeface="Trebuchet MS"/>
            <a:ea typeface="Trebuchet MS"/>
            <a:cs typeface="Trebuchet MS"/>
            <a:sym typeface="Trebuchet MS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latin typeface="Trebuchet MS"/>
              <a:ea typeface="Trebuchet MS"/>
              <a:cs typeface="Trebuchet MS"/>
              <a:sym typeface="Trebuchet MS"/>
            </a:rPr>
            <a:t>TIME SLIP CALCULATOR</a:t>
          </a:r>
          <a:endParaRPr sz="1800">
            <a:latin typeface="Trebuchet MS"/>
            <a:ea typeface="Trebuchet MS"/>
            <a:cs typeface="Trebuchet MS"/>
            <a:sym typeface="Trebuchet MS"/>
          </a:endParaRPr>
        </a:p>
      </xdr:txBody>
    </xdr:sp>
    <xdr:clientData fLocksWithSheet="0"/>
  </xdr:oneCellAnchor>
  <xdr:oneCellAnchor>
    <xdr:from>
      <xdr:col>9</xdr:col>
      <xdr:colOff>19050</xdr:colOff>
      <xdr:row>13</xdr:row>
      <xdr:rowOff>142875</xdr:rowOff>
    </xdr:from>
    <xdr:ext cx="2362200" cy="781050"/>
    <xdr:sp>
      <xdr:nvSpPr>
        <xdr:cNvPr id="8" name="Shape 8"/>
        <xdr:cNvSpPr/>
      </xdr:nvSpPr>
      <xdr:spPr>
        <a:xfrm>
          <a:off x="3470175" y="3313275"/>
          <a:ext cx="2342700" cy="764700"/>
        </a:xfrm>
        <a:prstGeom prst="rect">
          <a:avLst/>
        </a:prstGeom>
        <a:solidFill>
          <a:srgbClr val="CFE7F5"/>
        </a:solidFill>
        <a:ln cap="flat" cmpd="sng" w="9525">
          <a:solidFill>
            <a:srgbClr val="808080"/>
          </a:solidFill>
          <a:prstDash val="solid"/>
          <a:round/>
          <a:headEnd len="sm" w="sm" type="none"/>
          <a:tailEnd len="sm" w="sm" type="none"/>
        </a:ln>
      </xdr:spPr>
      <xdr:txBody>
        <a:bodyPr anchorCtr="1" anchor="ctr" bIns="0" lIns="0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latin typeface="Trebuchet MS"/>
              <a:ea typeface="Trebuchet MS"/>
              <a:cs typeface="Trebuchet MS"/>
              <a:sym typeface="Trebuchet MS"/>
            </a:rPr>
            <a:t>SCROLL DOWN TO ADD</a:t>
          </a:r>
          <a:endParaRPr sz="1800">
            <a:latin typeface="Trebuchet MS"/>
            <a:ea typeface="Trebuchet MS"/>
            <a:cs typeface="Trebuchet MS"/>
            <a:sym typeface="Trebuchet MS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latin typeface="Trebuchet MS"/>
              <a:ea typeface="Trebuchet MS"/>
              <a:cs typeface="Trebuchet MS"/>
              <a:sym typeface="Trebuchet MS"/>
            </a:rPr>
            <a:t>YOUR DYNO CHART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20</xdr:col>
      <xdr:colOff>114300</xdr:colOff>
      <xdr:row>10</xdr:row>
      <xdr:rowOff>161925</xdr:rowOff>
    </xdr:from>
    <xdr:ext cx="2247900" cy="1714500"/>
    <xdr:grpSp>
      <xdr:nvGrpSpPr>
        <xdr:cNvPr id="6" name="Shape 6" title="Drawing"/>
        <xdr:cNvGrpSpPr/>
      </xdr:nvGrpSpPr>
      <xdr:grpSpPr>
        <a:xfrm>
          <a:off x="2313450" y="1343000"/>
          <a:ext cx="2225400" cy="1693200"/>
          <a:chOff x="2313450" y="1343000"/>
          <a:chExt cx="2225400" cy="1693200"/>
        </a:xfrm>
      </xdr:grpSpPr>
      <xdr:sp>
        <xdr:nvSpPr>
          <xdr:cNvPr id="9" name="Shape 9"/>
          <xdr:cNvSpPr/>
        </xdr:nvSpPr>
        <xdr:spPr>
          <a:xfrm>
            <a:off x="2313450" y="1343000"/>
            <a:ext cx="2225400" cy="1693200"/>
          </a:xfrm>
          <a:prstGeom prst="rect">
            <a:avLst/>
          </a:prstGeom>
          <a:solidFill>
            <a:srgbClr val="CFE2F3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10" name="Shape 10"/>
          <xdr:cNvSpPr txBox="1"/>
        </xdr:nvSpPr>
        <xdr:spPr>
          <a:xfrm>
            <a:off x="2313450" y="1343000"/>
            <a:ext cx="2225400" cy="16932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/>
              <a:t>Aero drag included </a:t>
            </a:r>
            <a:endParaRPr sz="14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/>
              <a:t>Gear shift delay included</a:t>
            </a:r>
            <a:endParaRPr sz="14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b="1" sz="14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1400"/>
              <a:t>Limitations (for now)</a:t>
            </a:r>
            <a:endParaRPr b="1" sz="14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/>
              <a:t>0 reaction time</a:t>
            </a:r>
            <a:endParaRPr sz="14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/>
              <a:t>0 wheel slip on launch</a:t>
            </a:r>
            <a:endParaRPr sz="14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/>
              <a:t>0 rolling resistance</a:t>
            </a:r>
            <a:endParaRPr sz="1400"/>
          </a:p>
        </xdr:txBody>
      </xdr: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304800</xdr:colOff>
      <xdr:row>625</xdr:row>
      <xdr:rowOff>142875</xdr:rowOff>
    </xdr:from>
    <xdr:ext cx="5715000" cy="35337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c/Merryfrankster_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8.86"/>
    <col customWidth="1" min="3" max="3" width="7.57"/>
    <col customWidth="1" min="4" max="4" width="7.86"/>
    <col customWidth="1" min="5" max="5" width="8.14"/>
    <col customWidth="1" min="6" max="6" width="7.57"/>
    <col customWidth="1" min="7" max="7" width="7.43"/>
    <col customWidth="1" min="8" max="8" width="8.0"/>
    <col customWidth="1" min="9" max="9" width="8.43"/>
    <col customWidth="1" min="10" max="10" width="7.57"/>
    <col customWidth="1" min="11" max="11" width="7.43"/>
    <col customWidth="1" min="12" max="12" width="8.14"/>
    <col customWidth="1" min="13" max="13" width="7.0"/>
    <col customWidth="1" min="14" max="14" width="7.43"/>
    <col customWidth="1" min="15" max="15" width="7.29"/>
    <col customWidth="1" min="16" max="16" width="7.86"/>
    <col customWidth="1" min="17" max="17" width="6.57"/>
    <col customWidth="1" min="18" max="18" width="6.0"/>
    <col customWidth="1" min="19" max="20" width="11.57"/>
    <col customWidth="1" min="21" max="21" width="2.14"/>
    <col customWidth="1" min="22" max="22" width="7.29"/>
    <col customWidth="1" min="23" max="23" width="19.57"/>
    <col customWidth="1" min="24" max="24" width="7.86"/>
    <col customWidth="1" min="25" max="25" width="6.0"/>
    <col customWidth="1" min="26" max="26" width="6.43"/>
    <col customWidth="1" min="27" max="31" width="8.71"/>
  </cols>
  <sheetData>
    <row r="1" ht="12.75" customHeight="1">
      <c r="AC1" s="1" t="s">
        <v>0</v>
      </c>
      <c r="AD1" s="1" t="s">
        <v>1</v>
      </c>
      <c r="AE1" s="1" t="s">
        <v>2</v>
      </c>
    </row>
    <row r="2" ht="12.75" customHeight="1"/>
    <row r="3" ht="12.75" customHeight="1"/>
    <row r="4" ht="12.75" customHeight="1"/>
    <row r="5" ht="12.75" customHeight="1"/>
    <row r="6" ht="12.75" customHeight="1">
      <c r="S6" s="2">
        <v>3483.0</v>
      </c>
      <c r="T6" s="3" t="s">
        <v>3</v>
      </c>
    </row>
    <row r="7" ht="12.75" customHeight="1">
      <c r="S7" s="4">
        <v>0.02</v>
      </c>
      <c r="T7" s="5" t="s">
        <v>4</v>
      </c>
      <c r="V7" s="2">
        <v>23.0</v>
      </c>
      <c r="W7" s="3" t="s">
        <v>5</v>
      </c>
    </row>
    <row r="8" ht="12.75" customHeight="1">
      <c r="J8" s="6" t="s">
        <v>6</v>
      </c>
      <c r="K8" s="7" t="s">
        <v>7</v>
      </c>
      <c r="L8" s="7" t="s">
        <v>8</v>
      </c>
      <c r="M8" s="8" t="s">
        <v>9</v>
      </c>
      <c r="O8" s="6" t="s">
        <v>10</v>
      </c>
      <c r="P8" s="7" t="s">
        <v>11</v>
      </c>
      <c r="Q8" s="8" t="s">
        <v>12</v>
      </c>
      <c r="S8" s="9">
        <v>3000.0</v>
      </c>
      <c r="T8" s="10" t="s">
        <v>13</v>
      </c>
      <c r="V8" s="4">
        <v>0.32</v>
      </c>
      <c r="W8" s="5" t="s">
        <v>14</v>
      </c>
    </row>
    <row r="9" ht="12.75" customHeight="1">
      <c r="J9" s="11" t="s">
        <v>15</v>
      </c>
      <c r="K9" s="12">
        <f t="shared" ref="K9:L9" si="1">K116</f>
        <v>58.06166972</v>
      </c>
      <c r="L9" s="13">
        <f t="shared" si="1"/>
        <v>2464.017797</v>
      </c>
      <c r="M9" s="14">
        <f>R116</f>
        <v>7674.861806</v>
      </c>
      <c r="O9" s="15">
        <f>$K$116</f>
        <v>58.06166972</v>
      </c>
      <c r="P9" s="16">
        <f>$R$116</f>
        <v>7674.861806</v>
      </c>
      <c r="Q9" s="17">
        <v>1.0</v>
      </c>
      <c r="U9" s="18"/>
      <c r="V9" s="19">
        <v>0.3</v>
      </c>
      <c r="W9" s="5" t="s">
        <v>16</v>
      </c>
    </row>
    <row r="10" ht="12.75" customHeight="1">
      <c r="J10" s="20" t="s">
        <v>17</v>
      </c>
      <c r="K10" s="21">
        <f t="shared" ref="K10:L10" si="2">K138</f>
        <v>104.6145662</v>
      </c>
      <c r="L10" s="22">
        <f t="shared" si="2"/>
        <v>1879.517625</v>
      </c>
      <c r="M10" s="23">
        <f>R138</f>
        <v>7545.475675</v>
      </c>
      <c r="O10" s="24">
        <f>$K$117</f>
        <v>58.06166972</v>
      </c>
      <c r="P10" s="22">
        <f>$R$117</f>
        <v>4187.781228</v>
      </c>
      <c r="Q10" s="25">
        <v>2.0</v>
      </c>
      <c r="S10" s="26" t="s">
        <v>18</v>
      </c>
      <c r="T10" s="27"/>
      <c r="U10" s="18"/>
      <c r="V10" s="28" t="s">
        <v>19</v>
      </c>
      <c r="W10" s="10" t="s">
        <v>20</v>
      </c>
      <c r="X10" s="18"/>
    </row>
    <row r="11" ht="12.75" customHeight="1">
      <c r="J11" s="20" t="s">
        <v>21</v>
      </c>
      <c r="K11" s="21">
        <f t="shared" ref="K11:L11" si="3">K160</f>
        <v>158.8302418</v>
      </c>
      <c r="L11" s="22">
        <f t="shared" si="3"/>
        <v>1356.355919</v>
      </c>
      <c r="M11" s="23">
        <f>R160</f>
        <v>7487.489581</v>
      </c>
      <c r="O11" s="24">
        <f>$K$138</f>
        <v>104.6145662</v>
      </c>
      <c r="P11" s="29">
        <f>$R$138</f>
        <v>7545.475675</v>
      </c>
      <c r="Q11" s="25">
        <v>2.0</v>
      </c>
      <c r="S11" s="30">
        <f>Sheet2!D2</f>
        <v>1.374747896</v>
      </c>
      <c r="T11" s="31" t="str">
        <f>Sheet2!E2</f>
        <v>60ft time</v>
      </c>
      <c r="U11" s="18"/>
      <c r="V11" s="32"/>
      <c r="W11" s="18"/>
      <c r="X11" s="18"/>
    </row>
    <row r="12" ht="12.75" customHeight="1">
      <c r="J12" s="20" t="s">
        <v>22</v>
      </c>
      <c r="K12" s="21" t="str">
        <f t="shared" ref="K12:L12" si="4">K182</f>
        <v>#DIV/0!</v>
      </c>
      <c r="L12" s="22" t="str">
        <f t="shared" si="4"/>
        <v>#DIV/0!</v>
      </c>
      <c r="M12" s="23" t="str">
        <f>R182</f>
        <v>#DIV/0!</v>
      </c>
      <c r="O12" s="24">
        <f>$K$139</f>
        <v>104.6145662</v>
      </c>
      <c r="P12" s="22">
        <f>$R$139</f>
        <v>4931.683448</v>
      </c>
      <c r="Q12" s="25">
        <v>3.0</v>
      </c>
      <c r="S12" s="33">
        <f>Sheet2!D3</f>
        <v>4.592120708</v>
      </c>
      <c r="T12" s="34" t="str">
        <f>Sheet2!E3</f>
        <v>330'</v>
      </c>
      <c r="U12" s="18"/>
      <c r="V12" s="32"/>
      <c r="W12" s="32"/>
      <c r="X12" s="18"/>
    </row>
    <row r="13" ht="12.75" customHeight="1">
      <c r="B13" s="35" t="s">
        <v>23</v>
      </c>
      <c r="C13" s="27"/>
      <c r="J13" s="36" t="s">
        <v>24</v>
      </c>
      <c r="K13" s="37" t="str">
        <f t="shared" ref="K13:L13" si="5">IFERROR(K204,"-")</f>
        <v>-</v>
      </c>
      <c r="L13" s="38" t="str">
        <f t="shared" si="5"/>
        <v>-</v>
      </c>
      <c r="M13" s="39" t="str">
        <f>IFERROR(R204,"-")</f>
        <v>-</v>
      </c>
      <c r="O13" s="24">
        <f>$K$160</f>
        <v>158.8302418</v>
      </c>
      <c r="P13" s="29">
        <f>$R$160</f>
        <v>7487.489581</v>
      </c>
      <c r="Q13" s="25">
        <v>3.0</v>
      </c>
      <c r="S13" s="33">
        <f>Sheet2!D4</f>
        <v>7.343398987</v>
      </c>
      <c r="T13" s="40">
        <f>Sheet2!E4</f>
        <v>44569</v>
      </c>
      <c r="U13" s="18"/>
      <c r="V13" s="41"/>
      <c r="W13" s="32"/>
      <c r="X13" s="18"/>
    </row>
    <row r="14" ht="12.75" customHeight="1">
      <c r="B14" s="42" t="s">
        <v>25</v>
      </c>
      <c r="C14" s="43">
        <v>3.51</v>
      </c>
      <c r="F14" s="44">
        <v>255.0</v>
      </c>
      <c r="G14" s="45" t="s">
        <v>26</v>
      </c>
      <c r="O14" s="24">
        <f>$K$161</f>
        <v>158.8302418</v>
      </c>
      <c r="P14" s="22">
        <f>$R$161</f>
        <v>5638.079654</v>
      </c>
      <c r="Q14" s="25">
        <v>4.0</v>
      </c>
      <c r="S14" s="46">
        <f>Sheet2!D5</f>
        <v>92.51421917</v>
      </c>
      <c r="T14" s="34" t="str">
        <f>Sheet2!E5</f>
        <v>MPH</v>
      </c>
    </row>
    <row r="15" ht="12.75" customHeight="1">
      <c r="B15" s="42" t="s">
        <v>27</v>
      </c>
      <c r="C15" s="47">
        <v>2.804</v>
      </c>
      <c r="F15" s="48">
        <v>35.0</v>
      </c>
      <c r="G15" s="49" t="s">
        <v>28</v>
      </c>
      <c r="O15" s="24" t="str">
        <f>$K$182</f>
        <v>#DIV/0!</v>
      </c>
      <c r="P15" s="29" t="str">
        <f>$R$182</f>
        <v>#DIV/0!</v>
      </c>
      <c r="Q15" s="25">
        <v>4.0</v>
      </c>
      <c r="S15" s="33">
        <f>Sheet2!D6</f>
        <v>9.666710802</v>
      </c>
      <c r="T15" s="34">
        <f>Sheet2!E6</f>
        <v>1000</v>
      </c>
    </row>
    <row r="16" ht="12.75" customHeight="1">
      <c r="B16" s="42" t="s">
        <v>29</v>
      </c>
      <c r="C16" s="47">
        <v>1.53</v>
      </c>
      <c r="F16" s="50">
        <v>18.0</v>
      </c>
      <c r="G16" s="51"/>
      <c r="O16" s="24" t="str">
        <f>$K$183</f>
        <v>#DIV/0!</v>
      </c>
      <c r="P16" s="22" t="str">
        <f>$R$183</f>
        <v>#DIV/0!</v>
      </c>
      <c r="Q16" s="25">
        <v>5.0</v>
      </c>
      <c r="S16" s="33">
        <f>Sheet2!D7</f>
        <v>11.6490535</v>
      </c>
      <c r="T16" s="40">
        <f>Sheet2!E7</f>
        <v>44565</v>
      </c>
    </row>
    <row r="17" ht="12.75" customHeight="1">
      <c r="B17" s="42" t="s">
        <v>30</v>
      </c>
      <c r="C17" s="47">
        <v>1.0</v>
      </c>
      <c r="F17" s="52">
        <f>F14*F15/(100*2.54*10)</f>
        <v>3.513779528</v>
      </c>
      <c r="G17" s="53" t="s">
        <v>31</v>
      </c>
      <c r="O17" s="24" t="str">
        <f>IFERROR($K$204,"-")</f>
        <v>-</v>
      </c>
      <c r="P17" s="22" t="str">
        <f>IFERROR($R$204,"-")</f>
        <v>-</v>
      </c>
      <c r="Q17" s="25">
        <v>5.0</v>
      </c>
      <c r="S17" s="54">
        <f>Sheet2!D8</f>
        <v>114.9961657</v>
      </c>
      <c r="T17" s="55" t="str">
        <f>Sheet2!E8</f>
        <v>MPH</v>
      </c>
    </row>
    <row r="18" ht="12.75" customHeight="1">
      <c r="B18" s="42" t="s">
        <v>32</v>
      </c>
      <c r="C18" s="47">
        <v>0.753</v>
      </c>
      <c r="F18" s="56">
        <f>2*F17+F16</f>
        <v>25.02755906</v>
      </c>
      <c r="G18" s="53" t="s">
        <v>33</v>
      </c>
      <c r="O18" s="57" t="str">
        <f>IFERROR($K$205,"-")</f>
        <v>-</v>
      </c>
      <c r="P18" s="38" t="str">
        <f>IFERROR($R$205,"-")</f>
        <v>-</v>
      </c>
      <c r="Q18" s="58">
        <v>6.0</v>
      </c>
      <c r="S18" s="30">
        <f>Sheet2!D9</f>
        <v>3.298116499</v>
      </c>
      <c r="T18" s="59" t="s">
        <v>34</v>
      </c>
    </row>
    <row r="19" ht="12.75" customHeight="1">
      <c r="B19" s="42" t="s">
        <v>35</v>
      </c>
      <c r="C19" s="47">
        <v>0.0</v>
      </c>
      <c r="F19" s="56">
        <f>3.14159*F18</f>
        <v>78.62632925</v>
      </c>
      <c r="G19" s="60" t="s">
        <v>36</v>
      </c>
      <c r="S19" s="61">
        <f>Sheet2!D10</f>
        <v>8.461978258</v>
      </c>
      <c r="T19" s="62" t="s">
        <v>37</v>
      </c>
    </row>
    <row r="20" ht="12.75" customHeight="1">
      <c r="B20" s="63" t="s">
        <v>38</v>
      </c>
      <c r="C20" s="64">
        <v>0.0</v>
      </c>
      <c r="D20" s="1" t="s">
        <v>39</v>
      </c>
      <c r="F20" s="56">
        <f>5280*12/F19</f>
        <v>805.8369328</v>
      </c>
      <c r="G20" s="53" t="s">
        <v>40</v>
      </c>
      <c r="J20" s="65" t="s">
        <v>41</v>
      </c>
    </row>
    <row r="21" ht="12.75" customHeight="1"/>
    <row r="22" ht="12.75" customHeight="1">
      <c r="B22" s="53" t="s">
        <v>42</v>
      </c>
    </row>
    <row r="23" ht="12.75" customHeight="1">
      <c r="B23" s="53" t="s">
        <v>43</v>
      </c>
      <c r="C23" s="66">
        <f>C14*C15</f>
        <v>9.84204</v>
      </c>
      <c r="D23" s="66">
        <f>C14*C16</f>
        <v>5.3703</v>
      </c>
      <c r="E23" s="66">
        <f>C14*C17</f>
        <v>3.51</v>
      </c>
      <c r="F23" s="66">
        <f>C14*C18</f>
        <v>2.64303</v>
      </c>
      <c r="G23" s="66">
        <f>C14*C19</f>
        <v>0</v>
      </c>
      <c r="H23" s="66">
        <f>C14*C20</f>
        <v>0</v>
      </c>
    </row>
    <row r="24" ht="12.75" customHeight="1">
      <c r="B24" s="67" t="s">
        <v>9</v>
      </c>
      <c r="C24" s="67" t="s">
        <v>44</v>
      </c>
      <c r="D24" s="67" t="s">
        <v>45</v>
      </c>
      <c r="E24" s="67" t="s">
        <v>46</v>
      </c>
      <c r="F24" s="67" t="s">
        <v>47</v>
      </c>
      <c r="G24" s="67" t="s">
        <v>48</v>
      </c>
      <c r="H24" s="67" t="s">
        <v>49</v>
      </c>
    </row>
    <row r="25" ht="12.75" customHeight="1">
      <c r="B25" s="53">
        <v>500.0</v>
      </c>
      <c r="C25" s="56">
        <f t="shared" ref="C25:G25" si="6">$B25*60*$F$19/(C$23*63360)</f>
        <v>3.782587308</v>
      </c>
      <c r="D25" s="56">
        <f t="shared" si="6"/>
        <v>6.932271119</v>
      </c>
      <c r="E25" s="56">
        <f t="shared" si="6"/>
        <v>10.60637481</v>
      </c>
      <c r="F25" s="56">
        <f t="shared" si="6"/>
        <v>14.08549112</v>
      </c>
      <c r="G25" s="56" t="str">
        <f t="shared" si="6"/>
        <v>#DIV/0!</v>
      </c>
      <c r="H25" s="56" t="str">
        <f t="shared" ref="H25:H42" si="8">IFERROR($B25*60*$F$19/(H$23*63360),"-")</f>
        <v>-</v>
      </c>
    </row>
    <row r="26" ht="12.75" customHeight="1">
      <c r="B26" s="53">
        <f t="shared" ref="B26:B42" si="9">B25+500</f>
        <v>1000</v>
      </c>
      <c r="C26" s="56">
        <f t="shared" ref="C26:G26" si="7">$B26*60*$F$19/(C$23*63360)</f>
        <v>7.565174617</v>
      </c>
      <c r="D26" s="56">
        <f t="shared" si="7"/>
        <v>13.86454224</v>
      </c>
      <c r="E26" s="56">
        <f t="shared" si="7"/>
        <v>21.21274963</v>
      </c>
      <c r="F26" s="56">
        <f t="shared" si="7"/>
        <v>28.17098224</v>
      </c>
      <c r="G26" s="56" t="str">
        <f t="shared" si="7"/>
        <v>#DIV/0!</v>
      </c>
      <c r="H26" s="56" t="str">
        <f t="shared" si="8"/>
        <v>-</v>
      </c>
    </row>
    <row r="27" ht="12.75" customHeight="1">
      <c r="B27" s="53">
        <f t="shared" si="9"/>
        <v>1500</v>
      </c>
      <c r="C27" s="56">
        <f t="shared" ref="C27:G27" si="10">$B27*60*$F$19/(C$23*63360)</f>
        <v>11.34776193</v>
      </c>
      <c r="D27" s="56">
        <f t="shared" si="10"/>
        <v>20.79681336</v>
      </c>
      <c r="E27" s="56">
        <f t="shared" si="10"/>
        <v>31.81912444</v>
      </c>
      <c r="F27" s="56">
        <f t="shared" si="10"/>
        <v>42.25647336</v>
      </c>
      <c r="G27" s="56" t="str">
        <f t="shared" si="10"/>
        <v>#DIV/0!</v>
      </c>
      <c r="H27" s="56" t="str">
        <f t="shared" si="8"/>
        <v>-</v>
      </c>
    </row>
    <row r="28" ht="12.75" customHeight="1">
      <c r="B28" s="53">
        <f t="shared" si="9"/>
        <v>2000</v>
      </c>
      <c r="C28" s="56">
        <f t="shared" ref="C28:G28" si="11">$B28*60*$F$19/(C$23*63360)</f>
        <v>15.13034923</v>
      </c>
      <c r="D28" s="56">
        <f t="shared" si="11"/>
        <v>27.72908448</v>
      </c>
      <c r="E28" s="56">
        <f t="shared" si="11"/>
        <v>42.42549925</v>
      </c>
      <c r="F28" s="56">
        <f t="shared" si="11"/>
        <v>56.34196448</v>
      </c>
      <c r="G28" s="56" t="str">
        <f t="shared" si="11"/>
        <v>#DIV/0!</v>
      </c>
      <c r="H28" s="56" t="str">
        <f t="shared" si="8"/>
        <v>-</v>
      </c>
    </row>
    <row r="29" ht="12.75" customHeight="1">
      <c r="B29" s="53">
        <f t="shared" si="9"/>
        <v>2500</v>
      </c>
      <c r="C29" s="56">
        <f t="shared" ref="C29:G29" si="12">$B29*60*$F$19/(C$23*63360)</f>
        <v>18.91293654</v>
      </c>
      <c r="D29" s="56">
        <f t="shared" si="12"/>
        <v>34.6613556</v>
      </c>
      <c r="E29" s="56">
        <f t="shared" si="12"/>
        <v>53.03187406</v>
      </c>
      <c r="F29" s="56">
        <f t="shared" si="12"/>
        <v>70.4274556</v>
      </c>
      <c r="G29" s="56" t="str">
        <f t="shared" si="12"/>
        <v>#DIV/0!</v>
      </c>
      <c r="H29" s="56" t="str">
        <f t="shared" si="8"/>
        <v>-</v>
      </c>
    </row>
    <row r="30" ht="12.75" customHeight="1">
      <c r="B30" s="53">
        <f t="shared" si="9"/>
        <v>3000</v>
      </c>
      <c r="C30" s="56">
        <f t="shared" ref="C30:G30" si="13">$B30*60*$F$19/(C$23*63360)</f>
        <v>22.69552385</v>
      </c>
      <c r="D30" s="56">
        <f t="shared" si="13"/>
        <v>41.59362672</v>
      </c>
      <c r="E30" s="56">
        <f t="shared" si="13"/>
        <v>63.63824888</v>
      </c>
      <c r="F30" s="56">
        <f t="shared" si="13"/>
        <v>84.51294672</v>
      </c>
      <c r="G30" s="56" t="str">
        <f t="shared" si="13"/>
        <v>#DIV/0!</v>
      </c>
      <c r="H30" s="56" t="str">
        <f t="shared" si="8"/>
        <v>-</v>
      </c>
    </row>
    <row r="31" ht="12.75" customHeight="1">
      <c r="B31" s="53">
        <f t="shared" si="9"/>
        <v>3500</v>
      </c>
      <c r="C31" s="56">
        <f t="shared" ref="C31:G31" si="14">$B31*60*$F$19/(C$23*63360)</f>
        <v>26.47811116</v>
      </c>
      <c r="D31" s="56">
        <f t="shared" si="14"/>
        <v>48.52589784</v>
      </c>
      <c r="E31" s="56">
        <f t="shared" si="14"/>
        <v>74.24462369</v>
      </c>
      <c r="F31" s="56">
        <f t="shared" si="14"/>
        <v>98.59843783</v>
      </c>
      <c r="G31" s="56" t="str">
        <f t="shared" si="14"/>
        <v>#DIV/0!</v>
      </c>
      <c r="H31" s="56" t="str">
        <f t="shared" si="8"/>
        <v>-</v>
      </c>
    </row>
    <row r="32" ht="12.75" customHeight="1">
      <c r="B32" s="53">
        <f t="shared" si="9"/>
        <v>4000</v>
      </c>
      <c r="C32" s="56">
        <f t="shared" ref="C32:G32" si="15">$B32*60*$F$19/(C$23*63360)</f>
        <v>30.26069847</v>
      </c>
      <c r="D32" s="56">
        <f t="shared" si="15"/>
        <v>55.45816896</v>
      </c>
      <c r="E32" s="56">
        <f t="shared" si="15"/>
        <v>84.8509985</v>
      </c>
      <c r="F32" s="56">
        <f t="shared" si="15"/>
        <v>112.683929</v>
      </c>
      <c r="G32" s="56" t="str">
        <f t="shared" si="15"/>
        <v>#DIV/0!</v>
      </c>
      <c r="H32" s="56" t="str">
        <f t="shared" si="8"/>
        <v>-</v>
      </c>
    </row>
    <row r="33" ht="12.75" customHeight="1">
      <c r="B33" s="53">
        <f t="shared" si="9"/>
        <v>4500</v>
      </c>
      <c r="C33" s="56">
        <f t="shared" ref="C33:G33" si="16">$B33*60*$F$19/(C$23*63360)</f>
        <v>34.04328578</v>
      </c>
      <c r="D33" s="56">
        <f t="shared" si="16"/>
        <v>62.39044008</v>
      </c>
      <c r="E33" s="56">
        <f t="shared" si="16"/>
        <v>95.45737331</v>
      </c>
      <c r="F33" s="56">
        <f t="shared" si="16"/>
        <v>126.7694201</v>
      </c>
      <c r="G33" s="56" t="str">
        <f t="shared" si="16"/>
        <v>#DIV/0!</v>
      </c>
      <c r="H33" s="56" t="str">
        <f t="shared" si="8"/>
        <v>-</v>
      </c>
    </row>
    <row r="34" ht="12.75" customHeight="1">
      <c r="B34" s="53">
        <f t="shared" si="9"/>
        <v>5000</v>
      </c>
      <c r="C34" s="56">
        <f t="shared" ref="C34:G34" si="17">$B34*60*$F$19/(C$23*63360)</f>
        <v>37.82587308</v>
      </c>
      <c r="D34" s="56">
        <f t="shared" si="17"/>
        <v>69.32271119</v>
      </c>
      <c r="E34" s="56">
        <f t="shared" si="17"/>
        <v>106.0637481</v>
      </c>
      <c r="F34" s="56">
        <f t="shared" si="17"/>
        <v>140.8549112</v>
      </c>
      <c r="G34" s="56" t="str">
        <f t="shared" si="17"/>
        <v>#DIV/0!</v>
      </c>
      <c r="H34" s="56" t="str">
        <f t="shared" si="8"/>
        <v>-</v>
      </c>
    </row>
    <row r="35" ht="12.75" customHeight="1">
      <c r="B35" s="53">
        <f t="shared" si="9"/>
        <v>5500</v>
      </c>
      <c r="C35" s="56">
        <f t="shared" ref="C35:G35" si="18">$B35*60*$F$19/(C$23*63360)</f>
        <v>41.60846039</v>
      </c>
      <c r="D35" s="56">
        <f t="shared" si="18"/>
        <v>76.25498231</v>
      </c>
      <c r="E35" s="56">
        <f t="shared" si="18"/>
        <v>116.6701229</v>
      </c>
      <c r="F35" s="56">
        <f t="shared" si="18"/>
        <v>154.9404023</v>
      </c>
      <c r="G35" s="56" t="str">
        <f t="shared" si="18"/>
        <v>#DIV/0!</v>
      </c>
      <c r="H35" s="56" t="str">
        <f t="shared" si="8"/>
        <v>-</v>
      </c>
    </row>
    <row r="36" ht="12.75" customHeight="1">
      <c r="B36" s="53">
        <f t="shared" si="9"/>
        <v>6000</v>
      </c>
      <c r="C36" s="56">
        <f t="shared" ref="C36:G36" si="19">$B36*60*$F$19/(C$23*63360)</f>
        <v>45.3910477</v>
      </c>
      <c r="D36" s="56">
        <f t="shared" si="19"/>
        <v>83.18725343</v>
      </c>
      <c r="E36" s="56">
        <f t="shared" si="19"/>
        <v>127.2764978</v>
      </c>
      <c r="F36" s="56">
        <f t="shared" si="19"/>
        <v>169.0258934</v>
      </c>
      <c r="G36" s="56" t="str">
        <f t="shared" si="19"/>
        <v>#DIV/0!</v>
      </c>
      <c r="H36" s="56" t="str">
        <f t="shared" si="8"/>
        <v>-</v>
      </c>
    </row>
    <row r="37" ht="12.75" customHeight="1">
      <c r="B37" s="53">
        <f t="shared" si="9"/>
        <v>6500</v>
      </c>
      <c r="C37" s="56">
        <f t="shared" ref="C37:G37" si="20">$B37*60*$F$19/(C$23*63360)</f>
        <v>49.17363501</v>
      </c>
      <c r="D37" s="56">
        <f t="shared" si="20"/>
        <v>90.11952455</v>
      </c>
      <c r="E37" s="56">
        <f t="shared" si="20"/>
        <v>137.8828726</v>
      </c>
      <c r="F37" s="56">
        <f t="shared" si="20"/>
        <v>183.1113845</v>
      </c>
      <c r="G37" s="56" t="str">
        <f t="shared" si="20"/>
        <v>#DIV/0!</v>
      </c>
      <c r="H37" s="56" t="str">
        <f t="shared" si="8"/>
        <v>-</v>
      </c>
    </row>
    <row r="38" ht="12.75" customHeight="1">
      <c r="B38" s="53">
        <f t="shared" si="9"/>
        <v>7000</v>
      </c>
      <c r="C38" s="56">
        <f t="shared" ref="C38:G38" si="21">$B38*60*$F$19/(C$23*63360)</f>
        <v>52.95622232</v>
      </c>
      <c r="D38" s="56">
        <f t="shared" si="21"/>
        <v>97.05179567</v>
      </c>
      <c r="E38" s="56">
        <f t="shared" si="21"/>
        <v>148.4892474</v>
      </c>
      <c r="F38" s="56">
        <f t="shared" si="21"/>
        <v>197.1968757</v>
      </c>
      <c r="G38" s="56" t="str">
        <f t="shared" si="21"/>
        <v>#DIV/0!</v>
      </c>
      <c r="H38" s="56" t="str">
        <f t="shared" si="8"/>
        <v>-</v>
      </c>
    </row>
    <row r="39" ht="12.75" customHeight="1">
      <c r="B39" s="53">
        <f t="shared" si="9"/>
        <v>7500</v>
      </c>
      <c r="C39" s="56">
        <f t="shared" ref="C39:G39" si="22">$B39*60*$F$19/(C$23*63360)</f>
        <v>56.73880963</v>
      </c>
      <c r="D39" s="56">
        <f t="shared" si="22"/>
        <v>103.9840668</v>
      </c>
      <c r="E39" s="56">
        <f t="shared" si="22"/>
        <v>159.0956222</v>
      </c>
      <c r="F39" s="56">
        <f t="shared" si="22"/>
        <v>211.2823668</v>
      </c>
      <c r="G39" s="56" t="str">
        <f t="shared" si="22"/>
        <v>#DIV/0!</v>
      </c>
      <c r="H39" s="56" t="str">
        <f t="shared" si="8"/>
        <v>-</v>
      </c>
    </row>
    <row r="40" ht="12.75" customHeight="1">
      <c r="B40" s="53">
        <f t="shared" si="9"/>
        <v>8000</v>
      </c>
      <c r="C40" s="56">
        <f t="shared" ref="C40:G40" si="23">$B40*60*$F$19/(C$23*63360)</f>
        <v>60.52139693</v>
      </c>
      <c r="D40" s="56">
        <f t="shared" si="23"/>
        <v>110.9163379</v>
      </c>
      <c r="E40" s="56">
        <f t="shared" si="23"/>
        <v>169.701997</v>
      </c>
      <c r="F40" s="56">
        <f t="shared" si="23"/>
        <v>225.3678579</v>
      </c>
      <c r="G40" s="56" t="str">
        <f t="shared" si="23"/>
        <v>#DIV/0!</v>
      </c>
      <c r="H40" s="56" t="str">
        <f t="shared" si="8"/>
        <v>-</v>
      </c>
    </row>
    <row r="41" ht="12.75" customHeight="1">
      <c r="B41" s="53">
        <f t="shared" si="9"/>
        <v>8500</v>
      </c>
      <c r="C41" s="56">
        <f t="shared" ref="C41:G41" si="24">$B41*60*$F$19/(C$23*63360)</f>
        <v>64.30398424</v>
      </c>
      <c r="D41" s="56">
        <f t="shared" si="24"/>
        <v>117.848609</v>
      </c>
      <c r="E41" s="56">
        <f t="shared" si="24"/>
        <v>180.3083718</v>
      </c>
      <c r="F41" s="56">
        <f t="shared" si="24"/>
        <v>239.453349</v>
      </c>
      <c r="G41" s="56" t="str">
        <f t="shared" si="24"/>
        <v>#DIV/0!</v>
      </c>
      <c r="H41" s="56" t="str">
        <f t="shared" si="8"/>
        <v>-</v>
      </c>
    </row>
    <row r="42" ht="12.75" customHeight="1">
      <c r="B42" s="53">
        <f t="shared" si="9"/>
        <v>9000</v>
      </c>
      <c r="C42" s="56">
        <f t="shared" ref="C42:G42" si="25">$B42*60*$F$19/(C$23*63360)</f>
        <v>68.08657155</v>
      </c>
      <c r="D42" s="56">
        <f t="shared" si="25"/>
        <v>124.7808802</v>
      </c>
      <c r="E42" s="56">
        <f t="shared" si="25"/>
        <v>190.9147466</v>
      </c>
      <c r="F42" s="56">
        <f t="shared" si="25"/>
        <v>253.5388401</v>
      </c>
      <c r="G42" s="56" t="str">
        <f t="shared" si="25"/>
        <v>#DIV/0!</v>
      </c>
      <c r="H42" s="56" t="str">
        <f t="shared" si="8"/>
        <v>-</v>
      </c>
    </row>
    <row r="43" ht="12.75" customHeight="1"/>
    <row r="44" ht="12.75" customHeight="1">
      <c r="B44" s="53" t="s">
        <v>50</v>
      </c>
      <c r="C44" s="53"/>
      <c r="D44" s="53"/>
      <c r="E44" s="53"/>
    </row>
    <row r="45" ht="12.75" customHeight="1">
      <c r="B45" s="53"/>
      <c r="C45" s="53"/>
      <c r="D45" s="53" t="s">
        <v>43</v>
      </c>
      <c r="E45" s="68">
        <f>C14</f>
        <v>3.51</v>
      </c>
      <c r="F45" s="68">
        <f>C15</f>
        <v>2.804</v>
      </c>
      <c r="G45" s="68">
        <f>C16</f>
        <v>1.53</v>
      </c>
      <c r="H45" s="68">
        <f>C17</f>
        <v>1</v>
      </c>
      <c r="I45" s="68">
        <f>C18</f>
        <v>0.753</v>
      </c>
      <c r="J45" s="68">
        <f>C19</f>
        <v>0</v>
      </c>
      <c r="K45" s="68">
        <f>C20</f>
        <v>0</v>
      </c>
    </row>
    <row r="46" ht="12.75" customHeight="1">
      <c r="B46" s="67" t="s">
        <v>9</v>
      </c>
      <c r="C46" s="67" t="s">
        <v>51</v>
      </c>
      <c r="D46" s="69" t="s">
        <v>52</v>
      </c>
      <c r="E46" s="69" t="s">
        <v>25</v>
      </c>
      <c r="F46" s="67" t="s">
        <v>53</v>
      </c>
      <c r="G46" s="67" t="s">
        <v>54</v>
      </c>
      <c r="H46" s="67" t="s">
        <v>55</v>
      </c>
      <c r="I46" s="67" t="s">
        <v>56</v>
      </c>
      <c r="J46" s="67" t="s">
        <v>57</v>
      </c>
      <c r="K46" s="67" t="s">
        <v>58</v>
      </c>
    </row>
    <row r="47" ht="12.75" customHeight="1">
      <c r="B47" s="53">
        <v>500.0</v>
      </c>
      <c r="C47" s="70">
        <f t="shared" ref="C47:C64" si="27">D47*B47/5252</f>
        <v>9.996191927</v>
      </c>
      <c r="D47" s="71">
        <v>105.0</v>
      </c>
      <c r="E47" s="68">
        <f t="shared" ref="E47:E64" si="28">$E$45*D47</f>
        <v>368.55</v>
      </c>
      <c r="F47" s="56">
        <f t="shared" ref="F47:K47" si="26">$E47*F$45</f>
        <v>1033.4142</v>
      </c>
      <c r="G47" s="56">
        <f t="shared" si="26"/>
        <v>563.8815</v>
      </c>
      <c r="H47" s="56">
        <f t="shared" si="26"/>
        <v>368.55</v>
      </c>
      <c r="I47" s="56">
        <f t="shared" si="26"/>
        <v>277.51815</v>
      </c>
      <c r="J47" s="56">
        <f t="shared" si="26"/>
        <v>0</v>
      </c>
      <c r="K47" s="56">
        <f t="shared" si="26"/>
        <v>0</v>
      </c>
    </row>
    <row r="48" ht="12.75" customHeight="1">
      <c r="B48" s="53">
        <f t="shared" ref="B48:B64" si="30">B47+500</f>
        <v>1000</v>
      </c>
      <c r="C48" s="70">
        <f t="shared" si="27"/>
        <v>21.89642041</v>
      </c>
      <c r="D48" s="71">
        <v>115.0</v>
      </c>
      <c r="E48" s="68">
        <f t="shared" si="28"/>
        <v>403.65</v>
      </c>
      <c r="F48" s="56">
        <f t="shared" ref="F48:K48" si="29">$E48*F$45</f>
        <v>1131.8346</v>
      </c>
      <c r="G48" s="56">
        <f t="shared" si="29"/>
        <v>617.5845</v>
      </c>
      <c r="H48" s="56">
        <f t="shared" si="29"/>
        <v>403.65</v>
      </c>
      <c r="I48" s="56">
        <f t="shared" si="29"/>
        <v>303.94845</v>
      </c>
      <c r="J48" s="56">
        <f t="shared" si="29"/>
        <v>0</v>
      </c>
      <c r="K48" s="56">
        <f t="shared" si="29"/>
        <v>0</v>
      </c>
    </row>
    <row r="49" ht="12.75" customHeight="1">
      <c r="B49" s="53">
        <f t="shared" si="30"/>
        <v>1500</v>
      </c>
      <c r="C49" s="70">
        <f t="shared" si="27"/>
        <v>39.98476771</v>
      </c>
      <c r="D49" s="71">
        <v>140.0</v>
      </c>
      <c r="E49" s="68">
        <f t="shared" si="28"/>
        <v>491.4</v>
      </c>
      <c r="F49" s="56">
        <f t="shared" ref="F49:K49" si="31">$E49*F$45</f>
        <v>1377.8856</v>
      </c>
      <c r="G49" s="56">
        <f t="shared" si="31"/>
        <v>751.842</v>
      </c>
      <c r="H49" s="56">
        <f t="shared" si="31"/>
        <v>491.4</v>
      </c>
      <c r="I49" s="56">
        <f t="shared" si="31"/>
        <v>370.0242</v>
      </c>
      <c r="J49" s="56">
        <f t="shared" si="31"/>
        <v>0</v>
      </c>
      <c r="K49" s="56">
        <f t="shared" si="31"/>
        <v>0</v>
      </c>
    </row>
    <row r="50" ht="12.75" customHeight="1">
      <c r="B50" s="53">
        <f t="shared" si="30"/>
        <v>2000</v>
      </c>
      <c r="C50" s="70">
        <f t="shared" si="27"/>
        <v>69.687738</v>
      </c>
      <c r="D50" s="71">
        <v>183.0</v>
      </c>
      <c r="E50" s="68">
        <f t="shared" si="28"/>
        <v>642.33</v>
      </c>
      <c r="F50" s="56">
        <f t="shared" ref="F50:K50" si="32">$E50*F$45</f>
        <v>1801.09332</v>
      </c>
      <c r="G50" s="56">
        <f t="shared" si="32"/>
        <v>982.7649</v>
      </c>
      <c r="H50" s="56">
        <f t="shared" si="32"/>
        <v>642.33</v>
      </c>
      <c r="I50" s="56">
        <f t="shared" si="32"/>
        <v>483.67449</v>
      </c>
      <c r="J50" s="56">
        <f t="shared" si="32"/>
        <v>0</v>
      </c>
      <c r="K50" s="56">
        <f t="shared" si="32"/>
        <v>0</v>
      </c>
    </row>
    <row r="51" ht="12.75" customHeight="1">
      <c r="B51" s="53">
        <f t="shared" si="30"/>
        <v>2500</v>
      </c>
      <c r="C51" s="70">
        <f t="shared" si="27"/>
        <v>104.7220107</v>
      </c>
      <c r="D51" s="71">
        <v>220.0</v>
      </c>
      <c r="E51" s="68">
        <f t="shared" si="28"/>
        <v>772.2</v>
      </c>
      <c r="F51" s="56">
        <f t="shared" ref="F51:K51" si="33">$E51*F$45</f>
        <v>2165.2488</v>
      </c>
      <c r="G51" s="56">
        <f t="shared" si="33"/>
        <v>1181.466</v>
      </c>
      <c r="H51" s="56">
        <f t="shared" si="33"/>
        <v>772.2</v>
      </c>
      <c r="I51" s="56">
        <f t="shared" si="33"/>
        <v>581.4666</v>
      </c>
      <c r="J51" s="56">
        <f t="shared" si="33"/>
        <v>0</v>
      </c>
      <c r="K51" s="56">
        <f t="shared" si="33"/>
        <v>0</v>
      </c>
    </row>
    <row r="52" ht="12.75" customHeight="1">
      <c r="B52" s="53">
        <f t="shared" si="30"/>
        <v>3000</v>
      </c>
      <c r="C52" s="70">
        <f t="shared" si="27"/>
        <v>149.6572734</v>
      </c>
      <c r="D52" s="71">
        <v>262.0</v>
      </c>
      <c r="E52" s="68">
        <f t="shared" si="28"/>
        <v>919.62</v>
      </c>
      <c r="F52" s="56">
        <f t="shared" ref="F52:K52" si="34">$E52*F$45</f>
        <v>2578.61448</v>
      </c>
      <c r="G52" s="56">
        <f t="shared" si="34"/>
        <v>1407.0186</v>
      </c>
      <c r="H52" s="56">
        <f t="shared" si="34"/>
        <v>919.62</v>
      </c>
      <c r="I52" s="56">
        <f t="shared" si="34"/>
        <v>692.47386</v>
      </c>
      <c r="J52" s="56">
        <f t="shared" si="34"/>
        <v>0</v>
      </c>
      <c r="K52" s="56">
        <f t="shared" si="34"/>
        <v>0</v>
      </c>
    </row>
    <row r="53" ht="12.75" customHeight="1">
      <c r="B53" s="53">
        <f t="shared" si="30"/>
        <v>3500</v>
      </c>
      <c r="C53" s="70">
        <f t="shared" si="27"/>
        <v>219.9162224</v>
      </c>
      <c r="D53" s="71">
        <v>330.0</v>
      </c>
      <c r="E53" s="68">
        <f t="shared" si="28"/>
        <v>1158.3</v>
      </c>
      <c r="F53" s="56">
        <f t="shared" ref="F53:K53" si="35">$E53*F$45</f>
        <v>3247.8732</v>
      </c>
      <c r="G53" s="56">
        <f t="shared" si="35"/>
        <v>1772.199</v>
      </c>
      <c r="H53" s="56">
        <f t="shared" si="35"/>
        <v>1158.3</v>
      </c>
      <c r="I53" s="56">
        <f t="shared" si="35"/>
        <v>872.1999</v>
      </c>
      <c r="J53" s="56">
        <f t="shared" si="35"/>
        <v>0</v>
      </c>
      <c r="K53" s="56">
        <f t="shared" si="35"/>
        <v>0</v>
      </c>
    </row>
    <row r="54" ht="12.75" customHeight="1">
      <c r="B54" s="53">
        <f t="shared" si="30"/>
        <v>4000</v>
      </c>
      <c r="C54" s="70">
        <f t="shared" si="27"/>
        <v>312.2619954</v>
      </c>
      <c r="D54" s="71">
        <v>410.0</v>
      </c>
      <c r="E54" s="68">
        <f t="shared" si="28"/>
        <v>1439.1</v>
      </c>
      <c r="F54" s="56">
        <f t="shared" ref="F54:K54" si="36">$E54*F$45</f>
        <v>4035.2364</v>
      </c>
      <c r="G54" s="56">
        <f t="shared" si="36"/>
        <v>2201.823</v>
      </c>
      <c r="H54" s="56">
        <f t="shared" si="36"/>
        <v>1439.1</v>
      </c>
      <c r="I54" s="56">
        <f t="shared" si="36"/>
        <v>1083.6423</v>
      </c>
      <c r="J54" s="56">
        <f t="shared" si="36"/>
        <v>0</v>
      </c>
      <c r="K54" s="56">
        <f t="shared" si="36"/>
        <v>0</v>
      </c>
    </row>
    <row r="55" ht="12.75" customHeight="1">
      <c r="B55" s="53">
        <f t="shared" si="30"/>
        <v>4500</v>
      </c>
      <c r="C55" s="70">
        <f t="shared" si="27"/>
        <v>462.6808835</v>
      </c>
      <c r="D55" s="71">
        <v>540.0</v>
      </c>
      <c r="E55" s="68">
        <f t="shared" si="28"/>
        <v>1895.4</v>
      </c>
      <c r="F55" s="56">
        <f t="shared" ref="F55:K55" si="37">$E55*F$45</f>
        <v>5314.7016</v>
      </c>
      <c r="G55" s="56">
        <f t="shared" si="37"/>
        <v>2899.962</v>
      </c>
      <c r="H55" s="56">
        <f t="shared" si="37"/>
        <v>1895.4</v>
      </c>
      <c r="I55" s="56">
        <f t="shared" si="37"/>
        <v>1427.2362</v>
      </c>
      <c r="J55" s="56">
        <f t="shared" si="37"/>
        <v>0</v>
      </c>
      <c r="K55" s="56">
        <f t="shared" si="37"/>
        <v>0</v>
      </c>
    </row>
    <row r="56" ht="12.75" customHeight="1">
      <c r="B56" s="53">
        <f t="shared" si="30"/>
        <v>5000</v>
      </c>
      <c r="C56" s="70">
        <f t="shared" si="27"/>
        <v>509.3297791</v>
      </c>
      <c r="D56" s="71">
        <v>535.0</v>
      </c>
      <c r="E56" s="68">
        <f t="shared" si="28"/>
        <v>1877.85</v>
      </c>
      <c r="F56" s="56">
        <f t="shared" ref="F56:K56" si="38">$E56*F$45</f>
        <v>5265.4914</v>
      </c>
      <c r="G56" s="56">
        <f t="shared" si="38"/>
        <v>2873.1105</v>
      </c>
      <c r="H56" s="56">
        <f t="shared" si="38"/>
        <v>1877.85</v>
      </c>
      <c r="I56" s="56">
        <f t="shared" si="38"/>
        <v>1414.02105</v>
      </c>
      <c r="J56" s="56">
        <f t="shared" si="38"/>
        <v>0</v>
      </c>
      <c r="K56" s="56">
        <f t="shared" si="38"/>
        <v>0</v>
      </c>
    </row>
    <row r="57" ht="12.75" customHeight="1">
      <c r="B57" s="53">
        <f t="shared" si="30"/>
        <v>5500</v>
      </c>
      <c r="C57" s="70">
        <f t="shared" si="27"/>
        <v>549.790556</v>
      </c>
      <c r="D57" s="71">
        <v>525.0</v>
      </c>
      <c r="E57" s="68">
        <f t="shared" si="28"/>
        <v>1842.75</v>
      </c>
      <c r="F57" s="56">
        <f t="shared" ref="F57:K57" si="39">$E57*F$45</f>
        <v>5167.071</v>
      </c>
      <c r="G57" s="56">
        <f t="shared" si="39"/>
        <v>2819.4075</v>
      </c>
      <c r="H57" s="56">
        <f t="shared" si="39"/>
        <v>1842.75</v>
      </c>
      <c r="I57" s="56">
        <f t="shared" si="39"/>
        <v>1387.59075</v>
      </c>
      <c r="J57" s="56">
        <f t="shared" si="39"/>
        <v>0</v>
      </c>
      <c r="K57" s="56">
        <f t="shared" si="39"/>
        <v>0</v>
      </c>
    </row>
    <row r="58" ht="12.75" customHeight="1">
      <c r="B58" s="53">
        <f t="shared" si="30"/>
        <v>6000</v>
      </c>
      <c r="C58" s="70">
        <f t="shared" si="27"/>
        <v>582.6351866</v>
      </c>
      <c r="D58" s="71">
        <v>510.0</v>
      </c>
      <c r="E58" s="68">
        <f t="shared" si="28"/>
        <v>1790.1</v>
      </c>
      <c r="F58" s="56">
        <f t="shared" ref="F58:K58" si="40">$E58*F$45</f>
        <v>5019.4404</v>
      </c>
      <c r="G58" s="56">
        <f t="shared" si="40"/>
        <v>2738.853</v>
      </c>
      <c r="H58" s="56">
        <f t="shared" si="40"/>
        <v>1790.1</v>
      </c>
      <c r="I58" s="56">
        <f t="shared" si="40"/>
        <v>1347.9453</v>
      </c>
      <c r="J58" s="56">
        <f t="shared" si="40"/>
        <v>0</v>
      </c>
      <c r="K58" s="56">
        <f t="shared" si="40"/>
        <v>0</v>
      </c>
    </row>
    <row r="59" ht="12.75" customHeight="1">
      <c r="B59" s="53">
        <f t="shared" si="30"/>
        <v>6500</v>
      </c>
      <c r="C59" s="70">
        <f t="shared" si="27"/>
        <v>603.960396</v>
      </c>
      <c r="D59" s="71">
        <v>488.0</v>
      </c>
      <c r="E59" s="68">
        <f t="shared" si="28"/>
        <v>1712.88</v>
      </c>
      <c r="F59" s="56">
        <f t="shared" ref="F59:K59" si="41">$E59*F$45</f>
        <v>4802.91552</v>
      </c>
      <c r="G59" s="56">
        <f t="shared" si="41"/>
        <v>2620.7064</v>
      </c>
      <c r="H59" s="56">
        <f t="shared" si="41"/>
        <v>1712.88</v>
      </c>
      <c r="I59" s="56">
        <f t="shared" si="41"/>
        <v>1289.79864</v>
      </c>
      <c r="J59" s="56">
        <f t="shared" si="41"/>
        <v>0</v>
      </c>
      <c r="K59" s="56">
        <f t="shared" si="41"/>
        <v>0</v>
      </c>
    </row>
    <row r="60" ht="12.75" customHeight="1">
      <c r="B60" s="53">
        <f t="shared" si="30"/>
        <v>7000</v>
      </c>
      <c r="C60" s="70">
        <f t="shared" si="27"/>
        <v>589.1089109</v>
      </c>
      <c r="D60" s="71">
        <v>442.0</v>
      </c>
      <c r="E60" s="68">
        <f t="shared" si="28"/>
        <v>1551.42</v>
      </c>
      <c r="F60" s="56">
        <f t="shared" ref="F60:K60" si="42">$E60*F$45</f>
        <v>4350.18168</v>
      </c>
      <c r="G60" s="56">
        <f t="shared" si="42"/>
        <v>2373.6726</v>
      </c>
      <c r="H60" s="56">
        <f t="shared" si="42"/>
        <v>1551.42</v>
      </c>
      <c r="I60" s="56">
        <f t="shared" si="42"/>
        <v>1168.21926</v>
      </c>
      <c r="J60" s="56">
        <f t="shared" si="42"/>
        <v>0</v>
      </c>
      <c r="K60" s="56">
        <f t="shared" si="42"/>
        <v>0</v>
      </c>
    </row>
    <row r="61" ht="12.75" customHeight="1">
      <c r="B61" s="53">
        <f t="shared" si="30"/>
        <v>7500</v>
      </c>
      <c r="C61" s="70">
        <f t="shared" si="27"/>
        <v>549.790556</v>
      </c>
      <c r="D61" s="71">
        <v>385.0</v>
      </c>
      <c r="E61" s="68">
        <f t="shared" si="28"/>
        <v>1351.35</v>
      </c>
      <c r="F61" s="56">
        <f t="shared" ref="F61:K61" si="43">$E61*F$45</f>
        <v>3789.1854</v>
      </c>
      <c r="G61" s="56">
        <f t="shared" si="43"/>
        <v>2067.5655</v>
      </c>
      <c r="H61" s="56">
        <f t="shared" si="43"/>
        <v>1351.35</v>
      </c>
      <c r="I61" s="56">
        <f t="shared" si="43"/>
        <v>1017.56655</v>
      </c>
      <c r="J61" s="56">
        <f t="shared" si="43"/>
        <v>0</v>
      </c>
      <c r="K61" s="56">
        <f t="shared" si="43"/>
        <v>0</v>
      </c>
    </row>
    <row r="62" ht="12.75" customHeight="1">
      <c r="B62" s="53">
        <f t="shared" si="30"/>
        <v>8000</v>
      </c>
      <c r="C62" s="70">
        <f t="shared" si="27"/>
        <v>0</v>
      </c>
      <c r="D62" s="71">
        <v>0.0</v>
      </c>
      <c r="E62" s="68">
        <f t="shared" si="28"/>
        <v>0</v>
      </c>
      <c r="F62" s="56">
        <f t="shared" ref="F62:K62" si="44">$E62*F$45</f>
        <v>0</v>
      </c>
      <c r="G62" s="56">
        <f t="shared" si="44"/>
        <v>0</v>
      </c>
      <c r="H62" s="56">
        <f t="shared" si="44"/>
        <v>0</v>
      </c>
      <c r="I62" s="56">
        <f t="shared" si="44"/>
        <v>0</v>
      </c>
      <c r="J62" s="56">
        <f t="shared" si="44"/>
        <v>0</v>
      </c>
      <c r="K62" s="56">
        <f t="shared" si="44"/>
        <v>0</v>
      </c>
    </row>
    <row r="63" ht="12.75" customHeight="1">
      <c r="B63" s="53">
        <f t="shared" si="30"/>
        <v>8500</v>
      </c>
      <c r="C63" s="70">
        <f t="shared" si="27"/>
        <v>0</v>
      </c>
      <c r="D63" s="71">
        <v>0.0</v>
      </c>
      <c r="E63" s="68">
        <f t="shared" si="28"/>
        <v>0</v>
      </c>
      <c r="F63" s="56">
        <f t="shared" ref="F63:K63" si="45">$E63*F$45</f>
        <v>0</v>
      </c>
      <c r="G63" s="56">
        <f t="shared" si="45"/>
        <v>0</v>
      </c>
      <c r="H63" s="56">
        <f t="shared" si="45"/>
        <v>0</v>
      </c>
      <c r="I63" s="56">
        <f t="shared" si="45"/>
        <v>0</v>
      </c>
      <c r="J63" s="56">
        <f t="shared" si="45"/>
        <v>0</v>
      </c>
      <c r="K63" s="56">
        <f t="shared" si="45"/>
        <v>0</v>
      </c>
    </row>
    <row r="64" ht="12.75" customHeight="1">
      <c r="B64" s="53">
        <f t="shared" si="30"/>
        <v>9000</v>
      </c>
      <c r="C64" s="70">
        <f t="shared" si="27"/>
        <v>0</v>
      </c>
      <c r="D64" s="71">
        <v>0.0</v>
      </c>
      <c r="E64" s="68">
        <f t="shared" si="28"/>
        <v>0</v>
      </c>
      <c r="F64" s="56">
        <f t="shared" ref="F64:K64" si="46">$E64*F$45</f>
        <v>0</v>
      </c>
      <c r="G64" s="56">
        <f t="shared" si="46"/>
        <v>0</v>
      </c>
      <c r="H64" s="56">
        <f t="shared" si="46"/>
        <v>0</v>
      </c>
      <c r="I64" s="56">
        <f t="shared" si="46"/>
        <v>0</v>
      </c>
      <c r="J64" s="56">
        <f t="shared" si="46"/>
        <v>0</v>
      </c>
      <c r="K64" s="56">
        <f t="shared" si="46"/>
        <v>0</v>
      </c>
    </row>
    <row r="65" ht="12.75" customHeight="1"/>
    <row r="66" ht="12.75" customHeight="1"/>
    <row r="67" ht="12.75" customHeight="1">
      <c r="B67" s="53" t="s">
        <v>59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  <row r="68" ht="12.75" customHeight="1">
      <c r="B68" s="53" t="s">
        <v>60</v>
      </c>
      <c r="C68" s="53"/>
      <c r="D68" s="53" t="s">
        <v>61</v>
      </c>
      <c r="E68" s="53"/>
      <c r="F68" s="53" t="s">
        <v>62</v>
      </c>
      <c r="G68" s="53"/>
      <c r="H68" s="53" t="s">
        <v>63</v>
      </c>
      <c r="I68" s="53"/>
      <c r="J68" s="53" t="s">
        <v>64</v>
      </c>
      <c r="K68" s="53"/>
      <c r="L68" s="53" t="s">
        <v>65</v>
      </c>
      <c r="M68" s="53"/>
    </row>
    <row r="69" ht="12.75" customHeight="1">
      <c r="B69" s="53" t="s">
        <v>8</v>
      </c>
      <c r="C69" s="53" t="s">
        <v>7</v>
      </c>
      <c r="D69" s="53" t="s">
        <v>8</v>
      </c>
      <c r="E69" s="53" t="s">
        <v>7</v>
      </c>
      <c r="F69" s="53" t="s">
        <v>8</v>
      </c>
      <c r="G69" s="53" t="s">
        <v>7</v>
      </c>
      <c r="H69" s="53" t="s">
        <v>8</v>
      </c>
      <c r="I69" s="53" t="s">
        <v>7</v>
      </c>
      <c r="J69" s="53" t="s">
        <v>8</v>
      </c>
      <c r="K69" s="53" t="s">
        <v>7</v>
      </c>
      <c r="L69" s="53" t="s">
        <v>8</v>
      </c>
      <c r="M69" s="53" t="s">
        <v>7</v>
      </c>
    </row>
    <row r="70" ht="12.75" customHeight="1">
      <c r="B70" s="56">
        <f t="shared" ref="B70:B87" si="47">F47</f>
        <v>1033.4142</v>
      </c>
      <c r="C70" s="56">
        <f t="shared" ref="C70:C87" si="48">C25</f>
        <v>3.782587308</v>
      </c>
      <c r="D70" s="56">
        <f t="shared" ref="D70:D87" si="49">G47</f>
        <v>563.8815</v>
      </c>
      <c r="E70" s="56">
        <f t="shared" ref="E70:E87" si="50">D25</f>
        <v>6.932271119</v>
      </c>
      <c r="F70" s="56">
        <f t="shared" ref="F70:F87" si="51">H47</f>
        <v>368.55</v>
      </c>
      <c r="G70" s="56">
        <f t="shared" ref="G70:G87" si="52">E25</f>
        <v>10.60637481</v>
      </c>
      <c r="H70" s="56">
        <f t="shared" ref="H70:H87" si="53">I47</f>
        <v>277.51815</v>
      </c>
      <c r="I70" s="56">
        <f t="shared" ref="I70:I87" si="54">F25</f>
        <v>14.08549112</v>
      </c>
      <c r="J70" s="56">
        <f t="shared" ref="J70:J87" si="55">J47</f>
        <v>0</v>
      </c>
      <c r="K70" s="56" t="str">
        <f t="shared" ref="K70:K87" si="56">G25</f>
        <v>#DIV/0!</v>
      </c>
      <c r="L70" s="56">
        <f t="shared" ref="L70:L87" si="57">K47</f>
        <v>0</v>
      </c>
      <c r="M70" s="56" t="str">
        <f t="shared" ref="M70:M87" si="58">H25</f>
        <v>-</v>
      </c>
    </row>
    <row r="71" ht="12.75" customHeight="1">
      <c r="B71" s="56">
        <f t="shared" si="47"/>
        <v>1131.8346</v>
      </c>
      <c r="C71" s="56">
        <f t="shared" si="48"/>
        <v>7.565174617</v>
      </c>
      <c r="D71" s="56">
        <f t="shared" si="49"/>
        <v>617.5845</v>
      </c>
      <c r="E71" s="56">
        <f t="shared" si="50"/>
        <v>13.86454224</v>
      </c>
      <c r="F71" s="56">
        <f t="shared" si="51"/>
        <v>403.65</v>
      </c>
      <c r="G71" s="56">
        <f t="shared" si="52"/>
        <v>21.21274963</v>
      </c>
      <c r="H71" s="56">
        <f t="shared" si="53"/>
        <v>303.94845</v>
      </c>
      <c r="I71" s="56">
        <f t="shared" si="54"/>
        <v>28.17098224</v>
      </c>
      <c r="J71" s="56">
        <f t="shared" si="55"/>
        <v>0</v>
      </c>
      <c r="K71" s="56" t="str">
        <f t="shared" si="56"/>
        <v>#DIV/0!</v>
      </c>
      <c r="L71" s="56">
        <f t="shared" si="57"/>
        <v>0</v>
      </c>
      <c r="M71" s="56" t="str">
        <f t="shared" si="58"/>
        <v>-</v>
      </c>
      <c r="Y71" s="72" t="str">
        <f t="shared" ref="Y71:AA71" si="59">J8</f>
        <v>SHIFTS</v>
      </c>
      <c r="Z71" s="72" t="str">
        <f t="shared" si="59"/>
        <v>SPD</v>
      </c>
      <c r="AA71" s="72" t="str">
        <f t="shared" si="59"/>
        <v>TQ</v>
      </c>
    </row>
    <row r="72" ht="12.75" customHeight="1">
      <c r="B72" s="56">
        <f t="shared" si="47"/>
        <v>1377.8856</v>
      </c>
      <c r="C72" s="56">
        <f t="shared" si="48"/>
        <v>11.34776193</v>
      </c>
      <c r="D72" s="56">
        <f t="shared" si="49"/>
        <v>751.842</v>
      </c>
      <c r="E72" s="56">
        <f t="shared" si="50"/>
        <v>20.79681336</v>
      </c>
      <c r="F72" s="56">
        <f t="shared" si="51"/>
        <v>491.4</v>
      </c>
      <c r="G72" s="56">
        <f t="shared" si="52"/>
        <v>31.81912444</v>
      </c>
      <c r="H72" s="56">
        <f t="shared" si="53"/>
        <v>370.0242</v>
      </c>
      <c r="I72" s="56">
        <f t="shared" si="54"/>
        <v>42.25647336</v>
      </c>
      <c r="J72" s="56">
        <f t="shared" si="55"/>
        <v>0</v>
      </c>
      <c r="K72" s="56" t="str">
        <f t="shared" si="56"/>
        <v>#DIV/0!</v>
      </c>
      <c r="L72" s="56">
        <f t="shared" si="57"/>
        <v>0</v>
      </c>
      <c r="M72" s="56" t="str">
        <f t="shared" si="58"/>
        <v>-</v>
      </c>
      <c r="Y72" s="73" t="str">
        <f t="shared" ref="Y72:AA72" si="60">J9</f>
        <v>1-2</v>
      </c>
      <c r="Z72" s="74">
        <f t="shared" si="60"/>
        <v>58.06166972</v>
      </c>
      <c r="AA72" s="75">
        <f t="shared" si="60"/>
        <v>2464.017797</v>
      </c>
    </row>
    <row r="73" ht="12.75" customHeight="1">
      <c r="B73" s="56">
        <f t="shared" si="47"/>
        <v>1801.09332</v>
      </c>
      <c r="C73" s="56">
        <f t="shared" si="48"/>
        <v>15.13034923</v>
      </c>
      <c r="D73" s="56">
        <f t="shared" si="49"/>
        <v>982.7649</v>
      </c>
      <c r="E73" s="56">
        <f t="shared" si="50"/>
        <v>27.72908448</v>
      </c>
      <c r="F73" s="56">
        <f t="shared" si="51"/>
        <v>642.33</v>
      </c>
      <c r="G73" s="56">
        <f t="shared" si="52"/>
        <v>42.42549925</v>
      </c>
      <c r="H73" s="56">
        <f t="shared" si="53"/>
        <v>483.67449</v>
      </c>
      <c r="I73" s="56">
        <f t="shared" si="54"/>
        <v>56.34196448</v>
      </c>
      <c r="J73" s="56">
        <f t="shared" si="55"/>
        <v>0</v>
      </c>
      <c r="K73" s="56" t="str">
        <f t="shared" si="56"/>
        <v>#DIV/0!</v>
      </c>
      <c r="L73" s="56">
        <f t="shared" si="57"/>
        <v>0</v>
      </c>
      <c r="M73" s="56" t="str">
        <f t="shared" si="58"/>
        <v>-</v>
      </c>
      <c r="Y73" s="76" t="str">
        <f t="shared" ref="Y73:AA73" si="61">J10</f>
        <v>2-3</v>
      </c>
      <c r="Z73" s="77">
        <f t="shared" si="61"/>
        <v>104.6145662</v>
      </c>
      <c r="AA73" s="78">
        <f t="shared" si="61"/>
        <v>1879.517625</v>
      </c>
    </row>
    <row r="74" ht="12.75" customHeight="1">
      <c r="B74" s="56">
        <f t="shared" si="47"/>
        <v>2165.2488</v>
      </c>
      <c r="C74" s="56">
        <f t="shared" si="48"/>
        <v>18.91293654</v>
      </c>
      <c r="D74" s="56">
        <f t="shared" si="49"/>
        <v>1181.466</v>
      </c>
      <c r="E74" s="56">
        <f t="shared" si="50"/>
        <v>34.6613556</v>
      </c>
      <c r="F74" s="56">
        <f t="shared" si="51"/>
        <v>772.2</v>
      </c>
      <c r="G74" s="56">
        <f t="shared" si="52"/>
        <v>53.03187406</v>
      </c>
      <c r="H74" s="56">
        <f t="shared" si="53"/>
        <v>581.4666</v>
      </c>
      <c r="I74" s="56">
        <f t="shared" si="54"/>
        <v>70.4274556</v>
      </c>
      <c r="J74" s="56">
        <f t="shared" si="55"/>
        <v>0</v>
      </c>
      <c r="K74" s="56" t="str">
        <f t="shared" si="56"/>
        <v>#DIV/0!</v>
      </c>
      <c r="L74" s="56">
        <f t="shared" si="57"/>
        <v>0</v>
      </c>
      <c r="M74" s="56" t="str">
        <f t="shared" si="58"/>
        <v>-</v>
      </c>
      <c r="Y74" s="76" t="str">
        <f t="shared" ref="Y74:AA74" si="62">J11</f>
        <v>3-4</v>
      </c>
      <c r="Z74" s="77">
        <f t="shared" si="62"/>
        <v>158.8302418</v>
      </c>
      <c r="AA74" s="78">
        <f t="shared" si="62"/>
        <v>1356.355919</v>
      </c>
    </row>
    <row r="75" ht="12.75" customHeight="1">
      <c r="B75" s="56">
        <f t="shared" si="47"/>
        <v>2578.61448</v>
      </c>
      <c r="C75" s="56">
        <f t="shared" si="48"/>
        <v>22.69552385</v>
      </c>
      <c r="D75" s="56">
        <f t="shared" si="49"/>
        <v>1407.0186</v>
      </c>
      <c r="E75" s="56">
        <f t="shared" si="50"/>
        <v>41.59362672</v>
      </c>
      <c r="F75" s="56">
        <f t="shared" si="51"/>
        <v>919.62</v>
      </c>
      <c r="G75" s="56">
        <f t="shared" si="52"/>
        <v>63.63824888</v>
      </c>
      <c r="H75" s="56">
        <f t="shared" si="53"/>
        <v>692.47386</v>
      </c>
      <c r="I75" s="56">
        <f t="shared" si="54"/>
        <v>84.51294672</v>
      </c>
      <c r="J75" s="56">
        <f t="shared" si="55"/>
        <v>0</v>
      </c>
      <c r="K75" s="56" t="str">
        <f t="shared" si="56"/>
        <v>#DIV/0!</v>
      </c>
      <c r="L75" s="56">
        <f t="shared" si="57"/>
        <v>0</v>
      </c>
      <c r="M75" s="56" t="str">
        <f t="shared" si="58"/>
        <v>-</v>
      </c>
      <c r="Y75" s="76" t="str">
        <f t="shared" ref="Y75:AA75" si="63">J12</f>
        <v>4-5</v>
      </c>
      <c r="Z75" s="77" t="str">
        <f t="shared" si="63"/>
        <v>#DIV/0!</v>
      </c>
      <c r="AA75" s="78" t="str">
        <f t="shared" si="63"/>
        <v>#DIV/0!</v>
      </c>
    </row>
    <row r="76" ht="12.75" customHeight="1">
      <c r="B76" s="56">
        <f t="shared" si="47"/>
        <v>3247.8732</v>
      </c>
      <c r="C76" s="56">
        <f t="shared" si="48"/>
        <v>26.47811116</v>
      </c>
      <c r="D76" s="56">
        <f t="shared" si="49"/>
        <v>1772.199</v>
      </c>
      <c r="E76" s="56">
        <f t="shared" si="50"/>
        <v>48.52589784</v>
      </c>
      <c r="F76" s="56">
        <f t="shared" si="51"/>
        <v>1158.3</v>
      </c>
      <c r="G76" s="56">
        <f t="shared" si="52"/>
        <v>74.24462369</v>
      </c>
      <c r="H76" s="56">
        <f t="shared" si="53"/>
        <v>872.1999</v>
      </c>
      <c r="I76" s="56">
        <f t="shared" si="54"/>
        <v>98.59843783</v>
      </c>
      <c r="J76" s="56">
        <f t="shared" si="55"/>
        <v>0</v>
      </c>
      <c r="K76" s="56" t="str">
        <f t="shared" si="56"/>
        <v>#DIV/0!</v>
      </c>
      <c r="L76" s="56">
        <f t="shared" si="57"/>
        <v>0</v>
      </c>
      <c r="M76" s="56" t="str">
        <f t="shared" si="58"/>
        <v>-</v>
      </c>
      <c r="Y76" s="79" t="str">
        <f t="shared" ref="Y76:AA76" si="64">J13</f>
        <v>5-6</v>
      </c>
      <c r="Z76" s="80" t="str">
        <f t="shared" si="64"/>
        <v>-</v>
      </c>
      <c r="AA76" s="81" t="str">
        <f t="shared" si="64"/>
        <v>-</v>
      </c>
    </row>
    <row r="77" ht="12.75" customHeight="1">
      <c r="B77" s="56">
        <f t="shared" si="47"/>
        <v>4035.2364</v>
      </c>
      <c r="C77" s="56">
        <f t="shared" si="48"/>
        <v>30.26069847</v>
      </c>
      <c r="D77" s="56">
        <f t="shared" si="49"/>
        <v>2201.823</v>
      </c>
      <c r="E77" s="56">
        <f t="shared" si="50"/>
        <v>55.45816896</v>
      </c>
      <c r="F77" s="56">
        <f t="shared" si="51"/>
        <v>1439.1</v>
      </c>
      <c r="G77" s="56">
        <f t="shared" si="52"/>
        <v>84.8509985</v>
      </c>
      <c r="H77" s="56">
        <f t="shared" si="53"/>
        <v>1083.6423</v>
      </c>
      <c r="I77" s="56">
        <f t="shared" si="54"/>
        <v>112.683929</v>
      </c>
      <c r="J77" s="56">
        <f t="shared" si="55"/>
        <v>0</v>
      </c>
      <c r="K77" s="56" t="str">
        <f t="shared" si="56"/>
        <v>#DIV/0!</v>
      </c>
      <c r="L77" s="56">
        <f t="shared" si="57"/>
        <v>0</v>
      </c>
      <c r="M77" s="56" t="str">
        <f t="shared" si="58"/>
        <v>-</v>
      </c>
    </row>
    <row r="78" ht="12.75" customHeight="1">
      <c r="B78" s="56">
        <f t="shared" si="47"/>
        <v>5314.7016</v>
      </c>
      <c r="C78" s="56">
        <f t="shared" si="48"/>
        <v>34.04328578</v>
      </c>
      <c r="D78" s="56">
        <f t="shared" si="49"/>
        <v>2899.962</v>
      </c>
      <c r="E78" s="56">
        <f t="shared" si="50"/>
        <v>62.39044008</v>
      </c>
      <c r="F78" s="56">
        <f t="shared" si="51"/>
        <v>1895.4</v>
      </c>
      <c r="G78" s="56">
        <f t="shared" si="52"/>
        <v>95.45737331</v>
      </c>
      <c r="H78" s="56">
        <f t="shared" si="53"/>
        <v>1427.2362</v>
      </c>
      <c r="I78" s="56">
        <f t="shared" si="54"/>
        <v>126.7694201</v>
      </c>
      <c r="J78" s="56">
        <f t="shared" si="55"/>
        <v>0</v>
      </c>
      <c r="K78" s="56" t="str">
        <f t="shared" si="56"/>
        <v>#DIV/0!</v>
      </c>
      <c r="L78" s="56">
        <f t="shared" si="57"/>
        <v>0</v>
      </c>
      <c r="M78" s="56" t="str">
        <f t="shared" si="58"/>
        <v>-</v>
      </c>
    </row>
    <row r="79" ht="12.75" customHeight="1">
      <c r="B79" s="56">
        <f t="shared" si="47"/>
        <v>5265.4914</v>
      </c>
      <c r="C79" s="56">
        <f t="shared" si="48"/>
        <v>37.82587308</v>
      </c>
      <c r="D79" s="56">
        <f t="shared" si="49"/>
        <v>2873.1105</v>
      </c>
      <c r="E79" s="56">
        <f t="shared" si="50"/>
        <v>69.32271119</v>
      </c>
      <c r="F79" s="56">
        <f t="shared" si="51"/>
        <v>1877.85</v>
      </c>
      <c r="G79" s="56">
        <f t="shared" si="52"/>
        <v>106.0637481</v>
      </c>
      <c r="H79" s="56">
        <f t="shared" si="53"/>
        <v>1414.02105</v>
      </c>
      <c r="I79" s="56">
        <f t="shared" si="54"/>
        <v>140.8549112</v>
      </c>
      <c r="J79" s="56">
        <f t="shared" si="55"/>
        <v>0</v>
      </c>
      <c r="K79" s="56" t="str">
        <f t="shared" si="56"/>
        <v>#DIV/0!</v>
      </c>
      <c r="L79" s="56">
        <f t="shared" si="57"/>
        <v>0</v>
      </c>
      <c r="M79" s="56" t="str">
        <f t="shared" si="58"/>
        <v>-</v>
      </c>
    </row>
    <row r="80" ht="12.75" customHeight="1">
      <c r="B80" s="56">
        <f t="shared" si="47"/>
        <v>5167.071</v>
      </c>
      <c r="C80" s="56">
        <f t="shared" si="48"/>
        <v>41.60846039</v>
      </c>
      <c r="D80" s="56">
        <f t="shared" si="49"/>
        <v>2819.4075</v>
      </c>
      <c r="E80" s="56">
        <f t="shared" si="50"/>
        <v>76.25498231</v>
      </c>
      <c r="F80" s="56">
        <f t="shared" si="51"/>
        <v>1842.75</v>
      </c>
      <c r="G80" s="56">
        <f t="shared" si="52"/>
        <v>116.6701229</v>
      </c>
      <c r="H80" s="56">
        <f t="shared" si="53"/>
        <v>1387.59075</v>
      </c>
      <c r="I80" s="56">
        <f t="shared" si="54"/>
        <v>154.9404023</v>
      </c>
      <c r="J80" s="56">
        <f t="shared" si="55"/>
        <v>0</v>
      </c>
      <c r="K80" s="56" t="str">
        <f t="shared" si="56"/>
        <v>#DIV/0!</v>
      </c>
      <c r="L80" s="56">
        <f t="shared" si="57"/>
        <v>0</v>
      </c>
      <c r="M80" s="56" t="str">
        <f t="shared" si="58"/>
        <v>-</v>
      </c>
    </row>
    <row r="81" ht="12.75" customHeight="1">
      <c r="B81" s="56">
        <f t="shared" si="47"/>
        <v>5019.4404</v>
      </c>
      <c r="C81" s="56">
        <f t="shared" si="48"/>
        <v>45.3910477</v>
      </c>
      <c r="D81" s="56">
        <f t="shared" si="49"/>
        <v>2738.853</v>
      </c>
      <c r="E81" s="56">
        <f t="shared" si="50"/>
        <v>83.18725343</v>
      </c>
      <c r="F81" s="56">
        <f t="shared" si="51"/>
        <v>1790.1</v>
      </c>
      <c r="G81" s="56">
        <f t="shared" si="52"/>
        <v>127.2764978</v>
      </c>
      <c r="H81" s="56">
        <f t="shared" si="53"/>
        <v>1347.9453</v>
      </c>
      <c r="I81" s="56">
        <f t="shared" si="54"/>
        <v>169.0258934</v>
      </c>
      <c r="J81" s="56">
        <f t="shared" si="55"/>
        <v>0</v>
      </c>
      <c r="K81" s="56" t="str">
        <f t="shared" si="56"/>
        <v>#DIV/0!</v>
      </c>
      <c r="L81" s="56">
        <f t="shared" si="57"/>
        <v>0</v>
      </c>
      <c r="M81" s="56" t="str">
        <f t="shared" si="58"/>
        <v>-</v>
      </c>
    </row>
    <row r="82" ht="12.75" customHeight="1">
      <c r="B82" s="56">
        <f t="shared" si="47"/>
        <v>4802.91552</v>
      </c>
      <c r="C82" s="56">
        <f t="shared" si="48"/>
        <v>49.17363501</v>
      </c>
      <c r="D82" s="56">
        <f t="shared" si="49"/>
        <v>2620.7064</v>
      </c>
      <c r="E82" s="56">
        <f t="shared" si="50"/>
        <v>90.11952455</v>
      </c>
      <c r="F82" s="56">
        <f t="shared" si="51"/>
        <v>1712.88</v>
      </c>
      <c r="G82" s="56">
        <f t="shared" si="52"/>
        <v>137.8828726</v>
      </c>
      <c r="H82" s="56">
        <f t="shared" si="53"/>
        <v>1289.79864</v>
      </c>
      <c r="I82" s="56">
        <f t="shared" si="54"/>
        <v>183.1113845</v>
      </c>
      <c r="J82" s="56">
        <f t="shared" si="55"/>
        <v>0</v>
      </c>
      <c r="K82" s="56" t="str">
        <f t="shared" si="56"/>
        <v>#DIV/0!</v>
      </c>
      <c r="L82" s="56">
        <f t="shared" si="57"/>
        <v>0</v>
      </c>
      <c r="M82" s="56" t="str">
        <f t="shared" si="58"/>
        <v>-</v>
      </c>
    </row>
    <row r="83" ht="12.75" customHeight="1">
      <c r="B83" s="56">
        <f t="shared" si="47"/>
        <v>4350.18168</v>
      </c>
      <c r="C83" s="56">
        <f t="shared" si="48"/>
        <v>52.95622232</v>
      </c>
      <c r="D83" s="56">
        <f t="shared" si="49"/>
        <v>2373.6726</v>
      </c>
      <c r="E83" s="56">
        <f t="shared" si="50"/>
        <v>97.05179567</v>
      </c>
      <c r="F83" s="56">
        <f t="shared" si="51"/>
        <v>1551.42</v>
      </c>
      <c r="G83" s="56">
        <f t="shared" si="52"/>
        <v>148.4892474</v>
      </c>
      <c r="H83" s="56">
        <f t="shared" si="53"/>
        <v>1168.21926</v>
      </c>
      <c r="I83" s="56">
        <f t="shared" si="54"/>
        <v>197.1968757</v>
      </c>
      <c r="J83" s="56">
        <f t="shared" si="55"/>
        <v>0</v>
      </c>
      <c r="K83" s="56" t="str">
        <f t="shared" si="56"/>
        <v>#DIV/0!</v>
      </c>
      <c r="L83" s="56">
        <f t="shared" si="57"/>
        <v>0</v>
      </c>
      <c r="M83" s="56" t="str">
        <f t="shared" si="58"/>
        <v>-</v>
      </c>
    </row>
    <row r="84" ht="12.75" customHeight="1">
      <c r="B84" s="56">
        <f t="shared" si="47"/>
        <v>3789.1854</v>
      </c>
      <c r="C84" s="56">
        <f t="shared" si="48"/>
        <v>56.73880963</v>
      </c>
      <c r="D84" s="56">
        <f t="shared" si="49"/>
        <v>2067.5655</v>
      </c>
      <c r="E84" s="56">
        <f t="shared" si="50"/>
        <v>103.9840668</v>
      </c>
      <c r="F84" s="56">
        <f t="shared" si="51"/>
        <v>1351.35</v>
      </c>
      <c r="G84" s="56">
        <f t="shared" si="52"/>
        <v>159.0956222</v>
      </c>
      <c r="H84" s="56">
        <f t="shared" si="53"/>
        <v>1017.56655</v>
      </c>
      <c r="I84" s="56">
        <f t="shared" si="54"/>
        <v>211.2823668</v>
      </c>
      <c r="J84" s="56">
        <f t="shared" si="55"/>
        <v>0</v>
      </c>
      <c r="K84" s="56" t="str">
        <f t="shared" si="56"/>
        <v>#DIV/0!</v>
      </c>
      <c r="L84" s="56">
        <f t="shared" si="57"/>
        <v>0</v>
      </c>
      <c r="M84" s="56" t="str">
        <f t="shared" si="58"/>
        <v>-</v>
      </c>
    </row>
    <row r="85" ht="12.75" customHeight="1">
      <c r="B85" s="56">
        <f t="shared" si="47"/>
        <v>0</v>
      </c>
      <c r="C85" s="56">
        <f t="shared" si="48"/>
        <v>60.52139693</v>
      </c>
      <c r="D85" s="56">
        <f t="shared" si="49"/>
        <v>0</v>
      </c>
      <c r="E85" s="56">
        <f t="shared" si="50"/>
        <v>110.9163379</v>
      </c>
      <c r="F85" s="56">
        <f t="shared" si="51"/>
        <v>0</v>
      </c>
      <c r="G85" s="56">
        <f t="shared" si="52"/>
        <v>169.701997</v>
      </c>
      <c r="H85" s="56">
        <f t="shared" si="53"/>
        <v>0</v>
      </c>
      <c r="I85" s="56">
        <f t="shared" si="54"/>
        <v>225.3678579</v>
      </c>
      <c r="J85" s="56">
        <f t="shared" si="55"/>
        <v>0</v>
      </c>
      <c r="K85" s="56" t="str">
        <f t="shared" si="56"/>
        <v>#DIV/0!</v>
      </c>
      <c r="L85" s="56">
        <f t="shared" si="57"/>
        <v>0</v>
      </c>
      <c r="M85" s="56" t="str">
        <f t="shared" si="58"/>
        <v>-</v>
      </c>
    </row>
    <row r="86" ht="12.75" customHeight="1">
      <c r="B86" s="56">
        <f t="shared" si="47"/>
        <v>0</v>
      </c>
      <c r="C86" s="56">
        <f t="shared" si="48"/>
        <v>64.30398424</v>
      </c>
      <c r="D86" s="56">
        <f t="shared" si="49"/>
        <v>0</v>
      </c>
      <c r="E86" s="56">
        <f t="shared" si="50"/>
        <v>117.848609</v>
      </c>
      <c r="F86" s="56">
        <f t="shared" si="51"/>
        <v>0</v>
      </c>
      <c r="G86" s="56">
        <f t="shared" si="52"/>
        <v>180.3083718</v>
      </c>
      <c r="H86" s="56">
        <f t="shared" si="53"/>
        <v>0</v>
      </c>
      <c r="I86" s="56">
        <f t="shared" si="54"/>
        <v>239.453349</v>
      </c>
      <c r="J86" s="56">
        <f t="shared" si="55"/>
        <v>0</v>
      </c>
      <c r="K86" s="56" t="str">
        <f t="shared" si="56"/>
        <v>#DIV/0!</v>
      </c>
      <c r="L86" s="56">
        <f t="shared" si="57"/>
        <v>0</v>
      </c>
      <c r="M86" s="56" t="str">
        <f t="shared" si="58"/>
        <v>-</v>
      </c>
    </row>
    <row r="87" ht="12.75" customHeight="1">
      <c r="B87" s="56">
        <f t="shared" si="47"/>
        <v>0</v>
      </c>
      <c r="C87" s="56">
        <f t="shared" si="48"/>
        <v>68.08657155</v>
      </c>
      <c r="D87" s="56">
        <f t="shared" si="49"/>
        <v>0</v>
      </c>
      <c r="E87" s="56">
        <f t="shared" si="50"/>
        <v>124.7808802</v>
      </c>
      <c r="F87" s="56">
        <f t="shared" si="51"/>
        <v>0</v>
      </c>
      <c r="G87" s="56">
        <f t="shared" si="52"/>
        <v>190.9147466</v>
      </c>
      <c r="H87" s="56">
        <f t="shared" si="53"/>
        <v>0</v>
      </c>
      <c r="I87" s="56">
        <f t="shared" si="54"/>
        <v>253.5388401</v>
      </c>
      <c r="J87" s="56">
        <f t="shared" si="55"/>
        <v>0</v>
      </c>
      <c r="K87" s="56" t="str">
        <f t="shared" si="56"/>
        <v>#DIV/0!</v>
      </c>
      <c r="L87" s="56">
        <f t="shared" si="57"/>
        <v>0</v>
      </c>
      <c r="M87" s="56" t="str">
        <f t="shared" si="58"/>
        <v>-</v>
      </c>
    </row>
    <row r="88" ht="12.75" customHeight="1"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</row>
    <row r="89" ht="12.75" customHeight="1"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</row>
    <row r="90" ht="12.75" customHeight="1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</row>
    <row r="91" ht="12.75" customHeight="1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</row>
    <row r="92" ht="12.75" customHeight="1"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</row>
    <row r="93" ht="12.75" customHeight="1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</row>
    <row r="94" ht="12.75" customHeight="1"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</row>
    <row r="95" ht="12.75" customHeight="1"/>
    <row r="96" ht="12.75" customHeight="1">
      <c r="B96" s="83" t="s">
        <v>66</v>
      </c>
      <c r="T96" s="84" t="s">
        <v>67</v>
      </c>
      <c r="U96" s="84" t="s">
        <v>68</v>
      </c>
      <c r="V96" s="84" t="s">
        <v>69</v>
      </c>
      <c r="W96" s="84" t="s">
        <v>70</v>
      </c>
      <c r="X96" s="84" t="s">
        <v>71</v>
      </c>
      <c r="Y96" s="84" t="s">
        <v>72</v>
      </c>
      <c r="Z96" s="84" t="s">
        <v>73</v>
      </c>
      <c r="AA96" s="84" t="s">
        <v>10</v>
      </c>
      <c r="AD96" s="1" t="s">
        <v>68</v>
      </c>
      <c r="AE96" s="1" t="s">
        <v>69</v>
      </c>
    </row>
    <row r="97" ht="12.75" customHeight="1">
      <c r="B97" s="83" t="s">
        <v>74</v>
      </c>
      <c r="C97" s="83" t="s">
        <v>75</v>
      </c>
      <c r="D97" s="83" t="s">
        <v>76</v>
      </c>
      <c r="I97" s="83" t="s">
        <v>77</v>
      </c>
      <c r="S97" s="1" t="s">
        <v>68</v>
      </c>
      <c r="T97" s="85">
        <f t="shared" ref="T97:T114" si="65">C25</f>
        <v>3.782587308</v>
      </c>
      <c r="U97" s="86">
        <f t="shared" ref="U97:U114" si="66">F47</f>
        <v>1033.4142</v>
      </c>
    </row>
    <row r="98" ht="12.75" customHeight="1">
      <c r="B98" s="82">
        <f>C$70</f>
        <v>3.782587308</v>
      </c>
      <c r="C98" s="82">
        <f>B$70</f>
        <v>1033.4142</v>
      </c>
      <c r="D98" s="83">
        <f t="shared" ref="D98:D115" si="67">IF( ISERROR( MATCH(C70,E$70:E$87) ), 1,  MATCH(C70,E$70:E$87))</f>
        <v>1</v>
      </c>
      <c r="E98" s="82">
        <f t="shared" ref="E98:E115" si="68">INDEX(E$70:E$87,D98)</f>
        <v>6.932271119</v>
      </c>
      <c r="F98" s="82">
        <f t="shared" ref="F98:F115" si="69">INDEX(E$70:E$87,D98+1)</f>
        <v>13.86454224</v>
      </c>
      <c r="G98" s="82">
        <f t="shared" ref="G98:G115" si="70">INDEX(D$70:D$87,D98)</f>
        <v>563.8815</v>
      </c>
      <c r="H98" s="82">
        <f t="shared" ref="H98:H115" si="71">INDEX(D$70:D$87,D98+1)</f>
        <v>617.5845</v>
      </c>
      <c r="I98" s="82">
        <f t="shared" ref="I98:I115" si="72">G98 + (C70-E98)*(H98-G98)/(F98-E98)</f>
        <v>539.4814922</v>
      </c>
      <c r="J98" s="87" t="b">
        <f t="shared" ref="J98:J115" si="73">IF(I98 &gt;C98,TRUE())</f>
        <v>0</v>
      </c>
      <c r="K98" s="86">
        <f t="shared" ref="K98:K115" si="74">IF(J98&lt;&gt;J97, B97 + (I97-C97)*(B98-B97)/((C98-I98)-(C97 -I97)), 0)</f>
        <v>0</v>
      </c>
      <c r="L98" s="86">
        <f t="shared" ref="L98:L115" si="75">IF(J98&lt;&gt;J97,C97 + (C98-C97)*(K98-B97)/(B98-B97),0)</f>
        <v>0</v>
      </c>
      <c r="T98" s="85">
        <f t="shared" si="65"/>
        <v>7.565174617</v>
      </c>
      <c r="U98" s="86">
        <f t="shared" si="66"/>
        <v>1131.8346</v>
      </c>
    </row>
    <row r="99" ht="12.75" customHeight="1">
      <c r="B99" s="82">
        <f t="shared" ref="B99:B115" si="76">C71</f>
        <v>7.565174617</v>
      </c>
      <c r="C99" s="82">
        <f t="shared" ref="C99:C115" si="77">B71</f>
        <v>1131.8346</v>
      </c>
      <c r="D99" s="83">
        <f t="shared" si="67"/>
        <v>1</v>
      </c>
      <c r="E99" s="82">
        <f t="shared" si="68"/>
        <v>6.932271119</v>
      </c>
      <c r="F99" s="82">
        <f t="shared" si="69"/>
        <v>13.86454224</v>
      </c>
      <c r="G99" s="82">
        <f t="shared" si="70"/>
        <v>563.8815</v>
      </c>
      <c r="H99" s="82">
        <f t="shared" si="71"/>
        <v>617.5845</v>
      </c>
      <c r="I99" s="82">
        <f t="shared" si="72"/>
        <v>568.7844843</v>
      </c>
      <c r="J99" s="87" t="b">
        <f t="shared" si="73"/>
        <v>0</v>
      </c>
      <c r="K99" s="86">
        <f t="shared" si="74"/>
        <v>0</v>
      </c>
      <c r="L99" s="86">
        <f t="shared" si="75"/>
        <v>0</v>
      </c>
      <c r="T99" s="85">
        <f t="shared" si="65"/>
        <v>11.34776193</v>
      </c>
      <c r="U99" s="86">
        <f t="shared" si="66"/>
        <v>1377.8856</v>
      </c>
    </row>
    <row r="100" ht="12.75" customHeight="1">
      <c r="B100" s="82">
        <f t="shared" si="76"/>
        <v>11.34776193</v>
      </c>
      <c r="C100" s="82">
        <f t="shared" si="77"/>
        <v>1377.8856</v>
      </c>
      <c r="D100" s="83">
        <f t="shared" si="67"/>
        <v>1</v>
      </c>
      <c r="E100" s="82">
        <f t="shared" si="68"/>
        <v>6.932271119</v>
      </c>
      <c r="F100" s="82">
        <f t="shared" si="69"/>
        <v>13.86454224</v>
      </c>
      <c r="G100" s="82">
        <f t="shared" si="70"/>
        <v>563.8815</v>
      </c>
      <c r="H100" s="82">
        <f t="shared" si="71"/>
        <v>617.5845</v>
      </c>
      <c r="I100" s="82">
        <f t="shared" si="72"/>
        <v>598.0874765</v>
      </c>
      <c r="J100" s="87" t="b">
        <f t="shared" si="73"/>
        <v>0</v>
      </c>
      <c r="K100" s="86">
        <f t="shared" si="74"/>
        <v>0</v>
      </c>
      <c r="L100" s="86">
        <f t="shared" si="75"/>
        <v>0</v>
      </c>
      <c r="T100" s="85">
        <f t="shared" si="65"/>
        <v>15.13034923</v>
      </c>
      <c r="U100" s="86">
        <f t="shared" si="66"/>
        <v>1801.09332</v>
      </c>
    </row>
    <row r="101" ht="12.75" customHeight="1">
      <c r="B101" s="82">
        <f t="shared" si="76"/>
        <v>15.13034923</v>
      </c>
      <c r="C101" s="82">
        <f t="shared" si="77"/>
        <v>1801.09332</v>
      </c>
      <c r="D101" s="83">
        <f t="shared" si="67"/>
        <v>2</v>
      </c>
      <c r="E101" s="82">
        <f t="shared" si="68"/>
        <v>13.86454224</v>
      </c>
      <c r="F101" s="82">
        <f t="shared" si="69"/>
        <v>20.79681336</v>
      </c>
      <c r="G101" s="82">
        <f t="shared" si="70"/>
        <v>617.5845</v>
      </c>
      <c r="H101" s="82">
        <f t="shared" si="71"/>
        <v>751.842</v>
      </c>
      <c r="I101" s="82">
        <f t="shared" si="72"/>
        <v>642.0994215</v>
      </c>
      <c r="J101" s="87" t="b">
        <f t="shared" si="73"/>
        <v>0</v>
      </c>
      <c r="K101" s="86">
        <f t="shared" si="74"/>
        <v>0</v>
      </c>
      <c r="L101" s="86">
        <f t="shared" si="75"/>
        <v>0</v>
      </c>
      <c r="T101" s="85">
        <f t="shared" si="65"/>
        <v>18.91293654</v>
      </c>
      <c r="U101" s="86">
        <f t="shared" si="66"/>
        <v>2165.2488</v>
      </c>
    </row>
    <row r="102" ht="12.75" customHeight="1">
      <c r="B102" s="82">
        <f t="shared" si="76"/>
        <v>18.91293654</v>
      </c>
      <c r="C102" s="82">
        <f t="shared" si="77"/>
        <v>2165.2488</v>
      </c>
      <c r="D102" s="83">
        <f t="shared" si="67"/>
        <v>2</v>
      </c>
      <c r="E102" s="82">
        <f t="shared" si="68"/>
        <v>13.86454224</v>
      </c>
      <c r="F102" s="82">
        <f t="shared" si="69"/>
        <v>20.79681336</v>
      </c>
      <c r="G102" s="82">
        <f t="shared" si="70"/>
        <v>617.5845</v>
      </c>
      <c r="H102" s="82">
        <f t="shared" si="71"/>
        <v>751.842</v>
      </c>
      <c r="I102" s="82">
        <f t="shared" si="72"/>
        <v>715.3569019</v>
      </c>
      <c r="J102" s="87" t="b">
        <f t="shared" si="73"/>
        <v>0</v>
      </c>
      <c r="K102" s="86">
        <f t="shared" si="74"/>
        <v>0</v>
      </c>
      <c r="L102" s="86">
        <f t="shared" si="75"/>
        <v>0</v>
      </c>
      <c r="T102" s="85">
        <f t="shared" si="65"/>
        <v>22.69552385</v>
      </c>
      <c r="U102" s="86">
        <f t="shared" si="66"/>
        <v>2578.61448</v>
      </c>
    </row>
    <row r="103" ht="12.75" customHeight="1">
      <c r="B103" s="82">
        <f t="shared" si="76"/>
        <v>22.69552385</v>
      </c>
      <c r="C103" s="82">
        <f t="shared" si="77"/>
        <v>2578.61448</v>
      </c>
      <c r="D103" s="83">
        <f t="shared" si="67"/>
        <v>3</v>
      </c>
      <c r="E103" s="82">
        <f t="shared" si="68"/>
        <v>20.79681336</v>
      </c>
      <c r="F103" s="82">
        <f t="shared" si="69"/>
        <v>27.72908448</v>
      </c>
      <c r="G103" s="82">
        <f t="shared" si="70"/>
        <v>751.842</v>
      </c>
      <c r="H103" s="82">
        <f t="shared" si="71"/>
        <v>982.7649</v>
      </c>
      <c r="I103" s="82">
        <f t="shared" si="72"/>
        <v>815.0904976</v>
      </c>
      <c r="J103" s="87" t="b">
        <f t="shared" si="73"/>
        <v>0</v>
      </c>
      <c r="K103" s="86">
        <f t="shared" si="74"/>
        <v>0</v>
      </c>
      <c r="L103" s="86">
        <f t="shared" si="75"/>
        <v>0</v>
      </c>
      <c r="T103" s="85">
        <f t="shared" si="65"/>
        <v>26.47811116</v>
      </c>
      <c r="U103" s="86">
        <f t="shared" si="66"/>
        <v>3247.8732</v>
      </c>
    </row>
    <row r="104" ht="12.75" customHeight="1">
      <c r="B104" s="82">
        <f t="shared" si="76"/>
        <v>26.47811116</v>
      </c>
      <c r="C104" s="82">
        <f t="shared" si="77"/>
        <v>3247.8732</v>
      </c>
      <c r="D104" s="83">
        <f t="shared" si="67"/>
        <v>3</v>
      </c>
      <c r="E104" s="82">
        <f t="shared" si="68"/>
        <v>20.79681336</v>
      </c>
      <c r="F104" s="82">
        <f t="shared" si="69"/>
        <v>27.72908448</v>
      </c>
      <c r="G104" s="82">
        <f t="shared" si="70"/>
        <v>751.842</v>
      </c>
      <c r="H104" s="82">
        <f t="shared" si="71"/>
        <v>982.7649</v>
      </c>
      <c r="I104" s="82">
        <f t="shared" si="72"/>
        <v>941.0933638</v>
      </c>
      <c r="J104" s="87" t="b">
        <f t="shared" si="73"/>
        <v>0</v>
      </c>
      <c r="K104" s="86">
        <f t="shared" si="74"/>
        <v>0</v>
      </c>
      <c r="L104" s="86">
        <f t="shared" si="75"/>
        <v>0</v>
      </c>
      <c r="T104" s="85">
        <f t="shared" si="65"/>
        <v>30.26069847</v>
      </c>
      <c r="U104" s="86">
        <f t="shared" si="66"/>
        <v>4035.2364</v>
      </c>
    </row>
    <row r="105" ht="12.75" customHeight="1">
      <c r="B105" s="82">
        <f t="shared" si="76"/>
        <v>30.26069847</v>
      </c>
      <c r="C105" s="82">
        <f t="shared" si="77"/>
        <v>4035.2364</v>
      </c>
      <c r="D105" s="83">
        <f t="shared" si="67"/>
        <v>4</v>
      </c>
      <c r="E105" s="82">
        <f t="shared" si="68"/>
        <v>27.72908448</v>
      </c>
      <c r="F105" s="82">
        <f t="shared" si="69"/>
        <v>34.6613556</v>
      </c>
      <c r="G105" s="82">
        <f t="shared" si="70"/>
        <v>982.7649</v>
      </c>
      <c r="H105" s="82">
        <f t="shared" si="71"/>
        <v>1181.466</v>
      </c>
      <c r="I105" s="82">
        <f t="shared" si="72"/>
        <v>1055.329068</v>
      </c>
      <c r="J105" s="87" t="b">
        <f t="shared" si="73"/>
        <v>0</v>
      </c>
      <c r="K105" s="86">
        <f t="shared" si="74"/>
        <v>0</v>
      </c>
      <c r="L105" s="86">
        <f t="shared" si="75"/>
        <v>0</v>
      </c>
      <c r="T105" s="85">
        <f t="shared" si="65"/>
        <v>34.04328578</v>
      </c>
      <c r="U105" s="86">
        <f t="shared" si="66"/>
        <v>5314.7016</v>
      </c>
    </row>
    <row r="106" ht="12.75" customHeight="1">
      <c r="B106" s="82">
        <f t="shared" si="76"/>
        <v>34.04328578</v>
      </c>
      <c r="C106" s="82">
        <f t="shared" si="77"/>
        <v>5314.7016</v>
      </c>
      <c r="D106" s="83">
        <f t="shared" si="67"/>
        <v>4</v>
      </c>
      <c r="E106" s="82">
        <f t="shared" si="68"/>
        <v>27.72908448</v>
      </c>
      <c r="F106" s="82">
        <f t="shared" si="69"/>
        <v>34.6613556</v>
      </c>
      <c r="G106" s="82">
        <f t="shared" si="70"/>
        <v>982.7649</v>
      </c>
      <c r="H106" s="82">
        <f t="shared" si="71"/>
        <v>1181.466</v>
      </c>
      <c r="I106" s="82">
        <f t="shared" si="72"/>
        <v>1163.750139</v>
      </c>
      <c r="J106" s="87" t="b">
        <f t="shared" si="73"/>
        <v>0</v>
      </c>
      <c r="K106" s="86">
        <f t="shared" si="74"/>
        <v>0</v>
      </c>
      <c r="L106" s="86">
        <f t="shared" si="75"/>
        <v>0</v>
      </c>
      <c r="T106" s="85">
        <f t="shared" si="65"/>
        <v>37.82587308</v>
      </c>
      <c r="U106" s="86">
        <f t="shared" si="66"/>
        <v>5265.4914</v>
      </c>
    </row>
    <row r="107" ht="12.75" customHeight="1">
      <c r="B107" s="82">
        <f t="shared" si="76"/>
        <v>37.82587308</v>
      </c>
      <c r="C107" s="82">
        <f t="shared" si="77"/>
        <v>5265.4914</v>
      </c>
      <c r="D107" s="83">
        <f t="shared" si="67"/>
        <v>5</v>
      </c>
      <c r="E107" s="82">
        <f t="shared" si="68"/>
        <v>34.6613556</v>
      </c>
      <c r="F107" s="82">
        <f t="shared" si="69"/>
        <v>41.59362672</v>
      </c>
      <c r="G107" s="82">
        <f t="shared" si="70"/>
        <v>1181.466</v>
      </c>
      <c r="H107" s="82">
        <f t="shared" si="71"/>
        <v>1407.0186</v>
      </c>
      <c r="I107" s="82">
        <f t="shared" si="72"/>
        <v>1284.42867</v>
      </c>
      <c r="J107" s="87" t="b">
        <f t="shared" si="73"/>
        <v>0</v>
      </c>
      <c r="K107" s="86">
        <f t="shared" si="74"/>
        <v>0</v>
      </c>
      <c r="L107" s="86">
        <f t="shared" si="75"/>
        <v>0</v>
      </c>
      <c r="T107" s="85">
        <f t="shared" si="65"/>
        <v>41.60846039</v>
      </c>
      <c r="U107" s="86">
        <f t="shared" si="66"/>
        <v>5167.071</v>
      </c>
    </row>
    <row r="108" ht="12.75" customHeight="1">
      <c r="B108" s="82">
        <f t="shared" si="76"/>
        <v>41.60846039</v>
      </c>
      <c r="C108" s="82">
        <f t="shared" si="77"/>
        <v>5167.071</v>
      </c>
      <c r="D108" s="83">
        <f t="shared" si="67"/>
        <v>6</v>
      </c>
      <c r="E108" s="82">
        <f t="shared" si="68"/>
        <v>41.59362672</v>
      </c>
      <c r="F108" s="82">
        <f t="shared" si="69"/>
        <v>48.52589784</v>
      </c>
      <c r="G108" s="82">
        <f t="shared" si="70"/>
        <v>1407.0186</v>
      </c>
      <c r="H108" s="82">
        <f t="shared" si="71"/>
        <v>1772.199</v>
      </c>
      <c r="I108" s="82">
        <f t="shared" si="72"/>
        <v>1407.800013</v>
      </c>
      <c r="J108" s="87" t="b">
        <f t="shared" si="73"/>
        <v>0</v>
      </c>
      <c r="K108" s="86">
        <f t="shared" si="74"/>
        <v>0</v>
      </c>
      <c r="L108" s="86">
        <f t="shared" si="75"/>
        <v>0</v>
      </c>
      <c r="T108" s="85">
        <f t="shared" si="65"/>
        <v>45.3910477</v>
      </c>
      <c r="U108" s="86">
        <f t="shared" si="66"/>
        <v>5019.4404</v>
      </c>
    </row>
    <row r="109" ht="12.75" customHeight="1">
      <c r="B109" s="82">
        <f t="shared" si="76"/>
        <v>45.3910477</v>
      </c>
      <c r="C109" s="82">
        <f t="shared" si="77"/>
        <v>5019.4404</v>
      </c>
      <c r="D109" s="83">
        <f t="shared" si="67"/>
        <v>6</v>
      </c>
      <c r="E109" s="82">
        <f t="shared" si="68"/>
        <v>41.59362672</v>
      </c>
      <c r="F109" s="82">
        <f t="shared" si="69"/>
        <v>48.52589784</v>
      </c>
      <c r="G109" s="82">
        <f t="shared" si="70"/>
        <v>1407.0186</v>
      </c>
      <c r="H109" s="82">
        <f t="shared" si="71"/>
        <v>1772.199</v>
      </c>
      <c r="I109" s="82">
        <f t="shared" si="72"/>
        <v>1607.06036</v>
      </c>
      <c r="J109" s="87" t="b">
        <f t="shared" si="73"/>
        <v>0</v>
      </c>
      <c r="K109" s="86">
        <f t="shared" si="74"/>
        <v>0</v>
      </c>
      <c r="L109" s="86">
        <f t="shared" si="75"/>
        <v>0</v>
      </c>
      <c r="T109" s="85">
        <f t="shared" si="65"/>
        <v>49.17363501</v>
      </c>
      <c r="U109" s="86">
        <f t="shared" si="66"/>
        <v>4802.91552</v>
      </c>
    </row>
    <row r="110" ht="12.75" customHeight="1">
      <c r="B110" s="82">
        <f t="shared" si="76"/>
        <v>49.17363501</v>
      </c>
      <c r="C110" s="82">
        <f t="shared" si="77"/>
        <v>4802.91552</v>
      </c>
      <c r="D110" s="83">
        <f t="shared" si="67"/>
        <v>7</v>
      </c>
      <c r="E110" s="82">
        <f t="shared" si="68"/>
        <v>48.52589784</v>
      </c>
      <c r="F110" s="82">
        <f t="shared" si="69"/>
        <v>55.45816896</v>
      </c>
      <c r="G110" s="82">
        <f t="shared" si="70"/>
        <v>1772.199</v>
      </c>
      <c r="H110" s="82">
        <f t="shared" si="71"/>
        <v>2201.823</v>
      </c>
      <c r="I110" s="82">
        <f t="shared" si="72"/>
        <v>1812.342184</v>
      </c>
      <c r="J110" s="87" t="b">
        <f t="shared" si="73"/>
        <v>0</v>
      </c>
      <c r="K110" s="86">
        <f t="shared" si="74"/>
        <v>0</v>
      </c>
      <c r="L110" s="86">
        <f t="shared" si="75"/>
        <v>0</v>
      </c>
      <c r="T110" s="85">
        <f t="shared" si="65"/>
        <v>52.95622232</v>
      </c>
      <c r="U110" s="86">
        <f t="shared" si="66"/>
        <v>4350.18168</v>
      </c>
    </row>
    <row r="111" ht="12.75" customHeight="1">
      <c r="B111" s="82">
        <f t="shared" si="76"/>
        <v>52.95622232</v>
      </c>
      <c r="C111" s="82">
        <f t="shared" si="77"/>
        <v>4350.18168</v>
      </c>
      <c r="D111" s="83">
        <f t="shared" si="67"/>
        <v>7</v>
      </c>
      <c r="E111" s="82">
        <f t="shared" si="68"/>
        <v>48.52589784</v>
      </c>
      <c r="F111" s="82">
        <f t="shared" si="69"/>
        <v>55.45816896</v>
      </c>
      <c r="G111" s="82">
        <f t="shared" si="70"/>
        <v>1772.199</v>
      </c>
      <c r="H111" s="82">
        <f t="shared" si="71"/>
        <v>2201.823</v>
      </c>
      <c r="I111" s="82">
        <f t="shared" si="72"/>
        <v>2046.766121</v>
      </c>
      <c r="J111" s="87" t="b">
        <f t="shared" si="73"/>
        <v>0</v>
      </c>
      <c r="K111" s="86">
        <f t="shared" si="74"/>
        <v>0</v>
      </c>
      <c r="L111" s="86">
        <f t="shared" si="75"/>
        <v>0</v>
      </c>
      <c r="T111" s="85">
        <f t="shared" si="65"/>
        <v>56.73880963</v>
      </c>
      <c r="U111" s="86">
        <f t="shared" si="66"/>
        <v>3789.1854</v>
      </c>
    </row>
    <row r="112" ht="12.75" customHeight="1">
      <c r="B112" s="82">
        <f t="shared" si="76"/>
        <v>56.73880963</v>
      </c>
      <c r="C112" s="82">
        <f t="shared" si="77"/>
        <v>3789.1854</v>
      </c>
      <c r="D112" s="83">
        <f t="shared" si="67"/>
        <v>8</v>
      </c>
      <c r="E112" s="82">
        <f t="shared" si="68"/>
        <v>55.45816896</v>
      </c>
      <c r="F112" s="82">
        <f t="shared" si="69"/>
        <v>62.39044008</v>
      </c>
      <c r="G112" s="82">
        <f t="shared" si="70"/>
        <v>2201.823</v>
      </c>
      <c r="H112" s="82">
        <f t="shared" si="71"/>
        <v>2899.962</v>
      </c>
      <c r="I112" s="82">
        <f t="shared" si="72"/>
        <v>2330.79447</v>
      </c>
      <c r="J112" s="87" t="b">
        <f t="shared" si="73"/>
        <v>0</v>
      </c>
      <c r="K112" s="86">
        <f t="shared" si="74"/>
        <v>0</v>
      </c>
      <c r="L112" s="86">
        <f t="shared" si="75"/>
        <v>0</v>
      </c>
      <c r="T112" s="85">
        <f t="shared" si="65"/>
        <v>60.52139693</v>
      </c>
      <c r="U112" s="86">
        <f t="shared" si="66"/>
        <v>0</v>
      </c>
    </row>
    <row r="113" ht="12.75" customHeight="1">
      <c r="B113" s="82">
        <f t="shared" si="76"/>
        <v>60.52139693</v>
      </c>
      <c r="C113" s="82">
        <f t="shared" si="77"/>
        <v>0</v>
      </c>
      <c r="D113" s="83">
        <f t="shared" si="67"/>
        <v>8</v>
      </c>
      <c r="E113" s="82">
        <f t="shared" si="68"/>
        <v>55.45816896</v>
      </c>
      <c r="F113" s="82">
        <f t="shared" si="69"/>
        <v>62.39044008</v>
      </c>
      <c r="G113" s="82">
        <f t="shared" si="70"/>
        <v>2201.823</v>
      </c>
      <c r="H113" s="82">
        <f t="shared" si="71"/>
        <v>2899.962</v>
      </c>
      <c r="I113" s="82">
        <f t="shared" si="72"/>
        <v>2711.733368</v>
      </c>
      <c r="J113" s="87" t="b">
        <f t="shared" si="73"/>
        <v>1</v>
      </c>
      <c r="K113" s="86">
        <f t="shared" si="74"/>
        <v>58.06166972</v>
      </c>
      <c r="L113" s="86">
        <f t="shared" si="75"/>
        <v>2464.017797</v>
      </c>
      <c r="T113" s="85">
        <f t="shared" si="65"/>
        <v>64.30398424</v>
      </c>
      <c r="U113" s="86">
        <f t="shared" si="66"/>
        <v>0</v>
      </c>
    </row>
    <row r="114" ht="12.75" customHeight="1">
      <c r="B114" s="82">
        <f t="shared" si="76"/>
        <v>64.30398424</v>
      </c>
      <c r="C114" s="82">
        <f t="shared" si="77"/>
        <v>0</v>
      </c>
      <c r="D114" s="83">
        <f t="shared" si="67"/>
        <v>9</v>
      </c>
      <c r="E114" s="82">
        <f t="shared" si="68"/>
        <v>62.39044008</v>
      </c>
      <c r="F114" s="82">
        <f t="shared" si="69"/>
        <v>69.32271119</v>
      </c>
      <c r="G114" s="82">
        <f t="shared" si="70"/>
        <v>2899.962</v>
      </c>
      <c r="H114" s="82">
        <f t="shared" si="71"/>
        <v>2873.1105</v>
      </c>
      <c r="I114" s="82">
        <f t="shared" si="72"/>
        <v>2892.550067</v>
      </c>
      <c r="J114" s="87" t="b">
        <f t="shared" si="73"/>
        <v>1</v>
      </c>
      <c r="K114" s="86">
        <f t="shared" si="74"/>
        <v>0</v>
      </c>
      <c r="L114" s="86">
        <f t="shared" si="75"/>
        <v>0</v>
      </c>
      <c r="T114" s="85">
        <f t="shared" si="65"/>
        <v>68.08657155</v>
      </c>
      <c r="U114" s="86">
        <f t="shared" si="66"/>
        <v>0</v>
      </c>
    </row>
    <row r="115" ht="12.75" customHeight="1">
      <c r="B115" s="82">
        <f t="shared" si="76"/>
        <v>68.08657155</v>
      </c>
      <c r="C115" s="82">
        <f t="shared" si="77"/>
        <v>0</v>
      </c>
      <c r="D115" s="83">
        <f t="shared" si="67"/>
        <v>9</v>
      </c>
      <c r="E115" s="82">
        <f t="shared" si="68"/>
        <v>62.39044008</v>
      </c>
      <c r="F115" s="82">
        <f t="shared" si="69"/>
        <v>69.32271119</v>
      </c>
      <c r="G115" s="82">
        <f t="shared" si="70"/>
        <v>2899.962</v>
      </c>
      <c r="H115" s="82">
        <f t="shared" si="71"/>
        <v>2873.1105</v>
      </c>
      <c r="I115" s="82">
        <f t="shared" si="72"/>
        <v>2877.898571</v>
      </c>
      <c r="J115" s="87" t="b">
        <f t="shared" si="73"/>
        <v>1</v>
      </c>
      <c r="K115" s="86">
        <f t="shared" si="74"/>
        <v>0</v>
      </c>
      <c r="L115" s="86">
        <f t="shared" si="75"/>
        <v>0</v>
      </c>
      <c r="S115" s="1" t="s">
        <v>69</v>
      </c>
      <c r="T115" s="85">
        <f t="shared" ref="T115:T132" si="79">D25</f>
        <v>6.932271119</v>
      </c>
      <c r="V115" s="86">
        <f t="shared" ref="V115:V132" si="80">G47</f>
        <v>563.8815</v>
      </c>
    </row>
    <row r="116" ht="12.75" customHeight="1">
      <c r="K116" s="86">
        <f t="shared" ref="K116:L116" si="78">SUM(K98:K115)</f>
        <v>58.06166972</v>
      </c>
      <c r="L116" s="86">
        <f t="shared" si="78"/>
        <v>2464.017797</v>
      </c>
      <c r="M116" s="83">
        <f>MATCH(K116,C$25:C$42)</f>
        <v>15</v>
      </c>
      <c r="N116" s="82">
        <f t="array" ref="N116">INDEX(C$25:C$42,M116)</f>
        <v>56.73880963</v>
      </c>
      <c r="O116" s="82">
        <f t="array" ref="O116">INDEX(C$25:C$42,M116+1)</f>
        <v>60.52139693</v>
      </c>
      <c r="P116" s="83">
        <f t="shared" ref="P116:P117" si="81">INDEX(B$25:B$42,M116)</f>
        <v>7500</v>
      </c>
      <c r="Q116" s="83">
        <f t="shared" ref="Q116:Q117" si="82">INDEX(B$25:B$42,M116+1)</f>
        <v>8000</v>
      </c>
      <c r="R116" s="88">
        <f t="shared" ref="R116:R117" si="83">P116 + (K116-N116)*(Q116-P116)/(O116-N116)</f>
        <v>7674.861806</v>
      </c>
      <c r="T116" s="85">
        <f t="shared" si="79"/>
        <v>13.86454224</v>
      </c>
      <c r="V116" s="86">
        <f t="shared" si="80"/>
        <v>617.5845</v>
      </c>
    </row>
    <row r="117" ht="12.75" customHeight="1">
      <c r="K117" s="86">
        <f>K116</f>
        <v>58.06166972</v>
      </c>
      <c r="L117" s="86"/>
      <c r="M117" s="83">
        <f>MATCH(K116,D$25:D$42)</f>
        <v>8</v>
      </c>
      <c r="N117" s="82">
        <f t="array" ref="N117">INDEX(D$25:D$42,M117)</f>
        <v>55.45816896</v>
      </c>
      <c r="O117" s="82">
        <f t="array" ref="O117">INDEX(D$25:D$42,M117+1)</f>
        <v>62.39044008</v>
      </c>
      <c r="P117" s="83">
        <f t="shared" si="81"/>
        <v>4000</v>
      </c>
      <c r="Q117" s="83">
        <f t="shared" si="82"/>
        <v>4500</v>
      </c>
      <c r="R117" s="88">
        <f t="shared" si="83"/>
        <v>4187.781228</v>
      </c>
      <c r="T117" s="85">
        <f t="shared" si="79"/>
        <v>20.79681336</v>
      </c>
      <c r="V117" s="86">
        <f t="shared" si="80"/>
        <v>751.842</v>
      </c>
    </row>
    <row r="118" ht="12.75" customHeight="1">
      <c r="B118" s="83" t="s">
        <v>78</v>
      </c>
      <c r="K118" s="86"/>
      <c r="L118" s="86"/>
      <c r="T118" s="85">
        <f t="shared" si="79"/>
        <v>27.72908448</v>
      </c>
      <c r="V118" s="86">
        <f t="shared" si="80"/>
        <v>982.7649</v>
      </c>
    </row>
    <row r="119" ht="12.75" customHeight="1">
      <c r="B119" s="83" t="s">
        <v>79</v>
      </c>
      <c r="C119" s="83" t="s">
        <v>77</v>
      </c>
      <c r="D119" s="83" t="s">
        <v>80</v>
      </c>
      <c r="I119" s="83" t="s">
        <v>81</v>
      </c>
      <c r="K119" s="86"/>
      <c r="L119" s="86"/>
      <c r="T119" s="85">
        <f t="shared" si="79"/>
        <v>34.6613556</v>
      </c>
      <c r="V119" s="86">
        <f t="shared" si="80"/>
        <v>1181.466</v>
      </c>
    </row>
    <row r="120" ht="12.75" customHeight="1">
      <c r="B120" s="82">
        <f t="shared" ref="B120:B137" si="84">E70</f>
        <v>6.932271119</v>
      </c>
      <c r="C120" s="82">
        <f t="shared" ref="C120:C137" si="85">D70</f>
        <v>563.8815</v>
      </c>
      <c r="D120" s="83">
        <f t="shared" ref="D120:D137" si="86">IF( ISERROR( MATCH(E70,G$70:G$87) ), 1,  MATCH(E70,G$70:G$87))</f>
        <v>1</v>
      </c>
      <c r="E120" s="82">
        <f t="shared" ref="E120:E137" si="87">INDEX(G$70:G$87,D120)</f>
        <v>10.60637481</v>
      </c>
      <c r="F120" s="82">
        <f t="shared" ref="F120:F137" si="88">INDEX(G$70:G$87,D120+1)</f>
        <v>21.21274963</v>
      </c>
      <c r="G120" s="82">
        <f t="shared" ref="G120:G137" si="89">INDEX(F$70:F$87,D120)</f>
        <v>368.55</v>
      </c>
      <c r="H120" s="82">
        <f t="shared" ref="H120:H137" si="90">INDEX(F$70:F$87,D120+1)</f>
        <v>403.65</v>
      </c>
      <c r="I120" s="82">
        <f t="shared" ref="I120:I137" si="91">G120 + (E70-E120)*(H120-G120)/(F120-E120)</f>
        <v>356.3911765</v>
      </c>
      <c r="J120" s="87" t="b">
        <f t="shared" ref="J120:J137" si="92">IF(I120 &gt;C120,TRUE())</f>
        <v>0</v>
      </c>
      <c r="K120" s="86">
        <f t="shared" ref="K120:K137" si="93">IF(J120&lt;&gt;J119, B119 + (I119-C119)*(B120-B119)/((C120-I120)-(C119 -I119)), 0)</f>
        <v>0</v>
      </c>
      <c r="L120" s="86">
        <f t="shared" ref="L120:L137" si="94">IF(J120&lt;&gt;J119,C119 + (C120-C119)*(K120-B119)/(B120-B119),0)</f>
        <v>0</v>
      </c>
      <c r="T120" s="85">
        <f t="shared" si="79"/>
        <v>41.59362672</v>
      </c>
      <c r="V120" s="86">
        <f t="shared" si="80"/>
        <v>1407.0186</v>
      </c>
    </row>
    <row r="121" ht="12.75" customHeight="1">
      <c r="B121" s="82">
        <f t="shared" si="84"/>
        <v>13.86454224</v>
      </c>
      <c r="C121" s="82">
        <f t="shared" si="85"/>
        <v>617.5845</v>
      </c>
      <c r="D121" s="83">
        <f t="shared" si="86"/>
        <v>1</v>
      </c>
      <c r="E121" s="82">
        <f t="shared" si="87"/>
        <v>10.60637481</v>
      </c>
      <c r="F121" s="82">
        <f t="shared" si="88"/>
        <v>21.21274963</v>
      </c>
      <c r="G121" s="82">
        <f t="shared" si="89"/>
        <v>368.55</v>
      </c>
      <c r="H121" s="82">
        <f t="shared" si="90"/>
        <v>403.65</v>
      </c>
      <c r="I121" s="82">
        <f t="shared" si="91"/>
        <v>379.3323529</v>
      </c>
      <c r="J121" s="87" t="b">
        <f t="shared" si="92"/>
        <v>0</v>
      </c>
      <c r="K121" s="86">
        <f t="shared" si="93"/>
        <v>0</v>
      </c>
      <c r="L121" s="86">
        <f t="shared" si="94"/>
        <v>0</v>
      </c>
      <c r="T121" s="85">
        <f t="shared" si="79"/>
        <v>48.52589784</v>
      </c>
      <c r="V121" s="86">
        <f t="shared" si="80"/>
        <v>1772.199</v>
      </c>
    </row>
    <row r="122" ht="12.75" customHeight="1">
      <c r="B122" s="82">
        <f t="shared" si="84"/>
        <v>20.79681336</v>
      </c>
      <c r="C122" s="82">
        <f t="shared" si="85"/>
        <v>751.842</v>
      </c>
      <c r="D122" s="83">
        <f t="shared" si="86"/>
        <v>1</v>
      </c>
      <c r="E122" s="82">
        <f t="shared" si="87"/>
        <v>10.60637481</v>
      </c>
      <c r="F122" s="82">
        <f t="shared" si="88"/>
        <v>21.21274963</v>
      </c>
      <c r="G122" s="82">
        <f t="shared" si="89"/>
        <v>368.55</v>
      </c>
      <c r="H122" s="82">
        <f t="shared" si="90"/>
        <v>403.65</v>
      </c>
      <c r="I122" s="82">
        <f t="shared" si="91"/>
        <v>402.2735294</v>
      </c>
      <c r="J122" s="87" t="b">
        <f t="shared" si="92"/>
        <v>0</v>
      </c>
      <c r="K122" s="86">
        <f t="shared" si="93"/>
        <v>0</v>
      </c>
      <c r="L122" s="86">
        <f t="shared" si="94"/>
        <v>0</v>
      </c>
      <c r="T122" s="85">
        <f t="shared" si="79"/>
        <v>55.45816896</v>
      </c>
      <c r="V122" s="86">
        <f t="shared" si="80"/>
        <v>2201.823</v>
      </c>
    </row>
    <row r="123" ht="12.75" customHeight="1">
      <c r="B123" s="82">
        <f t="shared" si="84"/>
        <v>27.72908448</v>
      </c>
      <c r="C123" s="82">
        <f t="shared" si="85"/>
        <v>982.7649</v>
      </c>
      <c r="D123" s="83">
        <f t="shared" si="86"/>
        <v>2</v>
      </c>
      <c r="E123" s="82">
        <f t="shared" si="87"/>
        <v>21.21274963</v>
      </c>
      <c r="F123" s="82">
        <f t="shared" si="88"/>
        <v>31.81912444</v>
      </c>
      <c r="G123" s="82">
        <f t="shared" si="89"/>
        <v>403.65</v>
      </c>
      <c r="H123" s="82">
        <f t="shared" si="90"/>
        <v>491.4</v>
      </c>
      <c r="I123" s="82">
        <f t="shared" si="91"/>
        <v>457.5617647</v>
      </c>
      <c r="J123" s="87" t="b">
        <f t="shared" si="92"/>
        <v>0</v>
      </c>
      <c r="K123" s="86">
        <f t="shared" si="93"/>
        <v>0</v>
      </c>
      <c r="L123" s="86">
        <f t="shared" si="94"/>
        <v>0</v>
      </c>
      <c r="T123" s="85">
        <f t="shared" si="79"/>
        <v>62.39044008</v>
      </c>
      <c r="V123" s="86">
        <f t="shared" si="80"/>
        <v>2899.962</v>
      </c>
    </row>
    <row r="124" ht="12.75" customHeight="1">
      <c r="B124" s="82">
        <f t="shared" si="84"/>
        <v>34.6613556</v>
      </c>
      <c r="C124" s="82">
        <f t="shared" si="85"/>
        <v>1181.466</v>
      </c>
      <c r="D124" s="83">
        <f t="shared" si="86"/>
        <v>3</v>
      </c>
      <c r="E124" s="82">
        <f t="shared" si="87"/>
        <v>31.81912444</v>
      </c>
      <c r="F124" s="82">
        <f t="shared" si="88"/>
        <v>42.42549925</v>
      </c>
      <c r="G124" s="82">
        <f t="shared" si="89"/>
        <v>491.4</v>
      </c>
      <c r="H124" s="82">
        <f t="shared" si="90"/>
        <v>642.33</v>
      </c>
      <c r="I124" s="82">
        <f t="shared" si="91"/>
        <v>531.8452941</v>
      </c>
      <c r="J124" s="87" t="b">
        <f t="shared" si="92"/>
        <v>0</v>
      </c>
      <c r="K124" s="86">
        <f t="shared" si="93"/>
        <v>0</v>
      </c>
      <c r="L124" s="86">
        <f t="shared" si="94"/>
        <v>0</v>
      </c>
      <c r="T124" s="85">
        <f t="shared" si="79"/>
        <v>69.32271119</v>
      </c>
      <c r="V124" s="86">
        <f t="shared" si="80"/>
        <v>2873.1105</v>
      </c>
    </row>
    <row r="125" ht="12.75" customHeight="1">
      <c r="B125" s="82">
        <f t="shared" si="84"/>
        <v>41.59362672</v>
      </c>
      <c r="C125" s="82">
        <f t="shared" si="85"/>
        <v>1407.0186</v>
      </c>
      <c r="D125" s="83">
        <f t="shared" si="86"/>
        <v>3</v>
      </c>
      <c r="E125" s="82">
        <f t="shared" si="87"/>
        <v>31.81912444</v>
      </c>
      <c r="F125" s="82">
        <f t="shared" si="88"/>
        <v>42.42549925</v>
      </c>
      <c r="G125" s="82">
        <f t="shared" si="89"/>
        <v>491.4</v>
      </c>
      <c r="H125" s="82">
        <f t="shared" si="90"/>
        <v>642.33</v>
      </c>
      <c r="I125" s="82">
        <f t="shared" si="91"/>
        <v>630.4923529</v>
      </c>
      <c r="J125" s="87" t="b">
        <f t="shared" si="92"/>
        <v>0</v>
      </c>
      <c r="K125" s="86">
        <f t="shared" si="93"/>
        <v>0</v>
      </c>
      <c r="L125" s="86">
        <f t="shared" si="94"/>
        <v>0</v>
      </c>
      <c r="T125" s="85">
        <f t="shared" si="79"/>
        <v>76.25498231</v>
      </c>
      <c r="V125" s="86">
        <f t="shared" si="80"/>
        <v>2819.4075</v>
      </c>
    </row>
    <row r="126" ht="12.75" customHeight="1">
      <c r="B126" s="82">
        <f t="shared" si="84"/>
        <v>48.52589784</v>
      </c>
      <c r="C126" s="82">
        <f t="shared" si="85"/>
        <v>1772.199</v>
      </c>
      <c r="D126" s="83">
        <f t="shared" si="86"/>
        <v>4</v>
      </c>
      <c r="E126" s="82">
        <f t="shared" si="87"/>
        <v>42.42549925</v>
      </c>
      <c r="F126" s="82">
        <f t="shared" si="88"/>
        <v>53.03187406</v>
      </c>
      <c r="G126" s="82">
        <f t="shared" si="89"/>
        <v>642.33</v>
      </c>
      <c r="H126" s="82">
        <f t="shared" si="90"/>
        <v>772.2</v>
      </c>
      <c r="I126" s="82">
        <f t="shared" si="91"/>
        <v>717.0264706</v>
      </c>
      <c r="J126" s="87" t="b">
        <f t="shared" si="92"/>
        <v>0</v>
      </c>
      <c r="K126" s="86">
        <f t="shared" si="93"/>
        <v>0</v>
      </c>
      <c r="L126" s="86">
        <f t="shared" si="94"/>
        <v>0</v>
      </c>
      <c r="T126" s="85">
        <f t="shared" si="79"/>
        <v>83.18725343</v>
      </c>
      <c r="V126" s="86">
        <f t="shared" si="80"/>
        <v>2738.853</v>
      </c>
    </row>
    <row r="127" ht="12.75" customHeight="1">
      <c r="B127" s="82">
        <f t="shared" si="84"/>
        <v>55.45816896</v>
      </c>
      <c r="C127" s="82">
        <f t="shared" si="85"/>
        <v>2201.823</v>
      </c>
      <c r="D127" s="83">
        <f t="shared" si="86"/>
        <v>5</v>
      </c>
      <c r="E127" s="82">
        <f t="shared" si="87"/>
        <v>53.03187406</v>
      </c>
      <c r="F127" s="82">
        <f t="shared" si="88"/>
        <v>63.63824888</v>
      </c>
      <c r="G127" s="82">
        <f t="shared" si="89"/>
        <v>772.2</v>
      </c>
      <c r="H127" s="82">
        <f t="shared" si="90"/>
        <v>919.62</v>
      </c>
      <c r="I127" s="82">
        <f t="shared" si="91"/>
        <v>805.9235294</v>
      </c>
      <c r="J127" s="87" t="b">
        <f t="shared" si="92"/>
        <v>0</v>
      </c>
      <c r="K127" s="86">
        <f t="shared" si="93"/>
        <v>0</v>
      </c>
      <c r="L127" s="86">
        <f t="shared" si="94"/>
        <v>0</v>
      </c>
      <c r="T127" s="85">
        <f t="shared" si="79"/>
        <v>90.11952455</v>
      </c>
      <c r="V127" s="86">
        <f t="shared" si="80"/>
        <v>2620.7064</v>
      </c>
    </row>
    <row r="128" ht="12.75" customHeight="1">
      <c r="B128" s="82">
        <f t="shared" si="84"/>
        <v>62.39044008</v>
      </c>
      <c r="C128" s="82">
        <f t="shared" si="85"/>
        <v>2899.962</v>
      </c>
      <c r="D128" s="83">
        <f t="shared" si="86"/>
        <v>5</v>
      </c>
      <c r="E128" s="82">
        <f t="shared" si="87"/>
        <v>53.03187406</v>
      </c>
      <c r="F128" s="82">
        <f t="shared" si="88"/>
        <v>63.63824888</v>
      </c>
      <c r="G128" s="82">
        <f t="shared" si="89"/>
        <v>772.2</v>
      </c>
      <c r="H128" s="82">
        <f t="shared" si="90"/>
        <v>919.62</v>
      </c>
      <c r="I128" s="82">
        <f t="shared" si="91"/>
        <v>902.2764706</v>
      </c>
      <c r="J128" s="87" t="b">
        <f t="shared" si="92"/>
        <v>0</v>
      </c>
      <c r="K128" s="86">
        <f t="shared" si="93"/>
        <v>0</v>
      </c>
      <c r="L128" s="86">
        <f t="shared" si="94"/>
        <v>0</v>
      </c>
      <c r="T128" s="85">
        <f t="shared" si="79"/>
        <v>97.05179567</v>
      </c>
      <c r="V128" s="86">
        <f t="shared" si="80"/>
        <v>2373.6726</v>
      </c>
    </row>
    <row r="129" ht="12.75" customHeight="1">
      <c r="B129" s="82">
        <f t="shared" si="84"/>
        <v>69.32271119</v>
      </c>
      <c r="C129" s="82">
        <f t="shared" si="85"/>
        <v>2873.1105</v>
      </c>
      <c r="D129" s="83">
        <f t="shared" si="86"/>
        <v>6</v>
      </c>
      <c r="E129" s="82">
        <f t="shared" si="87"/>
        <v>63.63824888</v>
      </c>
      <c r="F129" s="82">
        <f t="shared" si="88"/>
        <v>74.24462369</v>
      </c>
      <c r="G129" s="82">
        <f t="shared" si="89"/>
        <v>919.62</v>
      </c>
      <c r="H129" s="82">
        <f t="shared" si="90"/>
        <v>1158.3</v>
      </c>
      <c r="I129" s="82">
        <f t="shared" si="91"/>
        <v>1047.54</v>
      </c>
      <c r="J129" s="87" t="b">
        <f t="shared" si="92"/>
        <v>0</v>
      </c>
      <c r="K129" s="86">
        <f t="shared" si="93"/>
        <v>0</v>
      </c>
      <c r="L129" s="86">
        <f t="shared" si="94"/>
        <v>0</v>
      </c>
      <c r="T129" s="85">
        <f t="shared" si="79"/>
        <v>103.9840668</v>
      </c>
      <c r="V129" s="86">
        <f t="shared" si="80"/>
        <v>2067.5655</v>
      </c>
    </row>
    <row r="130" ht="12.75" customHeight="1">
      <c r="B130" s="82">
        <f t="shared" si="84"/>
        <v>76.25498231</v>
      </c>
      <c r="C130" s="82">
        <f t="shared" si="85"/>
        <v>2819.4075</v>
      </c>
      <c r="D130" s="83">
        <f t="shared" si="86"/>
        <v>7</v>
      </c>
      <c r="E130" s="82">
        <f t="shared" si="87"/>
        <v>74.24462369</v>
      </c>
      <c r="F130" s="82">
        <f t="shared" si="88"/>
        <v>84.8509985</v>
      </c>
      <c r="G130" s="82">
        <f t="shared" si="89"/>
        <v>1158.3</v>
      </c>
      <c r="H130" s="82">
        <f t="shared" si="90"/>
        <v>1439.1</v>
      </c>
      <c r="I130" s="82">
        <f t="shared" si="91"/>
        <v>1211.523529</v>
      </c>
      <c r="J130" s="87" t="b">
        <f t="shared" si="92"/>
        <v>0</v>
      </c>
      <c r="K130" s="86">
        <f t="shared" si="93"/>
        <v>0</v>
      </c>
      <c r="L130" s="86">
        <f t="shared" si="94"/>
        <v>0</v>
      </c>
      <c r="T130" s="85">
        <f t="shared" si="79"/>
        <v>110.9163379</v>
      </c>
      <c r="V130" s="86">
        <f t="shared" si="80"/>
        <v>0</v>
      </c>
    </row>
    <row r="131" ht="12.75" customHeight="1">
      <c r="B131" s="82">
        <f t="shared" si="84"/>
        <v>83.18725343</v>
      </c>
      <c r="C131" s="82">
        <f t="shared" si="85"/>
        <v>2738.853</v>
      </c>
      <c r="D131" s="83">
        <f t="shared" si="86"/>
        <v>7</v>
      </c>
      <c r="E131" s="82">
        <f t="shared" si="87"/>
        <v>74.24462369</v>
      </c>
      <c r="F131" s="82">
        <f t="shared" si="88"/>
        <v>84.8509985</v>
      </c>
      <c r="G131" s="82">
        <f t="shared" si="89"/>
        <v>1158.3</v>
      </c>
      <c r="H131" s="82">
        <f t="shared" si="90"/>
        <v>1439.1</v>
      </c>
      <c r="I131" s="82">
        <f t="shared" si="91"/>
        <v>1395.052941</v>
      </c>
      <c r="J131" s="87" t="b">
        <f t="shared" si="92"/>
        <v>0</v>
      </c>
      <c r="K131" s="86">
        <f t="shared" si="93"/>
        <v>0</v>
      </c>
      <c r="L131" s="86">
        <f t="shared" si="94"/>
        <v>0</v>
      </c>
      <c r="T131" s="85">
        <f t="shared" si="79"/>
        <v>117.848609</v>
      </c>
      <c r="V131" s="86">
        <f t="shared" si="80"/>
        <v>0</v>
      </c>
    </row>
    <row r="132" ht="12.75" customHeight="1">
      <c r="B132" s="82">
        <f t="shared" si="84"/>
        <v>90.11952455</v>
      </c>
      <c r="C132" s="82">
        <f t="shared" si="85"/>
        <v>2620.7064</v>
      </c>
      <c r="D132" s="83">
        <f t="shared" si="86"/>
        <v>8</v>
      </c>
      <c r="E132" s="82">
        <f t="shared" si="87"/>
        <v>84.8509985</v>
      </c>
      <c r="F132" s="82">
        <f t="shared" si="88"/>
        <v>95.45737331</v>
      </c>
      <c r="G132" s="82">
        <f t="shared" si="89"/>
        <v>1439.1</v>
      </c>
      <c r="H132" s="82">
        <f t="shared" si="90"/>
        <v>1895.4</v>
      </c>
      <c r="I132" s="82">
        <f t="shared" si="91"/>
        <v>1665.758824</v>
      </c>
      <c r="J132" s="87" t="b">
        <f t="shared" si="92"/>
        <v>0</v>
      </c>
      <c r="K132" s="86">
        <f t="shared" si="93"/>
        <v>0</v>
      </c>
      <c r="L132" s="86">
        <f t="shared" si="94"/>
        <v>0</v>
      </c>
      <c r="T132" s="85">
        <f t="shared" si="79"/>
        <v>124.7808802</v>
      </c>
      <c r="V132" s="86">
        <f t="shared" si="80"/>
        <v>0</v>
      </c>
    </row>
    <row r="133" ht="12.75" customHeight="1">
      <c r="B133" s="82">
        <f t="shared" si="84"/>
        <v>97.05179567</v>
      </c>
      <c r="C133" s="82">
        <f t="shared" si="85"/>
        <v>2373.6726</v>
      </c>
      <c r="D133" s="83">
        <f t="shared" si="86"/>
        <v>9</v>
      </c>
      <c r="E133" s="82">
        <f t="shared" si="87"/>
        <v>95.45737331</v>
      </c>
      <c r="F133" s="82">
        <f t="shared" si="88"/>
        <v>106.0637481</v>
      </c>
      <c r="G133" s="82">
        <f t="shared" si="89"/>
        <v>1895.4</v>
      </c>
      <c r="H133" s="82">
        <f t="shared" si="90"/>
        <v>1877.85</v>
      </c>
      <c r="I133" s="82">
        <f t="shared" si="91"/>
        <v>1892.761765</v>
      </c>
      <c r="J133" s="87" t="b">
        <f t="shared" si="92"/>
        <v>0</v>
      </c>
      <c r="K133" s="86">
        <f t="shared" si="93"/>
        <v>0</v>
      </c>
      <c r="L133" s="86">
        <f t="shared" si="94"/>
        <v>0</v>
      </c>
      <c r="S133" s="1" t="s">
        <v>70</v>
      </c>
      <c r="T133" s="85">
        <f t="shared" ref="T133:T150" si="95">E25</f>
        <v>10.60637481</v>
      </c>
      <c r="W133" s="86">
        <f t="shared" ref="W133:W150" si="96">H47</f>
        <v>368.55</v>
      </c>
    </row>
    <row r="134" ht="12.75" customHeight="1">
      <c r="B134" s="82">
        <f t="shared" si="84"/>
        <v>103.9840668</v>
      </c>
      <c r="C134" s="82">
        <f t="shared" si="85"/>
        <v>2067.5655</v>
      </c>
      <c r="D134" s="83">
        <f t="shared" si="86"/>
        <v>9</v>
      </c>
      <c r="E134" s="82">
        <f t="shared" si="87"/>
        <v>95.45737331</v>
      </c>
      <c r="F134" s="82">
        <f t="shared" si="88"/>
        <v>106.0637481</v>
      </c>
      <c r="G134" s="82">
        <f t="shared" si="89"/>
        <v>1895.4</v>
      </c>
      <c r="H134" s="82">
        <f t="shared" si="90"/>
        <v>1877.85</v>
      </c>
      <c r="I134" s="82">
        <f t="shared" si="91"/>
        <v>1881.291176</v>
      </c>
      <c r="J134" s="87" t="b">
        <f t="shared" si="92"/>
        <v>0</v>
      </c>
      <c r="K134" s="86">
        <f t="shared" si="93"/>
        <v>0</v>
      </c>
      <c r="L134" s="86">
        <f t="shared" si="94"/>
        <v>0</v>
      </c>
      <c r="T134" s="85">
        <f t="shared" si="95"/>
        <v>21.21274963</v>
      </c>
      <c r="W134" s="86">
        <f t="shared" si="96"/>
        <v>403.65</v>
      </c>
    </row>
    <row r="135" ht="12.75" customHeight="1">
      <c r="B135" s="82">
        <f t="shared" si="84"/>
        <v>110.9163379</v>
      </c>
      <c r="C135" s="82">
        <f t="shared" si="85"/>
        <v>0</v>
      </c>
      <c r="D135" s="83">
        <f t="shared" si="86"/>
        <v>10</v>
      </c>
      <c r="E135" s="82">
        <f t="shared" si="87"/>
        <v>106.0637481</v>
      </c>
      <c r="F135" s="82">
        <f t="shared" si="88"/>
        <v>116.6701229</v>
      </c>
      <c r="G135" s="82">
        <f t="shared" si="89"/>
        <v>1877.85</v>
      </c>
      <c r="H135" s="82">
        <f t="shared" si="90"/>
        <v>1842.75</v>
      </c>
      <c r="I135" s="82">
        <f t="shared" si="91"/>
        <v>1861.791176</v>
      </c>
      <c r="J135" s="87" t="b">
        <f t="shared" si="92"/>
        <v>1</v>
      </c>
      <c r="K135" s="86">
        <f t="shared" si="93"/>
        <v>104.6145662</v>
      </c>
      <c r="L135" s="86">
        <f t="shared" si="94"/>
        <v>1879.517625</v>
      </c>
      <c r="T135" s="85">
        <f t="shared" si="95"/>
        <v>31.81912444</v>
      </c>
      <c r="W135" s="86">
        <f t="shared" si="96"/>
        <v>491.4</v>
      </c>
    </row>
    <row r="136" ht="12.75" customHeight="1">
      <c r="B136" s="82">
        <f t="shared" si="84"/>
        <v>117.848609</v>
      </c>
      <c r="C136" s="82">
        <f t="shared" si="85"/>
        <v>0</v>
      </c>
      <c r="D136" s="83">
        <f t="shared" si="86"/>
        <v>11</v>
      </c>
      <c r="E136" s="82">
        <f t="shared" si="87"/>
        <v>116.6701229</v>
      </c>
      <c r="F136" s="82">
        <f t="shared" si="88"/>
        <v>127.2764978</v>
      </c>
      <c r="G136" s="82">
        <f t="shared" si="89"/>
        <v>1842.75</v>
      </c>
      <c r="H136" s="82">
        <f t="shared" si="90"/>
        <v>1790.1</v>
      </c>
      <c r="I136" s="82">
        <f t="shared" si="91"/>
        <v>1836.9</v>
      </c>
      <c r="J136" s="87" t="b">
        <f t="shared" si="92"/>
        <v>1</v>
      </c>
      <c r="K136" s="86">
        <f t="shared" si="93"/>
        <v>0</v>
      </c>
      <c r="L136" s="86">
        <f t="shared" si="94"/>
        <v>0</v>
      </c>
      <c r="T136" s="85">
        <f t="shared" si="95"/>
        <v>42.42549925</v>
      </c>
      <c r="W136" s="86">
        <f t="shared" si="96"/>
        <v>642.33</v>
      </c>
    </row>
    <row r="137" ht="12.75" customHeight="1">
      <c r="B137" s="82">
        <f t="shared" si="84"/>
        <v>124.7808802</v>
      </c>
      <c r="C137" s="82">
        <f t="shared" si="85"/>
        <v>0</v>
      </c>
      <c r="D137" s="83">
        <f t="shared" si="86"/>
        <v>11</v>
      </c>
      <c r="E137" s="82">
        <f t="shared" si="87"/>
        <v>116.6701229</v>
      </c>
      <c r="F137" s="82">
        <f t="shared" si="88"/>
        <v>127.2764978</v>
      </c>
      <c r="G137" s="82">
        <f t="shared" si="89"/>
        <v>1842.75</v>
      </c>
      <c r="H137" s="82">
        <f t="shared" si="90"/>
        <v>1790.1</v>
      </c>
      <c r="I137" s="82">
        <f t="shared" si="91"/>
        <v>1802.488235</v>
      </c>
      <c r="J137" s="87" t="b">
        <f t="shared" si="92"/>
        <v>1</v>
      </c>
      <c r="K137" s="86">
        <f t="shared" si="93"/>
        <v>0</v>
      </c>
      <c r="L137" s="86">
        <f t="shared" si="94"/>
        <v>0</v>
      </c>
      <c r="T137" s="85">
        <f t="shared" si="95"/>
        <v>53.03187406</v>
      </c>
      <c r="W137" s="86">
        <f t="shared" si="96"/>
        <v>772.2</v>
      </c>
    </row>
    <row r="138" ht="12.75" customHeight="1">
      <c r="K138" s="86">
        <f t="shared" ref="K138:L138" si="97">SUM(K120:K137)</f>
        <v>104.6145662</v>
      </c>
      <c r="L138" s="86">
        <f t="shared" si="97"/>
        <v>1879.517625</v>
      </c>
      <c r="M138" s="83">
        <f>MATCH(K138,D$25:D$42)</f>
        <v>15</v>
      </c>
      <c r="N138" s="82">
        <f t="array" ref="N138">INDEX(D$25:D$42,M138)</f>
        <v>103.9840668</v>
      </c>
      <c r="O138" s="82">
        <f t="array" ref="O138">INDEX(D$25:D$42,M138+1)</f>
        <v>110.9163379</v>
      </c>
      <c r="P138" s="83">
        <f t="shared" ref="P138:P139" si="98">INDEX(B$25:B$42,M138)</f>
        <v>7500</v>
      </c>
      <c r="Q138" s="83">
        <f t="shared" ref="Q138:Q139" si="99">INDEX(B$25:B$42,M138+1)</f>
        <v>8000</v>
      </c>
      <c r="R138" s="88">
        <f t="shared" ref="R138:R139" si="100">P138 + (K138-N138)*(Q138-P138)/(O138-N138)</f>
        <v>7545.475675</v>
      </c>
      <c r="T138" s="85">
        <f t="shared" si="95"/>
        <v>63.63824888</v>
      </c>
      <c r="W138" s="86">
        <f t="shared" si="96"/>
        <v>919.62</v>
      </c>
    </row>
    <row r="139" ht="12.75" customHeight="1">
      <c r="K139" s="86">
        <f>K138</f>
        <v>104.6145662</v>
      </c>
      <c r="L139" s="86"/>
      <c r="M139" s="83">
        <f>MATCH(K138,E$25:E$42)</f>
        <v>9</v>
      </c>
      <c r="N139" s="82">
        <f t="array" ref="N139">INDEX(E$25:E$42,M139)</f>
        <v>95.45737331</v>
      </c>
      <c r="O139" s="82">
        <f t="array" ref="O139">INDEX(E$25:E$42,M139+1)</f>
        <v>106.0637481</v>
      </c>
      <c r="P139" s="83">
        <f t="shared" si="98"/>
        <v>4500</v>
      </c>
      <c r="Q139" s="83">
        <f t="shared" si="99"/>
        <v>5000</v>
      </c>
      <c r="R139" s="88">
        <f t="shared" si="100"/>
        <v>4931.683448</v>
      </c>
      <c r="T139" s="85">
        <f t="shared" si="95"/>
        <v>74.24462369</v>
      </c>
      <c r="W139" s="86">
        <f t="shared" si="96"/>
        <v>1158.3</v>
      </c>
    </row>
    <row r="140" ht="12.75" customHeight="1">
      <c r="B140" s="83" t="s">
        <v>82</v>
      </c>
      <c r="K140" s="86"/>
      <c r="L140" s="86"/>
      <c r="T140" s="85">
        <f t="shared" si="95"/>
        <v>84.8509985</v>
      </c>
      <c r="W140" s="86">
        <f t="shared" si="96"/>
        <v>1439.1</v>
      </c>
    </row>
    <row r="141" ht="12.75" customHeight="1">
      <c r="B141" s="83" t="s">
        <v>83</v>
      </c>
      <c r="C141" s="83" t="s">
        <v>84</v>
      </c>
      <c r="D141" s="83" t="s">
        <v>85</v>
      </c>
      <c r="I141" s="83" t="s">
        <v>86</v>
      </c>
      <c r="K141" s="86"/>
      <c r="L141" s="86"/>
      <c r="T141" s="85">
        <f t="shared" si="95"/>
        <v>95.45737331</v>
      </c>
      <c r="W141" s="86">
        <f t="shared" si="96"/>
        <v>1895.4</v>
      </c>
    </row>
    <row r="142" ht="12.75" customHeight="1">
      <c r="B142" s="82">
        <f t="shared" ref="B142:B159" si="101">G70</f>
        <v>10.60637481</v>
      </c>
      <c r="C142" s="82">
        <f t="shared" ref="C142:C159" si="102">F70</f>
        <v>368.55</v>
      </c>
      <c r="D142" s="83">
        <f t="shared" ref="D142:D159" si="103">IF( ISERROR( MATCH(G70,I$70:I$87) ), 1,  MATCH(G70,I$70:I$87))</f>
        <v>1</v>
      </c>
      <c r="E142" s="82">
        <f t="shared" ref="E142:E159" si="104">INDEX(G$70:G$87,D142)</f>
        <v>10.60637481</v>
      </c>
      <c r="F142" s="82">
        <f t="shared" ref="F142:F159" si="105">INDEX(I$70:I$87,D142+1)</f>
        <v>28.17098224</v>
      </c>
      <c r="G142" s="82">
        <f t="shared" ref="G142:G159" si="106">INDEX(H$70:H$87,D142)</f>
        <v>277.51815</v>
      </c>
      <c r="H142" s="82">
        <f t="shared" ref="H142:H159" si="107">INDEX(H$70:H$87,D142+1)</f>
        <v>303.94845</v>
      </c>
      <c r="I142" s="82">
        <f t="shared" ref="I142:I159" si="108">G142 + (G70-E142)*(H142-G142)/(F142-E142)</f>
        <v>277.51815</v>
      </c>
      <c r="J142" s="87" t="b">
        <f t="shared" ref="J142:J159" si="109">IF(I142 &gt;C142,TRUE())</f>
        <v>0</v>
      </c>
      <c r="K142" s="86">
        <f t="shared" ref="K142:K159" si="110">IF(J142&lt;&gt;J141, B141 + (I141-C141)*(B142-B141)/((C142-I142)-(C141 -I141)), 0)</f>
        <v>0</v>
      </c>
      <c r="L142" s="86">
        <f t="shared" ref="L142:L159" si="111">IF(J142&lt;&gt;J141,C141 + (C142-C141)*(K142-B141)/(B142-B141),0)</f>
        <v>0</v>
      </c>
      <c r="T142" s="85">
        <f t="shared" si="95"/>
        <v>106.0637481</v>
      </c>
      <c r="W142" s="86">
        <f t="shared" si="96"/>
        <v>1877.85</v>
      </c>
    </row>
    <row r="143" ht="12.75" customHeight="1">
      <c r="B143" s="82">
        <f t="shared" si="101"/>
        <v>21.21274963</v>
      </c>
      <c r="C143" s="82">
        <f t="shared" si="102"/>
        <v>403.65</v>
      </c>
      <c r="D143" s="83">
        <f t="shared" si="103"/>
        <v>1</v>
      </c>
      <c r="E143" s="82">
        <f t="shared" si="104"/>
        <v>10.60637481</v>
      </c>
      <c r="F143" s="82">
        <f t="shared" si="105"/>
        <v>28.17098224</v>
      </c>
      <c r="G143" s="82">
        <f t="shared" si="106"/>
        <v>277.51815</v>
      </c>
      <c r="H143" s="82">
        <f t="shared" si="107"/>
        <v>303.94845</v>
      </c>
      <c r="I143" s="82">
        <f t="shared" si="108"/>
        <v>293.4780665</v>
      </c>
      <c r="J143" s="87" t="b">
        <f t="shared" si="109"/>
        <v>0</v>
      </c>
      <c r="K143" s="86">
        <f t="shared" si="110"/>
        <v>0</v>
      </c>
      <c r="L143" s="86">
        <f t="shared" si="111"/>
        <v>0</v>
      </c>
      <c r="T143" s="85">
        <f t="shared" si="95"/>
        <v>116.6701229</v>
      </c>
      <c r="W143" s="86">
        <f t="shared" si="96"/>
        <v>1842.75</v>
      </c>
    </row>
    <row r="144" ht="12.75" customHeight="1">
      <c r="B144" s="82">
        <f t="shared" si="101"/>
        <v>31.81912444</v>
      </c>
      <c r="C144" s="82">
        <f t="shared" si="102"/>
        <v>491.4</v>
      </c>
      <c r="D144" s="83">
        <f t="shared" si="103"/>
        <v>2</v>
      </c>
      <c r="E144" s="82">
        <f t="shared" si="104"/>
        <v>21.21274963</v>
      </c>
      <c r="F144" s="82">
        <f t="shared" si="105"/>
        <v>42.25647336</v>
      </c>
      <c r="G144" s="82">
        <f t="shared" si="106"/>
        <v>303.94845</v>
      </c>
      <c r="H144" s="82">
        <f t="shared" si="107"/>
        <v>370.0242</v>
      </c>
      <c r="I144" s="82">
        <f t="shared" si="108"/>
        <v>337.2516895</v>
      </c>
      <c r="J144" s="87" t="b">
        <f t="shared" si="109"/>
        <v>0</v>
      </c>
      <c r="K144" s="86">
        <f t="shared" si="110"/>
        <v>0</v>
      </c>
      <c r="L144" s="86">
        <f t="shared" si="111"/>
        <v>0</v>
      </c>
      <c r="T144" s="85">
        <f t="shared" si="95"/>
        <v>127.2764978</v>
      </c>
      <c r="W144" s="86">
        <f t="shared" si="96"/>
        <v>1790.1</v>
      </c>
    </row>
    <row r="145" ht="12.75" customHeight="1">
      <c r="B145" s="82">
        <f t="shared" si="101"/>
        <v>42.42549925</v>
      </c>
      <c r="C145" s="82">
        <f t="shared" si="102"/>
        <v>642.33</v>
      </c>
      <c r="D145" s="83">
        <f t="shared" si="103"/>
        <v>3</v>
      </c>
      <c r="E145" s="82">
        <f t="shared" si="104"/>
        <v>31.81912444</v>
      </c>
      <c r="F145" s="82">
        <f t="shared" si="105"/>
        <v>56.34196448</v>
      </c>
      <c r="G145" s="82">
        <f t="shared" si="106"/>
        <v>370.0242</v>
      </c>
      <c r="H145" s="82">
        <f t="shared" si="107"/>
        <v>483.67449</v>
      </c>
      <c r="I145" s="82">
        <f t="shared" si="108"/>
        <v>419.1790928</v>
      </c>
      <c r="J145" s="87" t="b">
        <f t="shared" si="109"/>
        <v>0</v>
      </c>
      <c r="K145" s="86">
        <f t="shared" si="110"/>
        <v>0</v>
      </c>
      <c r="L145" s="86">
        <f t="shared" si="111"/>
        <v>0</v>
      </c>
      <c r="T145" s="85">
        <f t="shared" si="95"/>
        <v>137.8828726</v>
      </c>
      <c r="W145" s="86">
        <f t="shared" si="96"/>
        <v>1712.88</v>
      </c>
    </row>
    <row r="146" ht="12.75" customHeight="1">
      <c r="B146" s="82">
        <f t="shared" si="101"/>
        <v>53.03187406</v>
      </c>
      <c r="C146" s="82">
        <f t="shared" si="102"/>
        <v>772.2</v>
      </c>
      <c r="D146" s="83">
        <f t="shared" si="103"/>
        <v>3</v>
      </c>
      <c r="E146" s="82">
        <f t="shared" si="104"/>
        <v>31.81912444</v>
      </c>
      <c r="F146" s="82">
        <f t="shared" si="105"/>
        <v>56.34196448</v>
      </c>
      <c r="G146" s="82">
        <f t="shared" si="106"/>
        <v>370.0242</v>
      </c>
      <c r="H146" s="82">
        <f t="shared" si="107"/>
        <v>483.67449</v>
      </c>
      <c r="I146" s="82">
        <f t="shared" si="108"/>
        <v>468.3339856</v>
      </c>
      <c r="J146" s="87" t="b">
        <f t="shared" si="109"/>
        <v>0</v>
      </c>
      <c r="K146" s="86">
        <f t="shared" si="110"/>
        <v>0</v>
      </c>
      <c r="L146" s="86">
        <f t="shared" si="111"/>
        <v>0</v>
      </c>
      <c r="T146" s="85">
        <f t="shared" si="95"/>
        <v>148.4892474</v>
      </c>
      <c r="W146" s="86">
        <f t="shared" si="96"/>
        <v>1551.42</v>
      </c>
    </row>
    <row r="147" ht="12.75" customHeight="1">
      <c r="B147" s="82">
        <f t="shared" si="101"/>
        <v>63.63824888</v>
      </c>
      <c r="C147" s="82">
        <f t="shared" si="102"/>
        <v>919.62</v>
      </c>
      <c r="D147" s="83">
        <f t="shared" si="103"/>
        <v>4</v>
      </c>
      <c r="E147" s="82">
        <f t="shared" si="104"/>
        <v>42.42549925</v>
      </c>
      <c r="F147" s="82">
        <f t="shared" si="105"/>
        <v>70.4274556</v>
      </c>
      <c r="G147" s="82">
        <f t="shared" si="106"/>
        <v>483.67449</v>
      </c>
      <c r="H147" s="82">
        <f t="shared" si="107"/>
        <v>581.4666</v>
      </c>
      <c r="I147" s="82">
        <f t="shared" si="108"/>
        <v>557.7564405</v>
      </c>
      <c r="J147" s="87" t="b">
        <f t="shared" si="109"/>
        <v>0</v>
      </c>
      <c r="K147" s="86">
        <f t="shared" si="110"/>
        <v>0</v>
      </c>
      <c r="L147" s="86">
        <f t="shared" si="111"/>
        <v>0</v>
      </c>
      <c r="T147" s="85">
        <f t="shared" si="95"/>
        <v>159.0956222</v>
      </c>
      <c r="W147" s="86">
        <f t="shared" si="96"/>
        <v>1351.35</v>
      </c>
    </row>
    <row r="148" ht="12.75" customHeight="1">
      <c r="B148" s="82">
        <f t="shared" si="101"/>
        <v>74.24462369</v>
      </c>
      <c r="C148" s="82">
        <f t="shared" si="102"/>
        <v>1158.3</v>
      </c>
      <c r="D148" s="83">
        <f t="shared" si="103"/>
        <v>5</v>
      </c>
      <c r="E148" s="82">
        <f t="shared" si="104"/>
        <v>53.03187406</v>
      </c>
      <c r="F148" s="82">
        <f t="shared" si="105"/>
        <v>84.51294672</v>
      </c>
      <c r="G148" s="82">
        <f t="shared" si="106"/>
        <v>581.4666</v>
      </c>
      <c r="H148" s="82">
        <f t="shared" si="107"/>
        <v>692.47386</v>
      </c>
      <c r="I148" s="82">
        <f t="shared" si="108"/>
        <v>656.2661228</v>
      </c>
      <c r="J148" s="87" t="b">
        <f t="shared" si="109"/>
        <v>0</v>
      </c>
      <c r="K148" s="86">
        <f t="shared" si="110"/>
        <v>0</v>
      </c>
      <c r="L148" s="86">
        <f t="shared" si="111"/>
        <v>0</v>
      </c>
      <c r="T148" s="85">
        <f t="shared" si="95"/>
        <v>169.701997</v>
      </c>
      <c r="W148" s="86">
        <f t="shared" si="96"/>
        <v>0</v>
      </c>
    </row>
    <row r="149" ht="12.75" customHeight="1">
      <c r="B149" s="82">
        <f t="shared" si="101"/>
        <v>84.8509985</v>
      </c>
      <c r="C149" s="82">
        <f t="shared" si="102"/>
        <v>1439.1</v>
      </c>
      <c r="D149" s="83">
        <f t="shared" si="103"/>
        <v>6</v>
      </c>
      <c r="E149" s="82">
        <f t="shared" si="104"/>
        <v>63.63824888</v>
      </c>
      <c r="F149" s="82">
        <f t="shared" si="105"/>
        <v>98.59843783</v>
      </c>
      <c r="G149" s="82">
        <f t="shared" si="106"/>
        <v>692.47386</v>
      </c>
      <c r="H149" s="82">
        <f t="shared" si="107"/>
        <v>872.1999</v>
      </c>
      <c r="I149" s="82">
        <f t="shared" si="108"/>
        <v>801.5260019</v>
      </c>
      <c r="J149" s="87" t="b">
        <f t="shared" si="109"/>
        <v>0</v>
      </c>
      <c r="K149" s="86">
        <f t="shared" si="110"/>
        <v>0</v>
      </c>
      <c r="L149" s="86">
        <f t="shared" si="111"/>
        <v>0</v>
      </c>
      <c r="T149" s="85">
        <f t="shared" si="95"/>
        <v>180.3083718</v>
      </c>
      <c r="W149" s="86">
        <f t="shared" si="96"/>
        <v>0</v>
      </c>
    </row>
    <row r="150" ht="12.75" customHeight="1">
      <c r="B150" s="82">
        <f t="shared" si="101"/>
        <v>95.45737331</v>
      </c>
      <c r="C150" s="82">
        <f t="shared" si="102"/>
        <v>1895.4</v>
      </c>
      <c r="D150" s="83">
        <f t="shared" si="103"/>
        <v>6</v>
      </c>
      <c r="E150" s="82">
        <f t="shared" si="104"/>
        <v>63.63824888</v>
      </c>
      <c r="F150" s="82">
        <f t="shared" si="105"/>
        <v>98.59843783</v>
      </c>
      <c r="G150" s="82">
        <f t="shared" si="106"/>
        <v>692.47386</v>
      </c>
      <c r="H150" s="82">
        <f t="shared" si="107"/>
        <v>872.1999</v>
      </c>
      <c r="I150" s="82">
        <f t="shared" si="108"/>
        <v>856.0520729</v>
      </c>
      <c r="J150" s="87" t="b">
        <f t="shared" si="109"/>
        <v>0</v>
      </c>
      <c r="K150" s="86">
        <f t="shared" si="110"/>
        <v>0</v>
      </c>
      <c r="L150" s="86">
        <f t="shared" si="111"/>
        <v>0</v>
      </c>
      <c r="T150" s="85">
        <f t="shared" si="95"/>
        <v>190.9147466</v>
      </c>
      <c r="W150" s="86">
        <f t="shared" si="96"/>
        <v>0</v>
      </c>
    </row>
    <row r="151" ht="12.75" customHeight="1">
      <c r="B151" s="82">
        <f t="shared" si="101"/>
        <v>106.0637481</v>
      </c>
      <c r="C151" s="82">
        <f t="shared" si="102"/>
        <v>1877.85</v>
      </c>
      <c r="D151" s="83">
        <f t="shared" si="103"/>
        <v>7</v>
      </c>
      <c r="E151" s="82">
        <f t="shared" si="104"/>
        <v>74.24462369</v>
      </c>
      <c r="F151" s="82">
        <f t="shared" si="105"/>
        <v>112.683929</v>
      </c>
      <c r="G151" s="82">
        <f t="shared" si="106"/>
        <v>872.1999</v>
      </c>
      <c r="H151" s="82">
        <f t="shared" si="107"/>
        <v>1083.6423</v>
      </c>
      <c r="I151" s="82">
        <f t="shared" si="108"/>
        <v>1047.22679</v>
      </c>
      <c r="J151" s="87" t="b">
        <f t="shared" si="109"/>
        <v>0</v>
      </c>
      <c r="K151" s="86">
        <f t="shared" si="110"/>
        <v>0</v>
      </c>
      <c r="L151" s="86">
        <f t="shared" si="111"/>
        <v>0</v>
      </c>
      <c r="S151" s="1" t="s">
        <v>71</v>
      </c>
      <c r="T151" s="85">
        <f t="shared" ref="T151:T168" si="112">F25</f>
        <v>14.08549112</v>
      </c>
      <c r="X151" s="86">
        <f t="shared" ref="X151:X168" si="113">I47</f>
        <v>277.51815</v>
      </c>
    </row>
    <row r="152" ht="12.75" customHeight="1">
      <c r="B152" s="82">
        <f t="shared" si="101"/>
        <v>116.6701229</v>
      </c>
      <c r="C152" s="82">
        <f t="shared" si="102"/>
        <v>1842.75</v>
      </c>
      <c r="D152" s="83">
        <f t="shared" si="103"/>
        <v>8</v>
      </c>
      <c r="E152" s="82">
        <f t="shared" si="104"/>
        <v>84.8509985</v>
      </c>
      <c r="F152" s="82">
        <f t="shared" si="105"/>
        <v>126.7694201</v>
      </c>
      <c r="G152" s="82">
        <f t="shared" si="106"/>
        <v>1083.6423</v>
      </c>
      <c r="H152" s="82">
        <f t="shared" si="107"/>
        <v>1427.2362</v>
      </c>
      <c r="I152" s="82">
        <f t="shared" si="108"/>
        <v>1344.455008</v>
      </c>
      <c r="J152" s="87" t="b">
        <f t="shared" si="109"/>
        <v>0</v>
      </c>
      <c r="K152" s="86">
        <f t="shared" si="110"/>
        <v>0</v>
      </c>
      <c r="L152" s="86">
        <f t="shared" si="111"/>
        <v>0</v>
      </c>
      <c r="T152" s="85">
        <f t="shared" si="112"/>
        <v>28.17098224</v>
      </c>
      <c r="X152" s="86">
        <f t="shared" si="113"/>
        <v>303.94845</v>
      </c>
    </row>
    <row r="153" ht="12.75" customHeight="1">
      <c r="B153" s="82">
        <f t="shared" si="101"/>
        <v>127.2764978</v>
      </c>
      <c r="C153" s="82">
        <f t="shared" si="102"/>
        <v>1790.1</v>
      </c>
      <c r="D153" s="83">
        <f t="shared" si="103"/>
        <v>9</v>
      </c>
      <c r="E153" s="82">
        <f t="shared" si="104"/>
        <v>95.45737331</v>
      </c>
      <c r="F153" s="82">
        <f t="shared" si="105"/>
        <v>140.8549112</v>
      </c>
      <c r="G153" s="82">
        <f t="shared" si="106"/>
        <v>1427.2362</v>
      </c>
      <c r="H153" s="82">
        <f t="shared" si="107"/>
        <v>1414.02105</v>
      </c>
      <c r="I153" s="82">
        <f t="shared" si="108"/>
        <v>1417.973704</v>
      </c>
      <c r="J153" s="87" t="b">
        <f t="shared" si="109"/>
        <v>0</v>
      </c>
      <c r="K153" s="86">
        <f t="shared" si="110"/>
        <v>0</v>
      </c>
      <c r="L153" s="86">
        <f t="shared" si="111"/>
        <v>0</v>
      </c>
      <c r="T153" s="85">
        <f t="shared" si="112"/>
        <v>42.25647336</v>
      </c>
      <c r="X153" s="86">
        <f t="shared" si="113"/>
        <v>370.0242</v>
      </c>
    </row>
    <row r="154" ht="12.75" customHeight="1">
      <c r="B154" s="82">
        <f t="shared" si="101"/>
        <v>137.8828726</v>
      </c>
      <c r="C154" s="82">
        <f t="shared" si="102"/>
        <v>1712.88</v>
      </c>
      <c r="D154" s="83">
        <f t="shared" si="103"/>
        <v>9</v>
      </c>
      <c r="E154" s="82">
        <f t="shared" si="104"/>
        <v>95.45737331</v>
      </c>
      <c r="F154" s="82">
        <f t="shared" si="105"/>
        <v>140.8549112</v>
      </c>
      <c r="G154" s="82">
        <f t="shared" si="106"/>
        <v>1427.2362</v>
      </c>
      <c r="H154" s="82">
        <f t="shared" si="107"/>
        <v>1414.02105</v>
      </c>
      <c r="I154" s="82">
        <f t="shared" si="108"/>
        <v>1414.886206</v>
      </c>
      <c r="J154" s="87" t="b">
        <f t="shared" si="109"/>
        <v>0</v>
      </c>
      <c r="K154" s="86">
        <f t="shared" si="110"/>
        <v>0</v>
      </c>
      <c r="L154" s="86">
        <f t="shared" si="111"/>
        <v>0</v>
      </c>
      <c r="T154" s="85">
        <f t="shared" si="112"/>
        <v>56.34196448</v>
      </c>
      <c r="X154" s="86">
        <f t="shared" si="113"/>
        <v>483.67449</v>
      </c>
    </row>
    <row r="155" ht="12.75" customHeight="1">
      <c r="B155" s="82">
        <f t="shared" si="101"/>
        <v>148.4892474</v>
      </c>
      <c r="C155" s="82">
        <f t="shared" si="102"/>
        <v>1551.42</v>
      </c>
      <c r="D155" s="83">
        <f t="shared" si="103"/>
        <v>10</v>
      </c>
      <c r="E155" s="82">
        <f t="shared" si="104"/>
        <v>106.0637481</v>
      </c>
      <c r="F155" s="82">
        <f t="shared" si="105"/>
        <v>154.9404023</v>
      </c>
      <c r="G155" s="82">
        <f t="shared" si="106"/>
        <v>1414.02105</v>
      </c>
      <c r="H155" s="82">
        <f t="shared" si="107"/>
        <v>1387.59075</v>
      </c>
      <c r="I155" s="82">
        <f t="shared" si="108"/>
        <v>1391.079245</v>
      </c>
      <c r="J155" s="87" t="b">
        <f t="shared" si="109"/>
        <v>0</v>
      </c>
      <c r="K155" s="86">
        <f t="shared" si="110"/>
        <v>0</v>
      </c>
      <c r="L155" s="86">
        <f t="shared" si="111"/>
        <v>0</v>
      </c>
      <c r="T155" s="85">
        <f t="shared" si="112"/>
        <v>70.4274556</v>
      </c>
      <c r="X155" s="86">
        <f t="shared" si="113"/>
        <v>581.4666</v>
      </c>
    </row>
    <row r="156" ht="12.75" customHeight="1">
      <c r="B156" s="82">
        <f t="shared" si="101"/>
        <v>159.0956222</v>
      </c>
      <c r="C156" s="82">
        <f t="shared" si="102"/>
        <v>1351.35</v>
      </c>
      <c r="D156" s="83">
        <f t="shared" si="103"/>
        <v>11</v>
      </c>
      <c r="E156" s="82">
        <f t="shared" si="104"/>
        <v>116.6701229</v>
      </c>
      <c r="F156" s="82">
        <f t="shared" si="105"/>
        <v>169.0258934</v>
      </c>
      <c r="G156" s="82">
        <f t="shared" si="106"/>
        <v>1387.59075</v>
      </c>
      <c r="H156" s="82">
        <f t="shared" si="107"/>
        <v>1347.9453</v>
      </c>
      <c r="I156" s="82">
        <f t="shared" si="108"/>
        <v>1355.464816</v>
      </c>
      <c r="J156" s="87" t="b">
        <f t="shared" si="109"/>
        <v>1</v>
      </c>
      <c r="K156" s="86">
        <f t="shared" si="110"/>
        <v>158.8302418</v>
      </c>
      <c r="L156" s="86">
        <f t="shared" si="111"/>
        <v>1356.355919</v>
      </c>
      <c r="T156" s="85">
        <f t="shared" si="112"/>
        <v>84.51294672</v>
      </c>
      <c r="X156" s="86">
        <f t="shared" si="113"/>
        <v>692.47386</v>
      </c>
    </row>
    <row r="157" ht="12.75" customHeight="1">
      <c r="B157" s="82">
        <f t="shared" si="101"/>
        <v>169.701997</v>
      </c>
      <c r="C157" s="82">
        <f t="shared" si="102"/>
        <v>0</v>
      </c>
      <c r="D157" s="83">
        <f t="shared" si="103"/>
        <v>12</v>
      </c>
      <c r="E157" s="82">
        <f t="shared" si="104"/>
        <v>127.2764978</v>
      </c>
      <c r="F157" s="82">
        <f t="shared" si="105"/>
        <v>183.1113845</v>
      </c>
      <c r="G157" s="82">
        <f t="shared" si="106"/>
        <v>1347.9453</v>
      </c>
      <c r="H157" s="82">
        <f t="shared" si="107"/>
        <v>1289.79864</v>
      </c>
      <c r="I157" s="82">
        <f t="shared" si="108"/>
        <v>1303.763226</v>
      </c>
      <c r="J157" s="87" t="b">
        <f t="shared" si="109"/>
        <v>1</v>
      </c>
      <c r="K157" s="86">
        <f t="shared" si="110"/>
        <v>0</v>
      </c>
      <c r="L157" s="86">
        <f t="shared" si="111"/>
        <v>0</v>
      </c>
      <c r="T157" s="85">
        <f t="shared" si="112"/>
        <v>98.59843783</v>
      </c>
      <c r="X157" s="86">
        <f t="shared" si="113"/>
        <v>872.1999</v>
      </c>
    </row>
    <row r="158" ht="12.75" customHeight="1">
      <c r="B158" s="82">
        <f t="shared" si="101"/>
        <v>180.3083718</v>
      </c>
      <c r="C158" s="82">
        <f t="shared" si="102"/>
        <v>0</v>
      </c>
      <c r="D158" s="83">
        <f t="shared" si="103"/>
        <v>12</v>
      </c>
      <c r="E158" s="82">
        <f t="shared" si="104"/>
        <v>127.2764978</v>
      </c>
      <c r="F158" s="82">
        <f t="shared" si="105"/>
        <v>183.1113845</v>
      </c>
      <c r="G158" s="82">
        <f t="shared" si="106"/>
        <v>1347.9453</v>
      </c>
      <c r="H158" s="82">
        <f t="shared" si="107"/>
        <v>1289.79864</v>
      </c>
      <c r="I158" s="82">
        <f t="shared" si="108"/>
        <v>1292.717708</v>
      </c>
      <c r="J158" s="87" t="b">
        <f t="shared" si="109"/>
        <v>1</v>
      </c>
      <c r="K158" s="86">
        <f t="shared" si="110"/>
        <v>0</v>
      </c>
      <c r="L158" s="86">
        <f t="shared" si="111"/>
        <v>0</v>
      </c>
      <c r="T158" s="85">
        <f t="shared" si="112"/>
        <v>112.683929</v>
      </c>
      <c r="X158" s="86">
        <f t="shared" si="113"/>
        <v>1083.6423</v>
      </c>
    </row>
    <row r="159" ht="12.75" customHeight="1">
      <c r="B159" s="82">
        <f t="shared" si="101"/>
        <v>190.9147466</v>
      </c>
      <c r="C159" s="82">
        <f t="shared" si="102"/>
        <v>0</v>
      </c>
      <c r="D159" s="83">
        <f t="shared" si="103"/>
        <v>13</v>
      </c>
      <c r="E159" s="82">
        <f t="shared" si="104"/>
        <v>137.8828726</v>
      </c>
      <c r="F159" s="82">
        <f t="shared" si="105"/>
        <v>197.1968757</v>
      </c>
      <c r="G159" s="82">
        <f t="shared" si="106"/>
        <v>1289.79864</v>
      </c>
      <c r="H159" s="82">
        <f t="shared" si="107"/>
        <v>1168.21926</v>
      </c>
      <c r="I159" s="82">
        <f t="shared" si="108"/>
        <v>1181.096107</v>
      </c>
      <c r="J159" s="87" t="b">
        <f t="shared" si="109"/>
        <v>1</v>
      </c>
      <c r="K159" s="86">
        <f t="shared" si="110"/>
        <v>0</v>
      </c>
      <c r="L159" s="86">
        <f t="shared" si="111"/>
        <v>0</v>
      </c>
      <c r="T159" s="85">
        <f t="shared" si="112"/>
        <v>126.7694201</v>
      </c>
      <c r="X159" s="86">
        <f t="shared" si="113"/>
        <v>1427.2362</v>
      </c>
    </row>
    <row r="160" ht="12.75" customHeight="1">
      <c r="B160" s="82"/>
      <c r="C160" s="82"/>
      <c r="K160" s="86">
        <f t="shared" ref="K160:L160" si="114">SUM(K142:K159)</f>
        <v>158.8302418</v>
      </c>
      <c r="L160" s="86">
        <f t="shared" si="114"/>
        <v>1356.355919</v>
      </c>
      <c r="M160" s="83">
        <f>MATCH(K160,E$25:E$42)</f>
        <v>14</v>
      </c>
      <c r="N160" s="82">
        <f t="array" ref="N160">INDEX(E$25:E$42,M160)</f>
        <v>148.4892474</v>
      </c>
      <c r="O160" s="82">
        <f t="array" ref="O160">INDEX(E$25:E$42,M160+1)</f>
        <v>159.0956222</v>
      </c>
      <c r="P160" s="83">
        <f t="shared" ref="P160:P161" si="115">INDEX(B$25:B$42,M160)</f>
        <v>7000</v>
      </c>
      <c r="Q160" s="83">
        <f t="shared" ref="Q160:Q161" si="116">INDEX(B$25:B$42,M160+1)</f>
        <v>7500</v>
      </c>
      <c r="R160" s="88">
        <f t="shared" ref="R160:R161" si="117">P160 + (K160-N160)*(Q160-P160)/(O160-N160)</f>
        <v>7487.489581</v>
      </c>
      <c r="T160" s="85">
        <f t="shared" si="112"/>
        <v>140.8549112</v>
      </c>
      <c r="X160" s="86">
        <f t="shared" si="113"/>
        <v>1414.02105</v>
      </c>
    </row>
    <row r="161" ht="12.75" customHeight="1">
      <c r="K161" s="86">
        <f>K160</f>
        <v>158.8302418</v>
      </c>
      <c r="L161" s="86"/>
      <c r="M161" s="83">
        <f>MATCH(K160,F$25:F$42)</f>
        <v>11</v>
      </c>
      <c r="N161" s="82">
        <f t="array" ref="N161">INDEX(F$25:F$42,M161)</f>
        <v>154.9404023</v>
      </c>
      <c r="O161" s="82">
        <f t="array" ref="O161">INDEX(F$25:F$42,M161+1)</f>
        <v>169.0258934</v>
      </c>
      <c r="P161" s="83">
        <f t="shared" si="115"/>
        <v>5500</v>
      </c>
      <c r="Q161" s="83">
        <f t="shared" si="116"/>
        <v>6000</v>
      </c>
      <c r="R161" s="88">
        <f t="shared" si="117"/>
        <v>5638.079654</v>
      </c>
      <c r="T161" s="85">
        <f t="shared" si="112"/>
        <v>154.9404023</v>
      </c>
      <c r="X161" s="86">
        <f t="shared" si="113"/>
        <v>1387.59075</v>
      </c>
    </row>
    <row r="162" ht="12.75" customHeight="1">
      <c r="B162" s="83" t="s">
        <v>87</v>
      </c>
      <c r="K162" s="86"/>
      <c r="L162" s="86"/>
      <c r="T162" s="85">
        <f t="shared" si="112"/>
        <v>169.0258934</v>
      </c>
      <c r="X162" s="86">
        <f t="shared" si="113"/>
        <v>1347.9453</v>
      </c>
    </row>
    <row r="163" ht="12.75" customHeight="1">
      <c r="B163" s="83" t="s">
        <v>88</v>
      </c>
      <c r="C163" s="83" t="s">
        <v>86</v>
      </c>
      <c r="D163" s="83" t="s">
        <v>89</v>
      </c>
      <c r="I163" s="83" t="s">
        <v>90</v>
      </c>
      <c r="K163" s="86"/>
      <c r="L163" s="86"/>
      <c r="T163" s="85">
        <f t="shared" si="112"/>
        <v>183.1113845</v>
      </c>
      <c r="X163" s="86">
        <f t="shared" si="113"/>
        <v>1289.79864</v>
      </c>
    </row>
    <row r="164" ht="12.75" customHeight="1">
      <c r="B164" s="82">
        <f t="shared" ref="B164:B181" si="118">I70</f>
        <v>14.08549112</v>
      </c>
      <c r="C164" s="82">
        <f t="shared" ref="C164:C181" si="119">H70</f>
        <v>277.51815</v>
      </c>
      <c r="D164" s="83">
        <f t="shared" ref="D164:D181" si="120">IF( ISERROR( MATCH(I70,K$70:K$87) ), 1,  MATCH(I70,K$70:K$87))</f>
        <v>1</v>
      </c>
      <c r="E164" s="82">
        <f t="shared" ref="E164:E181" si="121">INDEX(I$70:I$87,D164)</f>
        <v>14.08549112</v>
      </c>
      <c r="F164" s="82" t="str">
        <f t="shared" ref="F164:F181" si="122">INDEX(K$70:K$87,D164+1)</f>
        <v>#DIV/0!</v>
      </c>
      <c r="G164" s="82">
        <f t="shared" ref="G164:G181" si="123">INDEX(J$70:J$87,D164)</f>
        <v>0</v>
      </c>
      <c r="H164" s="82">
        <f t="shared" ref="H164:H181" si="124">INDEX(J$70:J$87,D164+1)</f>
        <v>0</v>
      </c>
      <c r="I164" s="82" t="str">
        <f t="shared" ref="I164:I181" si="125">G164 + (I70-E164)*(H164-G164)/(F164-E164)</f>
        <v>#DIV/0!</v>
      </c>
      <c r="J164" s="87" t="str">
        <f t="shared" ref="J164:J181" si="126">IF(I164 &gt;C164,TRUE())</f>
        <v>#DIV/0!</v>
      </c>
      <c r="K164" s="82" t="str">
        <f t="shared" ref="K164:K181" si="127">IF(J164&lt;&gt;J163, B163 + (I163-C163)*(B164-B163)/((C164-I164)-(C163 -I163)), 0)</f>
        <v>#DIV/0!</v>
      </c>
      <c r="L164" s="82" t="str">
        <f t="shared" ref="L164:L181" si="128">IF(J164&lt;&gt;J163,C163 + (C164-C163)*(K164-B163)/(B164-B163),0)</f>
        <v>#DIV/0!</v>
      </c>
      <c r="T164" s="85">
        <f t="shared" si="112"/>
        <v>197.1968757</v>
      </c>
      <c r="X164" s="86">
        <f t="shared" si="113"/>
        <v>1168.21926</v>
      </c>
    </row>
    <row r="165" ht="12.75" customHeight="1">
      <c r="B165" s="82">
        <f t="shared" si="118"/>
        <v>28.17098224</v>
      </c>
      <c r="C165" s="82">
        <f t="shared" si="119"/>
        <v>303.94845</v>
      </c>
      <c r="D165" s="83">
        <f t="shared" si="120"/>
        <v>1</v>
      </c>
      <c r="E165" s="82">
        <f t="shared" si="121"/>
        <v>14.08549112</v>
      </c>
      <c r="F165" s="82" t="str">
        <f t="shared" si="122"/>
        <v>#DIV/0!</v>
      </c>
      <c r="G165" s="82">
        <f t="shared" si="123"/>
        <v>0</v>
      </c>
      <c r="H165" s="82">
        <f t="shared" si="124"/>
        <v>0</v>
      </c>
      <c r="I165" s="82" t="str">
        <f t="shared" si="125"/>
        <v>#DIV/0!</v>
      </c>
      <c r="J165" s="87" t="str">
        <f t="shared" si="126"/>
        <v>#DIV/0!</v>
      </c>
      <c r="K165" s="82" t="str">
        <f t="shared" si="127"/>
        <v>#DIV/0!</v>
      </c>
      <c r="L165" s="82" t="str">
        <f t="shared" si="128"/>
        <v>#DIV/0!</v>
      </c>
      <c r="T165" s="85">
        <f t="shared" si="112"/>
        <v>211.2823668</v>
      </c>
      <c r="X165" s="86">
        <f t="shared" si="113"/>
        <v>1017.56655</v>
      </c>
    </row>
    <row r="166" ht="12.75" customHeight="1">
      <c r="B166" s="82">
        <f t="shared" si="118"/>
        <v>42.25647336</v>
      </c>
      <c r="C166" s="82">
        <f t="shared" si="119"/>
        <v>370.0242</v>
      </c>
      <c r="D166" s="83">
        <f t="shared" si="120"/>
        <v>1</v>
      </c>
      <c r="E166" s="82">
        <f t="shared" si="121"/>
        <v>14.08549112</v>
      </c>
      <c r="F166" s="82" t="str">
        <f t="shared" si="122"/>
        <v>#DIV/0!</v>
      </c>
      <c r="G166" s="82">
        <f t="shared" si="123"/>
        <v>0</v>
      </c>
      <c r="H166" s="82">
        <f t="shared" si="124"/>
        <v>0</v>
      </c>
      <c r="I166" s="82" t="str">
        <f t="shared" si="125"/>
        <v>#DIV/0!</v>
      </c>
      <c r="J166" s="87" t="str">
        <f t="shared" si="126"/>
        <v>#DIV/0!</v>
      </c>
      <c r="K166" s="82" t="str">
        <f t="shared" si="127"/>
        <v>#DIV/0!</v>
      </c>
      <c r="L166" s="82" t="str">
        <f t="shared" si="128"/>
        <v>#DIV/0!</v>
      </c>
      <c r="T166" s="85">
        <f t="shared" si="112"/>
        <v>225.3678579</v>
      </c>
      <c r="X166" s="86">
        <f t="shared" si="113"/>
        <v>0</v>
      </c>
    </row>
    <row r="167" ht="12.75" customHeight="1">
      <c r="B167" s="82">
        <f t="shared" si="118"/>
        <v>56.34196448</v>
      </c>
      <c r="C167" s="82">
        <f t="shared" si="119"/>
        <v>483.67449</v>
      </c>
      <c r="D167" s="83">
        <f t="shared" si="120"/>
        <v>1</v>
      </c>
      <c r="E167" s="82">
        <f t="shared" si="121"/>
        <v>14.08549112</v>
      </c>
      <c r="F167" s="82" t="str">
        <f t="shared" si="122"/>
        <v>#DIV/0!</v>
      </c>
      <c r="G167" s="82">
        <f t="shared" si="123"/>
        <v>0</v>
      </c>
      <c r="H167" s="82">
        <f t="shared" si="124"/>
        <v>0</v>
      </c>
      <c r="I167" s="82" t="str">
        <f t="shared" si="125"/>
        <v>#DIV/0!</v>
      </c>
      <c r="J167" s="87" t="str">
        <f t="shared" si="126"/>
        <v>#DIV/0!</v>
      </c>
      <c r="K167" s="82" t="str">
        <f t="shared" si="127"/>
        <v>#DIV/0!</v>
      </c>
      <c r="L167" s="82" t="str">
        <f t="shared" si="128"/>
        <v>#DIV/0!</v>
      </c>
      <c r="T167" s="85">
        <f t="shared" si="112"/>
        <v>239.453349</v>
      </c>
      <c r="X167" s="86">
        <f t="shared" si="113"/>
        <v>0</v>
      </c>
    </row>
    <row r="168" ht="12.75" customHeight="1">
      <c r="B168" s="82">
        <f t="shared" si="118"/>
        <v>70.4274556</v>
      </c>
      <c r="C168" s="82">
        <f t="shared" si="119"/>
        <v>581.4666</v>
      </c>
      <c r="D168" s="83">
        <f t="shared" si="120"/>
        <v>1</v>
      </c>
      <c r="E168" s="82">
        <f t="shared" si="121"/>
        <v>14.08549112</v>
      </c>
      <c r="F168" s="82" t="str">
        <f t="shared" si="122"/>
        <v>#DIV/0!</v>
      </c>
      <c r="G168" s="82">
        <f t="shared" si="123"/>
        <v>0</v>
      </c>
      <c r="H168" s="82">
        <f t="shared" si="124"/>
        <v>0</v>
      </c>
      <c r="I168" s="82" t="str">
        <f t="shared" si="125"/>
        <v>#DIV/0!</v>
      </c>
      <c r="J168" s="87" t="str">
        <f t="shared" si="126"/>
        <v>#DIV/0!</v>
      </c>
      <c r="K168" s="82" t="str">
        <f t="shared" si="127"/>
        <v>#DIV/0!</v>
      </c>
      <c r="L168" s="82" t="str">
        <f t="shared" si="128"/>
        <v>#DIV/0!</v>
      </c>
      <c r="T168" s="85">
        <f t="shared" si="112"/>
        <v>253.5388401</v>
      </c>
      <c r="X168" s="86">
        <f t="shared" si="113"/>
        <v>0</v>
      </c>
    </row>
    <row r="169" ht="12.75" customHeight="1">
      <c r="B169" s="82">
        <f t="shared" si="118"/>
        <v>84.51294672</v>
      </c>
      <c r="C169" s="82">
        <f t="shared" si="119"/>
        <v>692.47386</v>
      </c>
      <c r="D169" s="83">
        <f t="shared" si="120"/>
        <v>1</v>
      </c>
      <c r="E169" s="82">
        <f t="shared" si="121"/>
        <v>14.08549112</v>
      </c>
      <c r="F169" s="82" t="str">
        <f t="shared" si="122"/>
        <v>#DIV/0!</v>
      </c>
      <c r="G169" s="82">
        <f t="shared" si="123"/>
        <v>0</v>
      </c>
      <c r="H169" s="82">
        <f t="shared" si="124"/>
        <v>0</v>
      </c>
      <c r="I169" s="82" t="str">
        <f t="shared" si="125"/>
        <v>#DIV/0!</v>
      </c>
      <c r="J169" s="87" t="str">
        <f t="shared" si="126"/>
        <v>#DIV/0!</v>
      </c>
      <c r="K169" s="82" t="str">
        <f t="shared" si="127"/>
        <v>#DIV/0!</v>
      </c>
      <c r="L169" s="82" t="str">
        <f t="shared" si="128"/>
        <v>#DIV/0!</v>
      </c>
      <c r="S169" s="1" t="s">
        <v>72</v>
      </c>
      <c r="T169" s="85" t="str">
        <f t="shared" ref="T169:T186" si="129">G25</f>
        <v>#DIV/0!</v>
      </c>
      <c r="Y169" s="86">
        <f t="shared" ref="Y169:Y186" si="130">J47</f>
        <v>0</v>
      </c>
    </row>
    <row r="170" ht="12.75" customHeight="1">
      <c r="B170" s="82">
        <f t="shared" si="118"/>
        <v>98.59843783</v>
      </c>
      <c r="C170" s="82">
        <f t="shared" si="119"/>
        <v>872.1999</v>
      </c>
      <c r="D170" s="83">
        <f t="shared" si="120"/>
        <v>1</v>
      </c>
      <c r="E170" s="82">
        <f t="shared" si="121"/>
        <v>14.08549112</v>
      </c>
      <c r="F170" s="82" t="str">
        <f t="shared" si="122"/>
        <v>#DIV/0!</v>
      </c>
      <c r="G170" s="82">
        <f t="shared" si="123"/>
        <v>0</v>
      </c>
      <c r="H170" s="82">
        <f t="shared" si="124"/>
        <v>0</v>
      </c>
      <c r="I170" s="82" t="str">
        <f t="shared" si="125"/>
        <v>#DIV/0!</v>
      </c>
      <c r="J170" s="87" t="str">
        <f t="shared" si="126"/>
        <v>#DIV/0!</v>
      </c>
      <c r="K170" s="82" t="str">
        <f t="shared" si="127"/>
        <v>#DIV/0!</v>
      </c>
      <c r="L170" s="82" t="str">
        <f t="shared" si="128"/>
        <v>#DIV/0!</v>
      </c>
      <c r="T170" s="85" t="str">
        <f t="shared" si="129"/>
        <v>#DIV/0!</v>
      </c>
      <c r="Y170" s="86">
        <f t="shared" si="130"/>
        <v>0</v>
      </c>
    </row>
    <row r="171" ht="12.75" customHeight="1">
      <c r="B171" s="82">
        <f t="shared" si="118"/>
        <v>112.683929</v>
      </c>
      <c r="C171" s="82">
        <f t="shared" si="119"/>
        <v>1083.6423</v>
      </c>
      <c r="D171" s="83">
        <f t="shared" si="120"/>
        <v>1</v>
      </c>
      <c r="E171" s="82">
        <f t="shared" si="121"/>
        <v>14.08549112</v>
      </c>
      <c r="F171" s="82" t="str">
        <f t="shared" si="122"/>
        <v>#DIV/0!</v>
      </c>
      <c r="G171" s="82">
        <f t="shared" si="123"/>
        <v>0</v>
      </c>
      <c r="H171" s="82">
        <f t="shared" si="124"/>
        <v>0</v>
      </c>
      <c r="I171" s="82" t="str">
        <f t="shared" si="125"/>
        <v>#DIV/0!</v>
      </c>
      <c r="J171" s="87" t="str">
        <f t="shared" si="126"/>
        <v>#DIV/0!</v>
      </c>
      <c r="K171" s="82" t="str">
        <f t="shared" si="127"/>
        <v>#DIV/0!</v>
      </c>
      <c r="L171" s="82" t="str">
        <f t="shared" si="128"/>
        <v>#DIV/0!</v>
      </c>
      <c r="T171" s="85" t="str">
        <f t="shared" si="129"/>
        <v>#DIV/0!</v>
      </c>
      <c r="Y171" s="86">
        <f t="shared" si="130"/>
        <v>0</v>
      </c>
    </row>
    <row r="172" ht="12.75" customHeight="1">
      <c r="B172" s="82">
        <f t="shared" si="118"/>
        <v>126.7694201</v>
      </c>
      <c r="C172" s="82">
        <f t="shared" si="119"/>
        <v>1427.2362</v>
      </c>
      <c r="D172" s="83">
        <f t="shared" si="120"/>
        <v>1</v>
      </c>
      <c r="E172" s="82">
        <f t="shared" si="121"/>
        <v>14.08549112</v>
      </c>
      <c r="F172" s="82" t="str">
        <f t="shared" si="122"/>
        <v>#DIV/0!</v>
      </c>
      <c r="G172" s="82">
        <f t="shared" si="123"/>
        <v>0</v>
      </c>
      <c r="H172" s="82">
        <f t="shared" si="124"/>
        <v>0</v>
      </c>
      <c r="I172" s="82" t="str">
        <f t="shared" si="125"/>
        <v>#DIV/0!</v>
      </c>
      <c r="J172" s="87" t="str">
        <f t="shared" si="126"/>
        <v>#DIV/0!</v>
      </c>
      <c r="K172" s="82" t="str">
        <f t="shared" si="127"/>
        <v>#DIV/0!</v>
      </c>
      <c r="L172" s="82" t="str">
        <f t="shared" si="128"/>
        <v>#DIV/0!</v>
      </c>
      <c r="T172" s="85" t="str">
        <f t="shared" si="129"/>
        <v>#DIV/0!</v>
      </c>
      <c r="Y172" s="86">
        <f t="shared" si="130"/>
        <v>0</v>
      </c>
    </row>
    <row r="173" ht="12.75" customHeight="1">
      <c r="B173" s="82">
        <f t="shared" si="118"/>
        <v>140.8549112</v>
      </c>
      <c r="C173" s="82">
        <f t="shared" si="119"/>
        <v>1414.02105</v>
      </c>
      <c r="D173" s="83">
        <f t="shared" si="120"/>
        <v>1</v>
      </c>
      <c r="E173" s="82">
        <f t="shared" si="121"/>
        <v>14.08549112</v>
      </c>
      <c r="F173" s="82" t="str">
        <f t="shared" si="122"/>
        <v>#DIV/0!</v>
      </c>
      <c r="G173" s="82">
        <f t="shared" si="123"/>
        <v>0</v>
      </c>
      <c r="H173" s="82">
        <f t="shared" si="124"/>
        <v>0</v>
      </c>
      <c r="I173" s="82" t="str">
        <f t="shared" si="125"/>
        <v>#DIV/0!</v>
      </c>
      <c r="J173" s="87" t="str">
        <f t="shared" si="126"/>
        <v>#DIV/0!</v>
      </c>
      <c r="K173" s="82" t="str">
        <f t="shared" si="127"/>
        <v>#DIV/0!</v>
      </c>
      <c r="L173" s="82" t="str">
        <f t="shared" si="128"/>
        <v>#DIV/0!</v>
      </c>
      <c r="T173" s="85" t="str">
        <f t="shared" si="129"/>
        <v>#DIV/0!</v>
      </c>
      <c r="Y173" s="86">
        <f t="shared" si="130"/>
        <v>0</v>
      </c>
    </row>
    <row r="174" ht="12.75" customHeight="1">
      <c r="B174" s="82">
        <f t="shared" si="118"/>
        <v>154.9404023</v>
      </c>
      <c r="C174" s="82">
        <f t="shared" si="119"/>
        <v>1387.59075</v>
      </c>
      <c r="D174" s="83">
        <f t="shared" si="120"/>
        <v>1</v>
      </c>
      <c r="E174" s="82">
        <f t="shared" si="121"/>
        <v>14.08549112</v>
      </c>
      <c r="F174" s="82" t="str">
        <f t="shared" si="122"/>
        <v>#DIV/0!</v>
      </c>
      <c r="G174" s="82">
        <f t="shared" si="123"/>
        <v>0</v>
      </c>
      <c r="H174" s="82">
        <f t="shared" si="124"/>
        <v>0</v>
      </c>
      <c r="I174" s="82" t="str">
        <f t="shared" si="125"/>
        <v>#DIV/0!</v>
      </c>
      <c r="J174" s="87" t="str">
        <f t="shared" si="126"/>
        <v>#DIV/0!</v>
      </c>
      <c r="K174" s="82" t="str">
        <f t="shared" si="127"/>
        <v>#DIV/0!</v>
      </c>
      <c r="L174" s="82" t="str">
        <f t="shared" si="128"/>
        <v>#DIV/0!</v>
      </c>
      <c r="T174" s="85" t="str">
        <f t="shared" si="129"/>
        <v>#DIV/0!</v>
      </c>
      <c r="Y174" s="86">
        <f t="shared" si="130"/>
        <v>0</v>
      </c>
    </row>
    <row r="175" ht="12.75" customHeight="1">
      <c r="B175" s="82">
        <f t="shared" si="118"/>
        <v>169.0258934</v>
      </c>
      <c r="C175" s="82">
        <f t="shared" si="119"/>
        <v>1347.9453</v>
      </c>
      <c r="D175" s="83">
        <f t="shared" si="120"/>
        <v>1</v>
      </c>
      <c r="E175" s="82">
        <f t="shared" si="121"/>
        <v>14.08549112</v>
      </c>
      <c r="F175" s="82" t="str">
        <f t="shared" si="122"/>
        <v>#DIV/0!</v>
      </c>
      <c r="G175" s="82">
        <f t="shared" si="123"/>
        <v>0</v>
      </c>
      <c r="H175" s="82">
        <f t="shared" si="124"/>
        <v>0</v>
      </c>
      <c r="I175" s="82" t="str">
        <f t="shared" si="125"/>
        <v>#DIV/0!</v>
      </c>
      <c r="J175" s="87" t="str">
        <f t="shared" si="126"/>
        <v>#DIV/0!</v>
      </c>
      <c r="K175" s="82" t="str">
        <f t="shared" si="127"/>
        <v>#DIV/0!</v>
      </c>
      <c r="L175" s="82" t="str">
        <f t="shared" si="128"/>
        <v>#DIV/0!</v>
      </c>
      <c r="T175" s="85" t="str">
        <f t="shared" si="129"/>
        <v>#DIV/0!</v>
      </c>
      <c r="Y175" s="86">
        <f t="shared" si="130"/>
        <v>0</v>
      </c>
    </row>
    <row r="176" ht="12.75" customHeight="1">
      <c r="B176" s="82">
        <f t="shared" si="118"/>
        <v>183.1113845</v>
      </c>
      <c r="C176" s="82">
        <f t="shared" si="119"/>
        <v>1289.79864</v>
      </c>
      <c r="D176" s="83">
        <f t="shared" si="120"/>
        <v>1</v>
      </c>
      <c r="E176" s="82">
        <f t="shared" si="121"/>
        <v>14.08549112</v>
      </c>
      <c r="F176" s="82" t="str">
        <f t="shared" si="122"/>
        <v>#DIV/0!</v>
      </c>
      <c r="G176" s="82">
        <f t="shared" si="123"/>
        <v>0</v>
      </c>
      <c r="H176" s="82">
        <f t="shared" si="124"/>
        <v>0</v>
      </c>
      <c r="I176" s="82" t="str">
        <f t="shared" si="125"/>
        <v>#DIV/0!</v>
      </c>
      <c r="J176" s="87" t="str">
        <f t="shared" si="126"/>
        <v>#DIV/0!</v>
      </c>
      <c r="K176" s="82" t="str">
        <f t="shared" si="127"/>
        <v>#DIV/0!</v>
      </c>
      <c r="L176" s="82" t="str">
        <f t="shared" si="128"/>
        <v>#DIV/0!</v>
      </c>
      <c r="T176" s="85" t="str">
        <f t="shared" si="129"/>
        <v>#DIV/0!</v>
      </c>
      <c r="Y176" s="86">
        <f t="shared" si="130"/>
        <v>0</v>
      </c>
    </row>
    <row r="177" ht="12.75" customHeight="1">
      <c r="B177" s="82">
        <f t="shared" si="118"/>
        <v>197.1968757</v>
      </c>
      <c r="C177" s="82">
        <f t="shared" si="119"/>
        <v>1168.21926</v>
      </c>
      <c r="D177" s="83">
        <f t="shared" si="120"/>
        <v>1</v>
      </c>
      <c r="E177" s="82">
        <f t="shared" si="121"/>
        <v>14.08549112</v>
      </c>
      <c r="F177" s="82" t="str">
        <f t="shared" si="122"/>
        <v>#DIV/0!</v>
      </c>
      <c r="G177" s="82">
        <f t="shared" si="123"/>
        <v>0</v>
      </c>
      <c r="H177" s="82">
        <f t="shared" si="124"/>
        <v>0</v>
      </c>
      <c r="I177" s="82" t="str">
        <f t="shared" si="125"/>
        <v>#DIV/0!</v>
      </c>
      <c r="J177" s="87" t="str">
        <f t="shared" si="126"/>
        <v>#DIV/0!</v>
      </c>
      <c r="K177" s="82" t="str">
        <f t="shared" si="127"/>
        <v>#DIV/0!</v>
      </c>
      <c r="L177" s="82" t="str">
        <f t="shared" si="128"/>
        <v>#DIV/0!</v>
      </c>
      <c r="T177" s="85" t="str">
        <f t="shared" si="129"/>
        <v>#DIV/0!</v>
      </c>
      <c r="Y177" s="86">
        <f t="shared" si="130"/>
        <v>0</v>
      </c>
    </row>
    <row r="178" ht="12.75" customHeight="1">
      <c r="B178" s="82">
        <f t="shared" si="118"/>
        <v>211.2823668</v>
      </c>
      <c r="C178" s="82">
        <f t="shared" si="119"/>
        <v>1017.56655</v>
      </c>
      <c r="D178" s="83">
        <f t="shared" si="120"/>
        <v>1</v>
      </c>
      <c r="E178" s="82">
        <f t="shared" si="121"/>
        <v>14.08549112</v>
      </c>
      <c r="F178" s="82" t="str">
        <f t="shared" si="122"/>
        <v>#DIV/0!</v>
      </c>
      <c r="G178" s="82">
        <f t="shared" si="123"/>
        <v>0</v>
      </c>
      <c r="H178" s="82">
        <f t="shared" si="124"/>
        <v>0</v>
      </c>
      <c r="I178" s="82" t="str">
        <f t="shared" si="125"/>
        <v>#DIV/0!</v>
      </c>
      <c r="J178" s="87" t="str">
        <f t="shared" si="126"/>
        <v>#DIV/0!</v>
      </c>
      <c r="K178" s="82" t="str">
        <f t="shared" si="127"/>
        <v>#DIV/0!</v>
      </c>
      <c r="L178" s="82" t="str">
        <f t="shared" si="128"/>
        <v>#DIV/0!</v>
      </c>
      <c r="T178" s="85" t="str">
        <f t="shared" si="129"/>
        <v>#DIV/0!</v>
      </c>
      <c r="Y178" s="86">
        <f t="shared" si="130"/>
        <v>0</v>
      </c>
    </row>
    <row r="179" ht="12.75" customHeight="1">
      <c r="B179" s="82">
        <f t="shared" si="118"/>
        <v>225.3678579</v>
      </c>
      <c r="C179" s="82">
        <f t="shared" si="119"/>
        <v>0</v>
      </c>
      <c r="D179" s="83">
        <f t="shared" si="120"/>
        <v>1</v>
      </c>
      <c r="E179" s="82">
        <f t="shared" si="121"/>
        <v>14.08549112</v>
      </c>
      <c r="F179" s="82" t="str">
        <f t="shared" si="122"/>
        <v>#DIV/0!</v>
      </c>
      <c r="G179" s="82">
        <f t="shared" si="123"/>
        <v>0</v>
      </c>
      <c r="H179" s="82">
        <f t="shared" si="124"/>
        <v>0</v>
      </c>
      <c r="I179" s="82" t="str">
        <f t="shared" si="125"/>
        <v>#DIV/0!</v>
      </c>
      <c r="J179" s="87" t="str">
        <f t="shared" si="126"/>
        <v>#DIV/0!</v>
      </c>
      <c r="K179" s="82" t="str">
        <f t="shared" si="127"/>
        <v>#DIV/0!</v>
      </c>
      <c r="L179" s="82" t="str">
        <f t="shared" si="128"/>
        <v>#DIV/0!</v>
      </c>
      <c r="T179" s="85" t="str">
        <f t="shared" si="129"/>
        <v>#DIV/0!</v>
      </c>
      <c r="Y179" s="86">
        <f t="shared" si="130"/>
        <v>0</v>
      </c>
    </row>
    <row r="180" ht="12.75" customHeight="1">
      <c r="B180" s="82">
        <f t="shared" si="118"/>
        <v>239.453349</v>
      </c>
      <c r="C180" s="82">
        <f t="shared" si="119"/>
        <v>0</v>
      </c>
      <c r="D180" s="83">
        <f t="shared" si="120"/>
        <v>1</v>
      </c>
      <c r="E180" s="82">
        <f t="shared" si="121"/>
        <v>14.08549112</v>
      </c>
      <c r="F180" s="82" t="str">
        <f t="shared" si="122"/>
        <v>#DIV/0!</v>
      </c>
      <c r="G180" s="82">
        <f t="shared" si="123"/>
        <v>0</v>
      </c>
      <c r="H180" s="82">
        <f t="shared" si="124"/>
        <v>0</v>
      </c>
      <c r="I180" s="82" t="str">
        <f t="shared" si="125"/>
        <v>#DIV/0!</v>
      </c>
      <c r="J180" s="87" t="str">
        <f t="shared" si="126"/>
        <v>#DIV/0!</v>
      </c>
      <c r="K180" s="82" t="str">
        <f t="shared" si="127"/>
        <v>#DIV/0!</v>
      </c>
      <c r="L180" s="82" t="str">
        <f t="shared" si="128"/>
        <v>#DIV/0!</v>
      </c>
      <c r="T180" s="85" t="str">
        <f t="shared" si="129"/>
        <v>#DIV/0!</v>
      </c>
      <c r="Y180" s="86">
        <f t="shared" si="130"/>
        <v>0</v>
      </c>
    </row>
    <row r="181" ht="12.75" customHeight="1">
      <c r="B181" s="82">
        <f t="shared" si="118"/>
        <v>253.5388401</v>
      </c>
      <c r="C181" s="82">
        <f t="shared" si="119"/>
        <v>0</v>
      </c>
      <c r="D181" s="83">
        <f t="shared" si="120"/>
        <v>1</v>
      </c>
      <c r="E181" s="82">
        <f t="shared" si="121"/>
        <v>14.08549112</v>
      </c>
      <c r="F181" s="82" t="str">
        <f t="shared" si="122"/>
        <v>#DIV/0!</v>
      </c>
      <c r="G181" s="82">
        <f t="shared" si="123"/>
        <v>0</v>
      </c>
      <c r="H181" s="82">
        <f t="shared" si="124"/>
        <v>0</v>
      </c>
      <c r="I181" s="82" t="str">
        <f t="shared" si="125"/>
        <v>#DIV/0!</v>
      </c>
      <c r="J181" s="87" t="str">
        <f t="shared" si="126"/>
        <v>#DIV/0!</v>
      </c>
      <c r="K181" s="82" t="str">
        <f t="shared" si="127"/>
        <v>#DIV/0!</v>
      </c>
      <c r="L181" s="82" t="str">
        <f t="shared" si="128"/>
        <v>#DIV/0!</v>
      </c>
      <c r="T181" s="85" t="str">
        <f t="shared" si="129"/>
        <v>#DIV/0!</v>
      </c>
      <c r="Y181" s="86">
        <f t="shared" si="130"/>
        <v>0</v>
      </c>
    </row>
    <row r="182" ht="12.75" customHeight="1">
      <c r="B182" s="82"/>
      <c r="C182" s="82"/>
      <c r="E182" s="82"/>
      <c r="F182" s="82"/>
      <c r="G182" s="82"/>
      <c r="H182" s="82"/>
      <c r="I182" s="82"/>
      <c r="K182" s="86" t="str">
        <f t="shared" ref="K182:L182" si="131">SUM(K164:K181)</f>
        <v>#DIV/0!</v>
      </c>
      <c r="L182" s="86" t="str">
        <f t="shared" si="131"/>
        <v>#DIV/0!</v>
      </c>
      <c r="M182" s="83" t="str">
        <f>MATCH(K182,F$25:F$42)</f>
        <v>#DIV/0!</v>
      </c>
      <c r="N182" s="82" t="str">
        <f t="array" ref="N182">INDEX(F$25:F$42,M182)</f>
        <v>#DIV/0!</v>
      </c>
      <c r="O182" s="82" t="str">
        <f t="array" ref="O182">INDEX(F$25:F$42,M182+1)</f>
        <v>#DIV/0!</v>
      </c>
      <c r="P182" s="83" t="str">
        <f t="shared" ref="P182:P183" si="132">INDEX(B$25:B$42,M182)</f>
        <v>#DIV/0!</v>
      </c>
      <c r="Q182" s="83" t="str">
        <f t="shared" ref="Q182:Q183" si="133">INDEX(B$25:B$42,M182+1)</f>
        <v>#DIV/0!</v>
      </c>
      <c r="R182" s="88" t="str">
        <f t="shared" ref="R182:R183" si="134">P182 + (K182-N182)*(Q182-P182)/(O182-N182)</f>
        <v>#DIV/0!</v>
      </c>
      <c r="T182" s="85" t="str">
        <f t="shared" si="129"/>
        <v>#DIV/0!</v>
      </c>
      <c r="Y182" s="86">
        <f t="shared" si="130"/>
        <v>0</v>
      </c>
    </row>
    <row r="183" ht="12.75" customHeight="1">
      <c r="B183" s="82"/>
      <c r="C183" s="82"/>
      <c r="E183" s="82"/>
      <c r="F183" s="82"/>
      <c r="G183" s="82"/>
      <c r="H183" s="82"/>
      <c r="I183" s="82"/>
      <c r="K183" s="86" t="str">
        <f>K182</f>
        <v>#DIV/0!</v>
      </c>
      <c r="L183" s="86"/>
      <c r="M183" s="83" t="str">
        <f>MATCH(K182,G$25:G$42)</f>
        <v>#DIV/0!</v>
      </c>
      <c r="N183" s="82" t="str">
        <f t="array" ref="N183">INDEX(G$25:G$42,M183)</f>
        <v>#DIV/0!</v>
      </c>
      <c r="O183" s="82" t="str">
        <f t="array" ref="O183">INDEX(G$25:G$42,M183+1)</f>
        <v>#DIV/0!</v>
      </c>
      <c r="P183" s="83" t="str">
        <f t="shared" si="132"/>
        <v>#DIV/0!</v>
      </c>
      <c r="Q183" s="83" t="str">
        <f t="shared" si="133"/>
        <v>#DIV/0!</v>
      </c>
      <c r="R183" s="88" t="str">
        <f t="shared" si="134"/>
        <v>#DIV/0!</v>
      </c>
      <c r="T183" s="85" t="str">
        <f t="shared" si="129"/>
        <v>#DIV/0!</v>
      </c>
      <c r="Y183" s="86">
        <f t="shared" si="130"/>
        <v>0</v>
      </c>
    </row>
    <row r="184" ht="12.75" customHeight="1">
      <c r="B184" s="83" t="s">
        <v>91</v>
      </c>
      <c r="K184" s="86"/>
      <c r="L184" s="86"/>
      <c r="T184" s="85" t="str">
        <f t="shared" si="129"/>
        <v>#DIV/0!</v>
      </c>
      <c r="Y184" s="86">
        <f t="shared" si="130"/>
        <v>0</v>
      </c>
    </row>
    <row r="185" ht="12.75" customHeight="1">
      <c r="B185" s="83" t="s">
        <v>92</v>
      </c>
      <c r="C185" s="83" t="s">
        <v>90</v>
      </c>
      <c r="D185" s="83" t="s">
        <v>93</v>
      </c>
      <c r="I185" s="83" t="s">
        <v>94</v>
      </c>
      <c r="K185" s="86"/>
      <c r="L185" s="86"/>
      <c r="T185" s="85" t="str">
        <f t="shared" si="129"/>
        <v>#DIV/0!</v>
      </c>
      <c r="Y185" s="86">
        <f t="shared" si="130"/>
        <v>0</v>
      </c>
    </row>
    <row r="186" ht="12.75" customHeight="1">
      <c r="B186" s="82" t="str">
        <f t="shared" ref="B186:B203" si="135">K70</f>
        <v>#DIV/0!</v>
      </c>
      <c r="C186" s="82">
        <f t="shared" ref="C186:C203" si="136">J70</f>
        <v>0</v>
      </c>
      <c r="D186" s="83">
        <f t="shared" ref="D186:D203" si="137">IF( ISERROR( MATCH(K70,M$70:M$87) ), 1,  MATCH(K70,M$70:M$87))</f>
        <v>1</v>
      </c>
      <c r="E186" s="82" t="str">
        <f t="shared" ref="E186:E203" si="138">INDEX(K$70:K$87,D186)</f>
        <v>#DIV/0!</v>
      </c>
      <c r="F186" s="82" t="str">
        <f t="shared" ref="F186:F203" si="139">INDEX(M$70:M$87,D186+1)</f>
        <v>-</v>
      </c>
      <c r="G186" s="82">
        <f t="shared" ref="G186:G203" si="140">INDEX(L$70:L$87,D186)</f>
        <v>0</v>
      </c>
      <c r="H186" s="82">
        <f t="shared" ref="H186:H203" si="141">INDEX(L$70:L$87,D186+1)</f>
        <v>0</v>
      </c>
      <c r="I186" s="82" t="str">
        <f t="shared" ref="I186:I203" si="142">G186 + (K70-E186)*(H186-G186)/(F186-E186)</f>
        <v>#DIV/0!</v>
      </c>
      <c r="J186" s="87" t="str">
        <f t="shared" ref="J186:J203" si="143">IF(I186 &gt;C186,TRUE())</f>
        <v>#DIV/0!</v>
      </c>
      <c r="K186" s="82" t="str">
        <f t="shared" ref="K186:K203" si="144">IF(J186&lt;&gt;J185, B185 + (I185-C185)*(B186-B185)/((C186-I186)-(C185 -I185)), 0)</f>
        <v>#DIV/0!</v>
      </c>
      <c r="L186" s="82" t="str">
        <f t="shared" ref="L186:L203" si="145">IF(J186&lt;&gt;J185,C185 + (C186-C185)*(K186-B185)/(B186-B185),0)</f>
        <v>#DIV/0!</v>
      </c>
      <c r="T186" s="85" t="str">
        <f t="shared" si="129"/>
        <v>#DIV/0!</v>
      </c>
      <c r="Y186" s="86">
        <f t="shared" si="130"/>
        <v>0</v>
      </c>
    </row>
    <row r="187" ht="12.75" customHeight="1">
      <c r="B187" s="82" t="str">
        <f t="shared" si="135"/>
        <v>#DIV/0!</v>
      </c>
      <c r="C187" s="82">
        <f t="shared" si="136"/>
        <v>0</v>
      </c>
      <c r="D187" s="83">
        <f t="shared" si="137"/>
        <v>1</v>
      </c>
      <c r="E187" s="82" t="str">
        <f t="shared" si="138"/>
        <v>#DIV/0!</v>
      </c>
      <c r="F187" s="82" t="str">
        <f t="shared" si="139"/>
        <v>-</v>
      </c>
      <c r="G187" s="82">
        <f t="shared" si="140"/>
        <v>0</v>
      </c>
      <c r="H187" s="82">
        <f t="shared" si="141"/>
        <v>0</v>
      </c>
      <c r="I187" s="82" t="str">
        <f t="shared" si="142"/>
        <v>#DIV/0!</v>
      </c>
      <c r="J187" s="87" t="str">
        <f t="shared" si="143"/>
        <v>#DIV/0!</v>
      </c>
      <c r="K187" s="82" t="str">
        <f t="shared" si="144"/>
        <v>#DIV/0!</v>
      </c>
      <c r="L187" s="82" t="str">
        <f t="shared" si="145"/>
        <v>#DIV/0!</v>
      </c>
      <c r="S187" s="1" t="s">
        <v>73</v>
      </c>
      <c r="T187" s="85" t="str">
        <f t="shared" ref="T187:T204" si="146">H25</f>
        <v>-</v>
      </c>
      <c r="Z187" s="86">
        <f t="shared" ref="Z187:Z204" si="147">K47</f>
        <v>0</v>
      </c>
    </row>
    <row r="188" ht="12.75" customHeight="1">
      <c r="B188" s="82" t="str">
        <f t="shared" si="135"/>
        <v>#DIV/0!</v>
      </c>
      <c r="C188" s="82">
        <f t="shared" si="136"/>
        <v>0</v>
      </c>
      <c r="D188" s="83">
        <f t="shared" si="137"/>
        <v>1</v>
      </c>
      <c r="E188" s="82" t="str">
        <f t="shared" si="138"/>
        <v>#DIV/0!</v>
      </c>
      <c r="F188" s="82" t="str">
        <f t="shared" si="139"/>
        <v>-</v>
      </c>
      <c r="G188" s="82">
        <f t="shared" si="140"/>
        <v>0</v>
      </c>
      <c r="H188" s="82">
        <f t="shared" si="141"/>
        <v>0</v>
      </c>
      <c r="I188" s="82" t="str">
        <f t="shared" si="142"/>
        <v>#DIV/0!</v>
      </c>
      <c r="J188" s="87" t="str">
        <f t="shared" si="143"/>
        <v>#DIV/0!</v>
      </c>
      <c r="K188" s="82" t="str">
        <f t="shared" si="144"/>
        <v>#DIV/0!</v>
      </c>
      <c r="L188" s="82" t="str">
        <f t="shared" si="145"/>
        <v>#DIV/0!</v>
      </c>
      <c r="T188" s="85" t="str">
        <f t="shared" si="146"/>
        <v>-</v>
      </c>
      <c r="Z188" s="86">
        <f t="shared" si="147"/>
        <v>0</v>
      </c>
    </row>
    <row r="189" ht="12.75" customHeight="1">
      <c r="B189" s="82" t="str">
        <f t="shared" si="135"/>
        <v>#DIV/0!</v>
      </c>
      <c r="C189" s="82">
        <f t="shared" si="136"/>
        <v>0</v>
      </c>
      <c r="D189" s="83">
        <f t="shared" si="137"/>
        <v>1</v>
      </c>
      <c r="E189" s="82" t="str">
        <f t="shared" si="138"/>
        <v>#DIV/0!</v>
      </c>
      <c r="F189" s="82" t="str">
        <f t="shared" si="139"/>
        <v>-</v>
      </c>
      <c r="G189" s="82">
        <f t="shared" si="140"/>
        <v>0</v>
      </c>
      <c r="H189" s="82">
        <f t="shared" si="141"/>
        <v>0</v>
      </c>
      <c r="I189" s="82" t="str">
        <f t="shared" si="142"/>
        <v>#DIV/0!</v>
      </c>
      <c r="J189" s="87" t="str">
        <f t="shared" si="143"/>
        <v>#DIV/0!</v>
      </c>
      <c r="K189" s="82" t="str">
        <f t="shared" si="144"/>
        <v>#DIV/0!</v>
      </c>
      <c r="L189" s="82" t="str">
        <f t="shared" si="145"/>
        <v>#DIV/0!</v>
      </c>
      <c r="T189" s="85" t="str">
        <f t="shared" si="146"/>
        <v>-</v>
      </c>
      <c r="Z189" s="86">
        <f t="shared" si="147"/>
        <v>0</v>
      </c>
    </row>
    <row r="190" ht="12.75" customHeight="1">
      <c r="B190" s="82" t="str">
        <f t="shared" si="135"/>
        <v>#DIV/0!</v>
      </c>
      <c r="C190" s="82">
        <f t="shared" si="136"/>
        <v>0</v>
      </c>
      <c r="D190" s="83">
        <f t="shared" si="137"/>
        <v>1</v>
      </c>
      <c r="E190" s="82" t="str">
        <f t="shared" si="138"/>
        <v>#DIV/0!</v>
      </c>
      <c r="F190" s="82" t="str">
        <f t="shared" si="139"/>
        <v>-</v>
      </c>
      <c r="G190" s="82">
        <f t="shared" si="140"/>
        <v>0</v>
      </c>
      <c r="H190" s="82">
        <f t="shared" si="141"/>
        <v>0</v>
      </c>
      <c r="I190" s="82" t="str">
        <f t="shared" si="142"/>
        <v>#DIV/0!</v>
      </c>
      <c r="J190" s="87" t="str">
        <f t="shared" si="143"/>
        <v>#DIV/0!</v>
      </c>
      <c r="K190" s="82" t="str">
        <f t="shared" si="144"/>
        <v>#DIV/0!</v>
      </c>
      <c r="L190" s="82" t="str">
        <f t="shared" si="145"/>
        <v>#DIV/0!</v>
      </c>
      <c r="T190" s="85" t="str">
        <f t="shared" si="146"/>
        <v>-</v>
      </c>
      <c r="Z190" s="86">
        <f t="shared" si="147"/>
        <v>0</v>
      </c>
    </row>
    <row r="191" ht="12.75" customHeight="1">
      <c r="B191" s="82" t="str">
        <f t="shared" si="135"/>
        <v>#DIV/0!</v>
      </c>
      <c r="C191" s="82">
        <f t="shared" si="136"/>
        <v>0</v>
      </c>
      <c r="D191" s="83">
        <f t="shared" si="137"/>
        <v>1</v>
      </c>
      <c r="E191" s="82" t="str">
        <f t="shared" si="138"/>
        <v>#DIV/0!</v>
      </c>
      <c r="F191" s="82" t="str">
        <f t="shared" si="139"/>
        <v>-</v>
      </c>
      <c r="G191" s="82">
        <f t="shared" si="140"/>
        <v>0</v>
      </c>
      <c r="H191" s="82">
        <f t="shared" si="141"/>
        <v>0</v>
      </c>
      <c r="I191" s="82" t="str">
        <f t="shared" si="142"/>
        <v>#DIV/0!</v>
      </c>
      <c r="J191" s="87" t="str">
        <f t="shared" si="143"/>
        <v>#DIV/0!</v>
      </c>
      <c r="K191" s="82" t="str">
        <f t="shared" si="144"/>
        <v>#DIV/0!</v>
      </c>
      <c r="L191" s="82" t="str">
        <f t="shared" si="145"/>
        <v>#DIV/0!</v>
      </c>
      <c r="T191" s="85" t="str">
        <f t="shared" si="146"/>
        <v>-</v>
      </c>
      <c r="Z191" s="86">
        <f t="shared" si="147"/>
        <v>0</v>
      </c>
    </row>
    <row r="192" ht="12.75" customHeight="1">
      <c r="B192" s="82" t="str">
        <f t="shared" si="135"/>
        <v>#DIV/0!</v>
      </c>
      <c r="C192" s="82">
        <f t="shared" si="136"/>
        <v>0</v>
      </c>
      <c r="D192" s="83">
        <f t="shared" si="137"/>
        <v>1</v>
      </c>
      <c r="E192" s="82" t="str">
        <f t="shared" si="138"/>
        <v>#DIV/0!</v>
      </c>
      <c r="F192" s="82" t="str">
        <f t="shared" si="139"/>
        <v>-</v>
      </c>
      <c r="G192" s="82">
        <f t="shared" si="140"/>
        <v>0</v>
      </c>
      <c r="H192" s="82">
        <f t="shared" si="141"/>
        <v>0</v>
      </c>
      <c r="I192" s="82" t="str">
        <f t="shared" si="142"/>
        <v>#DIV/0!</v>
      </c>
      <c r="J192" s="87" t="str">
        <f t="shared" si="143"/>
        <v>#DIV/0!</v>
      </c>
      <c r="K192" s="82" t="str">
        <f t="shared" si="144"/>
        <v>#DIV/0!</v>
      </c>
      <c r="L192" s="82" t="str">
        <f t="shared" si="145"/>
        <v>#DIV/0!</v>
      </c>
      <c r="T192" s="85" t="str">
        <f t="shared" si="146"/>
        <v>-</v>
      </c>
      <c r="Z192" s="86">
        <f t="shared" si="147"/>
        <v>0</v>
      </c>
    </row>
    <row r="193" ht="12.75" customHeight="1">
      <c r="B193" s="82" t="str">
        <f t="shared" si="135"/>
        <v>#DIV/0!</v>
      </c>
      <c r="C193" s="82">
        <f t="shared" si="136"/>
        <v>0</v>
      </c>
      <c r="D193" s="83">
        <f t="shared" si="137"/>
        <v>1</v>
      </c>
      <c r="E193" s="82" t="str">
        <f t="shared" si="138"/>
        <v>#DIV/0!</v>
      </c>
      <c r="F193" s="82" t="str">
        <f t="shared" si="139"/>
        <v>-</v>
      </c>
      <c r="G193" s="82">
        <f t="shared" si="140"/>
        <v>0</v>
      </c>
      <c r="H193" s="82">
        <f t="shared" si="141"/>
        <v>0</v>
      </c>
      <c r="I193" s="82" t="str">
        <f t="shared" si="142"/>
        <v>#DIV/0!</v>
      </c>
      <c r="J193" s="87" t="str">
        <f t="shared" si="143"/>
        <v>#DIV/0!</v>
      </c>
      <c r="K193" s="82" t="str">
        <f t="shared" si="144"/>
        <v>#DIV/0!</v>
      </c>
      <c r="L193" s="82" t="str">
        <f t="shared" si="145"/>
        <v>#DIV/0!</v>
      </c>
      <c r="T193" s="85" t="str">
        <f t="shared" si="146"/>
        <v>-</v>
      </c>
      <c r="Z193" s="86">
        <f t="shared" si="147"/>
        <v>0</v>
      </c>
    </row>
    <row r="194" ht="12.75" customHeight="1">
      <c r="B194" s="82" t="str">
        <f t="shared" si="135"/>
        <v>#DIV/0!</v>
      </c>
      <c r="C194" s="82">
        <f t="shared" si="136"/>
        <v>0</v>
      </c>
      <c r="D194" s="83">
        <f t="shared" si="137"/>
        <v>1</v>
      </c>
      <c r="E194" s="82" t="str">
        <f t="shared" si="138"/>
        <v>#DIV/0!</v>
      </c>
      <c r="F194" s="82" t="str">
        <f t="shared" si="139"/>
        <v>-</v>
      </c>
      <c r="G194" s="82">
        <f t="shared" si="140"/>
        <v>0</v>
      </c>
      <c r="H194" s="82">
        <f t="shared" si="141"/>
        <v>0</v>
      </c>
      <c r="I194" s="82" t="str">
        <f t="shared" si="142"/>
        <v>#DIV/0!</v>
      </c>
      <c r="J194" s="87" t="str">
        <f t="shared" si="143"/>
        <v>#DIV/0!</v>
      </c>
      <c r="K194" s="82" t="str">
        <f t="shared" si="144"/>
        <v>#DIV/0!</v>
      </c>
      <c r="L194" s="82" t="str">
        <f t="shared" si="145"/>
        <v>#DIV/0!</v>
      </c>
      <c r="T194" s="85" t="str">
        <f t="shared" si="146"/>
        <v>-</v>
      </c>
      <c r="Z194" s="86">
        <f t="shared" si="147"/>
        <v>0</v>
      </c>
    </row>
    <row r="195" ht="12.75" customHeight="1">
      <c r="B195" s="82" t="str">
        <f t="shared" si="135"/>
        <v>#DIV/0!</v>
      </c>
      <c r="C195" s="82">
        <f t="shared" si="136"/>
        <v>0</v>
      </c>
      <c r="D195" s="83">
        <f t="shared" si="137"/>
        <v>1</v>
      </c>
      <c r="E195" s="82" t="str">
        <f t="shared" si="138"/>
        <v>#DIV/0!</v>
      </c>
      <c r="F195" s="82" t="str">
        <f t="shared" si="139"/>
        <v>-</v>
      </c>
      <c r="G195" s="82">
        <f t="shared" si="140"/>
        <v>0</v>
      </c>
      <c r="H195" s="82">
        <f t="shared" si="141"/>
        <v>0</v>
      </c>
      <c r="I195" s="82" t="str">
        <f t="shared" si="142"/>
        <v>#DIV/0!</v>
      </c>
      <c r="J195" s="87" t="str">
        <f t="shared" si="143"/>
        <v>#DIV/0!</v>
      </c>
      <c r="K195" s="82" t="str">
        <f t="shared" si="144"/>
        <v>#DIV/0!</v>
      </c>
      <c r="L195" s="82" t="str">
        <f t="shared" si="145"/>
        <v>#DIV/0!</v>
      </c>
      <c r="T195" s="85" t="str">
        <f t="shared" si="146"/>
        <v>-</v>
      </c>
      <c r="Z195" s="86">
        <f t="shared" si="147"/>
        <v>0</v>
      </c>
    </row>
    <row r="196" ht="12.75" customHeight="1">
      <c r="B196" s="82" t="str">
        <f t="shared" si="135"/>
        <v>#DIV/0!</v>
      </c>
      <c r="C196" s="82">
        <f t="shared" si="136"/>
        <v>0</v>
      </c>
      <c r="D196" s="83">
        <f t="shared" si="137"/>
        <v>1</v>
      </c>
      <c r="E196" s="82" t="str">
        <f t="shared" si="138"/>
        <v>#DIV/0!</v>
      </c>
      <c r="F196" s="82" t="str">
        <f t="shared" si="139"/>
        <v>-</v>
      </c>
      <c r="G196" s="82">
        <f t="shared" si="140"/>
        <v>0</v>
      </c>
      <c r="H196" s="82">
        <f t="shared" si="141"/>
        <v>0</v>
      </c>
      <c r="I196" s="82" t="str">
        <f t="shared" si="142"/>
        <v>#DIV/0!</v>
      </c>
      <c r="J196" s="87" t="str">
        <f t="shared" si="143"/>
        <v>#DIV/0!</v>
      </c>
      <c r="K196" s="82" t="str">
        <f t="shared" si="144"/>
        <v>#DIV/0!</v>
      </c>
      <c r="L196" s="82" t="str">
        <f t="shared" si="145"/>
        <v>#DIV/0!</v>
      </c>
      <c r="T196" s="85" t="str">
        <f t="shared" si="146"/>
        <v>-</v>
      </c>
      <c r="Z196" s="86">
        <f t="shared" si="147"/>
        <v>0</v>
      </c>
    </row>
    <row r="197" ht="12.75" customHeight="1">
      <c r="B197" s="82" t="str">
        <f t="shared" si="135"/>
        <v>#DIV/0!</v>
      </c>
      <c r="C197" s="82">
        <f t="shared" si="136"/>
        <v>0</v>
      </c>
      <c r="D197" s="83">
        <f t="shared" si="137"/>
        <v>1</v>
      </c>
      <c r="E197" s="82" t="str">
        <f t="shared" si="138"/>
        <v>#DIV/0!</v>
      </c>
      <c r="F197" s="82" t="str">
        <f t="shared" si="139"/>
        <v>-</v>
      </c>
      <c r="G197" s="82">
        <f t="shared" si="140"/>
        <v>0</v>
      </c>
      <c r="H197" s="82">
        <f t="shared" si="141"/>
        <v>0</v>
      </c>
      <c r="I197" s="82" t="str">
        <f t="shared" si="142"/>
        <v>#DIV/0!</v>
      </c>
      <c r="J197" s="87" t="str">
        <f t="shared" si="143"/>
        <v>#DIV/0!</v>
      </c>
      <c r="K197" s="82" t="str">
        <f t="shared" si="144"/>
        <v>#DIV/0!</v>
      </c>
      <c r="L197" s="82" t="str">
        <f t="shared" si="145"/>
        <v>#DIV/0!</v>
      </c>
      <c r="T197" s="85" t="str">
        <f t="shared" si="146"/>
        <v>-</v>
      </c>
      <c r="Z197" s="86">
        <f t="shared" si="147"/>
        <v>0</v>
      </c>
    </row>
    <row r="198" ht="12.75" customHeight="1">
      <c r="B198" s="82" t="str">
        <f t="shared" si="135"/>
        <v>#DIV/0!</v>
      </c>
      <c r="C198" s="82">
        <f t="shared" si="136"/>
        <v>0</v>
      </c>
      <c r="D198" s="83">
        <f t="shared" si="137"/>
        <v>1</v>
      </c>
      <c r="E198" s="82" t="str">
        <f t="shared" si="138"/>
        <v>#DIV/0!</v>
      </c>
      <c r="F198" s="82" t="str">
        <f t="shared" si="139"/>
        <v>-</v>
      </c>
      <c r="G198" s="82">
        <f t="shared" si="140"/>
        <v>0</v>
      </c>
      <c r="H198" s="82">
        <f t="shared" si="141"/>
        <v>0</v>
      </c>
      <c r="I198" s="82" t="str">
        <f t="shared" si="142"/>
        <v>#DIV/0!</v>
      </c>
      <c r="J198" s="87" t="str">
        <f t="shared" si="143"/>
        <v>#DIV/0!</v>
      </c>
      <c r="K198" s="82" t="str">
        <f t="shared" si="144"/>
        <v>#DIV/0!</v>
      </c>
      <c r="L198" s="82" t="str">
        <f t="shared" si="145"/>
        <v>#DIV/0!</v>
      </c>
      <c r="T198" s="85" t="str">
        <f t="shared" si="146"/>
        <v>-</v>
      </c>
      <c r="Z198" s="86">
        <f t="shared" si="147"/>
        <v>0</v>
      </c>
    </row>
    <row r="199" ht="12.75" customHeight="1">
      <c r="B199" s="82" t="str">
        <f t="shared" si="135"/>
        <v>#DIV/0!</v>
      </c>
      <c r="C199" s="82">
        <f t="shared" si="136"/>
        <v>0</v>
      </c>
      <c r="D199" s="83">
        <f t="shared" si="137"/>
        <v>1</v>
      </c>
      <c r="E199" s="82" t="str">
        <f t="shared" si="138"/>
        <v>#DIV/0!</v>
      </c>
      <c r="F199" s="82" t="str">
        <f t="shared" si="139"/>
        <v>-</v>
      </c>
      <c r="G199" s="82">
        <f t="shared" si="140"/>
        <v>0</v>
      </c>
      <c r="H199" s="82">
        <f t="shared" si="141"/>
        <v>0</v>
      </c>
      <c r="I199" s="82" t="str">
        <f t="shared" si="142"/>
        <v>#DIV/0!</v>
      </c>
      <c r="J199" s="87" t="str">
        <f t="shared" si="143"/>
        <v>#DIV/0!</v>
      </c>
      <c r="K199" s="82" t="str">
        <f t="shared" si="144"/>
        <v>#DIV/0!</v>
      </c>
      <c r="L199" s="82" t="str">
        <f t="shared" si="145"/>
        <v>#DIV/0!</v>
      </c>
      <c r="T199" s="85" t="str">
        <f t="shared" si="146"/>
        <v>-</v>
      </c>
      <c r="Z199" s="86">
        <f t="shared" si="147"/>
        <v>0</v>
      </c>
    </row>
    <row r="200" ht="12.75" customHeight="1">
      <c r="B200" s="82" t="str">
        <f t="shared" si="135"/>
        <v>#DIV/0!</v>
      </c>
      <c r="C200" s="82">
        <f t="shared" si="136"/>
        <v>0</v>
      </c>
      <c r="D200" s="83">
        <f t="shared" si="137"/>
        <v>1</v>
      </c>
      <c r="E200" s="82" t="str">
        <f t="shared" si="138"/>
        <v>#DIV/0!</v>
      </c>
      <c r="F200" s="82" t="str">
        <f t="shared" si="139"/>
        <v>-</v>
      </c>
      <c r="G200" s="82">
        <f t="shared" si="140"/>
        <v>0</v>
      </c>
      <c r="H200" s="82">
        <f t="shared" si="141"/>
        <v>0</v>
      </c>
      <c r="I200" s="82" t="str">
        <f t="shared" si="142"/>
        <v>#DIV/0!</v>
      </c>
      <c r="J200" s="87" t="str">
        <f t="shared" si="143"/>
        <v>#DIV/0!</v>
      </c>
      <c r="K200" s="82" t="str">
        <f t="shared" si="144"/>
        <v>#DIV/0!</v>
      </c>
      <c r="L200" s="82" t="str">
        <f t="shared" si="145"/>
        <v>#DIV/0!</v>
      </c>
      <c r="T200" s="85" t="str">
        <f t="shared" si="146"/>
        <v>-</v>
      </c>
      <c r="Z200" s="86">
        <f t="shared" si="147"/>
        <v>0</v>
      </c>
    </row>
    <row r="201" ht="12.75" customHeight="1">
      <c r="B201" s="82" t="str">
        <f t="shared" si="135"/>
        <v>#DIV/0!</v>
      </c>
      <c r="C201" s="82">
        <f t="shared" si="136"/>
        <v>0</v>
      </c>
      <c r="D201" s="83">
        <f t="shared" si="137"/>
        <v>1</v>
      </c>
      <c r="E201" s="82" t="str">
        <f t="shared" si="138"/>
        <v>#DIV/0!</v>
      </c>
      <c r="F201" s="82" t="str">
        <f t="shared" si="139"/>
        <v>-</v>
      </c>
      <c r="G201" s="82">
        <f t="shared" si="140"/>
        <v>0</v>
      </c>
      <c r="H201" s="82">
        <f t="shared" si="141"/>
        <v>0</v>
      </c>
      <c r="I201" s="82" t="str">
        <f t="shared" si="142"/>
        <v>#DIV/0!</v>
      </c>
      <c r="J201" s="87" t="str">
        <f t="shared" si="143"/>
        <v>#DIV/0!</v>
      </c>
      <c r="K201" s="82" t="str">
        <f t="shared" si="144"/>
        <v>#DIV/0!</v>
      </c>
      <c r="L201" s="82" t="str">
        <f t="shared" si="145"/>
        <v>#DIV/0!</v>
      </c>
      <c r="T201" s="85" t="str">
        <f t="shared" si="146"/>
        <v>-</v>
      </c>
      <c r="Z201" s="86">
        <f t="shared" si="147"/>
        <v>0</v>
      </c>
    </row>
    <row r="202" ht="12.75" customHeight="1">
      <c r="B202" s="82" t="str">
        <f t="shared" si="135"/>
        <v>#DIV/0!</v>
      </c>
      <c r="C202" s="82">
        <f t="shared" si="136"/>
        <v>0</v>
      </c>
      <c r="D202" s="83">
        <f t="shared" si="137"/>
        <v>1</v>
      </c>
      <c r="E202" s="82" t="str">
        <f t="shared" si="138"/>
        <v>#DIV/0!</v>
      </c>
      <c r="F202" s="82" t="str">
        <f t="shared" si="139"/>
        <v>-</v>
      </c>
      <c r="G202" s="82">
        <f t="shared" si="140"/>
        <v>0</v>
      </c>
      <c r="H202" s="82">
        <f t="shared" si="141"/>
        <v>0</v>
      </c>
      <c r="I202" s="82" t="str">
        <f t="shared" si="142"/>
        <v>#DIV/0!</v>
      </c>
      <c r="J202" s="87" t="str">
        <f t="shared" si="143"/>
        <v>#DIV/0!</v>
      </c>
      <c r="K202" s="82" t="str">
        <f t="shared" si="144"/>
        <v>#DIV/0!</v>
      </c>
      <c r="L202" s="82" t="str">
        <f t="shared" si="145"/>
        <v>#DIV/0!</v>
      </c>
      <c r="T202" s="85" t="str">
        <f t="shared" si="146"/>
        <v>-</v>
      </c>
      <c r="Z202" s="86">
        <f t="shared" si="147"/>
        <v>0</v>
      </c>
    </row>
    <row r="203" ht="12.75" customHeight="1">
      <c r="B203" s="82" t="str">
        <f t="shared" si="135"/>
        <v>#DIV/0!</v>
      </c>
      <c r="C203" s="82">
        <f t="shared" si="136"/>
        <v>0</v>
      </c>
      <c r="D203" s="83">
        <f t="shared" si="137"/>
        <v>1</v>
      </c>
      <c r="E203" s="82" t="str">
        <f t="shared" si="138"/>
        <v>#DIV/0!</v>
      </c>
      <c r="F203" s="82" t="str">
        <f t="shared" si="139"/>
        <v>-</v>
      </c>
      <c r="G203" s="82">
        <f t="shared" si="140"/>
        <v>0</v>
      </c>
      <c r="H203" s="82">
        <f t="shared" si="141"/>
        <v>0</v>
      </c>
      <c r="I203" s="82" t="str">
        <f t="shared" si="142"/>
        <v>#DIV/0!</v>
      </c>
      <c r="J203" s="87" t="str">
        <f t="shared" si="143"/>
        <v>#DIV/0!</v>
      </c>
      <c r="K203" s="82" t="str">
        <f t="shared" si="144"/>
        <v>#DIV/0!</v>
      </c>
      <c r="L203" s="82" t="str">
        <f t="shared" si="145"/>
        <v>#DIV/0!</v>
      </c>
      <c r="T203" s="85" t="str">
        <f t="shared" si="146"/>
        <v>-</v>
      </c>
      <c r="Z203" s="86">
        <f t="shared" si="147"/>
        <v>0</v>
      </c>
    </row>
    <row r="204" ht="12.75" customHeight="1">
      <c r="B204" s="82"/>
      <c r="C204" s="82"/>
      <c r="E204" s="82"/>
      <c r="F204" s="82"/>
      <c r="G204" s="82"/>
      <c r="H204" s="82"/>
      <c r="I204" s="82"/>
      <c r="K204" s="86" t="str">
        <f t="shared" ref="K204:L204" si="148">SUM(K186:K203)</f>
        <v>#DIV/0!</v>
      </c>
      <c r="L204" s="86" t="str">
        <f t="shared" si="148"/>
        <v>#DIV/0!</v>
      </c>
      <c r="M204" s="83" t="str">
        <f>MATCH(K204,G$25:G$42)</f>
        <v>#DIV/0!</v>
      </c>
      <c r="N204" s="82" t="str">
        <f t="array" ref="N204">INDEX(G$25:G$42,M204)</f>
        <v>#DIV/0!</v>
      </c>
      <c r="O204" s="82" t="str">
        <f t="array" ref="O204">INDEX(G$25:G$42,M204+1)</f>
        <v>#DIV/0!</v>
      </c>
      <c r="P204" s="83" t="str">
        <f t="shared" ref="P204:P205" si="149">INDEX(B$25:B$42,M204)</f>
        <v>#DIV/0!</v>
      </c>
      <c r="Q204" s="83" t="str">
        <f t="shared" ref="Q204:Q205" si="150">INDEX(B$25:B$42,M204+1)</f>
        <v>#DIV/0!</v>
      </c>
      <c r="R204" s="88" t="str">
        <f t="shared" ref="R204:R205" si="151">P204 + (K204-N204)*(Q204-P204)/(O204-N204)</f>
        <v>#DIV/0!</v>
      </c>
      <c r="T204" s="85" t="str">
        <f t="shared" si="146"/>
        <v>-</v>
      </c>
      <c r="Z204" s="86">
        <f t="shared" si="147"/>
        <v>0</v>
      </c>
    </row>
    <row r="205" ht="12.75" customHeight="1">
      <c r="B205" s="82"/>
      <c r="C205" s="82"/>
      <c r="E205" s="82"/>
      <c r="F205" s="82"/>
      <c r="G205" s="82"/>
      <c r="H205" s="82"/>
      <c r="I205" s="82"/>
      <c r="K205" s="86" t="str">
        <f>K204</f>
        <v>#DIV/0!</v>
      </c>
      <c r="L205" s="86"/>
      <c r="M205" s="83" t="str">
        <f>MATCH(K204,H$25:H$42)</f>
        <v>#DIV/0!</v>
      </c>
      <c r="N205" s="82" t="str">
        <f t="array" ref="N205">INDEX(H$25:H$42,M205)</f>
        <v>#DIV/0!</v>
      </c>
      <c r="O205" s="82" t="str">
        <f t="array" ref="O205">INDEX(H$25:H$42,M205+1)</f>
        <v>#DIV/0!</v>
      </c>
      <c r="P205" s="83" t="str">
        <f t="shared" si="149"/>
        <v>#DIV/0!</v>
      </c>
      <c r="Q205" s="83" t="str">
        <f t="shared" si="150"/>
        <v>#DIV/0!</v>
      </c>
      <c r="R205" s="88" t="str">
        <f t="shared" si="151"/>
        <v>#DIV/0!</v>
      </c>
      <c r="T205" s="85">
        <f t="shared" ref="T205:T211" si="152">K9</f>
        <v>58.06166972</v>
      </c>
      <c r="AA205" s="89">
        <f t="shared" ref="AA205:AA209" si="153">L9</f>
        <v>2464.017797</v>
      </c>
    </row>
    <row r="206" ht="12.75" customHeight="1">
      <c r="T206" s="85">
        <f t="shared" si="152"/>
        <v>104.6145662</v>
      </c>
      <c r="AA206" s="89">
        <f t="shared" si="153"/>
        <v>1879.517625</v>
      </c>
    </row>
    <row r="207" ht="12.75" customHeight="1">
      <c r="T207" s="85">
        <f t="shared" si="152"/>
        <v>158.8302418</v>
      </c>
      <c r="AA207" s="89">
        <f t="shared" si="153"/>
        <v>1356.355919</v>
      </c>
    </row>
    <row r="208" ht="12.75" customHeight="1">
      <c r="T208" s="85" t="str">
        <f t="shared" si="152"/>
        <v>#DIV/0!</v>
      </c>
      <c r="AA208" s="89" t="str">
        <f t="shared" si="153"/>
        <v>#DIV/0!</v>
      </c>
    </row>
    <row r="209" ht="12.75" customHeight="1">
      <c r="T209" s="85" t="str">
        <f t="shared" si="152"/>
        <v>-</v>
      </c>
      <c r="AA209" s="89" t="str">
        <f t="shared" si="153"/>
        <v>-</v>
      </c>
    </row>
    <row r="210" ht="12.75" customHeight="1">
      <c r="T210" s="85" t="str">
        <f t="shared" si="152"/>
        <v/>
      </c>
    </row>
    <row r="211" ht="12.75" customHeight="1">
      <c r="T211" s="85" t="str">
        <f t="shared" si="152"/>
        <v/>
      </c>
      <c r="U211" s="84" t="s">
        <v>68</v>
      </c>
      <c r="V211" s="84" t="s">
        <v>69</v>
      </c>
      <c r="W211" s="84" t="s">
        <v>70</v>
      </c>
      <c r="X211" s="84" t="s">
        <v>71</v>
      </c>
      <c r="Y211" s="84" t="s">
        <v>72</v>
      </c>
      <c r="Z211" s="84" t="s">
        <v>73</v>
      </c>
      <c r="AA211" s="84" t="s">
        <v>10</v>
      </c>
    </row>
    <row r="212" ht="12.75" customHeight="1">
      <c r="S212" s="1" t="s">
        <v>68</v>
      </c>
      <c r="T212" s="85">
        <f t="shared" ref="T212:T229" si="154">$B25*60*$F$19/(C$23*63360)</f>
        <v>3.782587308</v>
      </c>
      <c r="U212" s="90">
        <v>500.0</v>
      </c>
    </row>
    <row r="213" ht="12.75" customHeight="1">
      <c r="T213" s="85">
        <f t="shared" si="154"/>
        <v>7.565174617</v>
      </c>
      <c r="U213" s="90">
        <f t="shared" ref="U213:U229" si="155">U212+500</f>
        <v>1000</v>
      </c>
    </row>
    <row r="214" ht="12.75" customHeight="1">
      <c r="T214" s="85">
        <f t="shared" si="154"/>
        <v>11.34776193</v>
      </c>
      <c r="U214" s="90">
        <f t="shared" si="155"/>
        <v>1500</v>
      </c>
    </row>
    <row r="215" ht="12.75" customHeight="1">
      <c r="T215" s="85">
        <f t="shared" si="154"/>
        <v>15.13034923</v>
      </c>
      <c r="U215" s="90">
        <f t="shared" si="155"/>
        <v>2000</v>
      </c>
    </row>
    <row r="216" ht="12.75" customHeight="1">
      <c r="T216" s="85">
        <f t="shared" si="154"/>
        <v>18.91293654</v>
      </c>
      <c r="U216" s="90">
        <f t="shared" si="155"/>
        <v>2500</v>
      </c>
    </row>
    <row r="217" ht="12.75" customHeight="1">
      <c r="T217" s="85">
        <f t="shared" si="154"/>
        <v>22.69552385</v>
      </c>
      <c r="U217" s="90">
        <f t="shared" si="155"/>
        <v>3000</v>
      </c>
    </row>
    <row r="218" ht="12.75" customHeight="1">
      <c r="T218" s="85">
        <f t="shared" si="154"/>
        <v>26.47811116</v>
      </c>
      <c r="U218" s="90">
        <f t="shared" si="155"/>
        <v>3500</v>
      </c>
    </row>
    <row r="219" ht="12.75" customHeight="1">
      <c r="T219" s="85">
        <f t="shared" si="154"/>
        <v>30.26069847</v>
      </c>
      <c r="U219" s="90">
        <f t="shared" si="155"/>
        <v>4000</v>
      </c>
    </row>
    <row r="220" ht="12.75" customHeight="1">
      <c r="T220" s="85">
        <f t="shared" si="154"/>
        <v>34.04328578</v>
      </c>
      <c r="U220" s="90">
        <f t="shared" si="155"/>
        <v>4500</v>
      </c>
    </row>
    <row r="221" ht="12.75" customHeight="1">
      <c r="T221" s="85">
        <f t="shared" si="154"/>
        <v>37.82587308</v>
      </c>
      <c r="U221" s="90">
        <f t="shared" si="155"/>
        <v>5000</v>
      </c>
    </row>
    <row r="222" ht="12.75" customHeight="1">
      <c r="T222" s="85">
        <f t="shared" si="154"/>
        <v>41.60846039</v>
      </c>
      <c r="U222" s="90">
        <f t="shared" si="155"/>
        <v>5500</v>
      </c>
    </row>
    <row r="223" ht="12.75" customHeight="1">
      <c r="T223" s="85">
        <f t="shared" si="154"/>
        <v>45.3910477</v>
      </c>
      <c r="U223" s="90">
        <f t="shared" si="155"/>
        <v>6000</v>
      </c>
    </row>
    <row r="224" ht="12.75" customHeight="1">
      <c r="T224" s="85">
        <f t="shared" si="154"/>
        <v>49.17363501</v>
      </c>
      <c r="U224" s="90">
        <f t="shared" si="155"/>
        <v>6500</v>
      </c>
    </row>
    <row r="225" ht="12.75" customHeight="1">
      <c r="T225" s="85">
        <f t="shared" si="154"/>
        <v>52.95622232</v>
      </c>
      <c r="U225" s="90">
        <f t="shared" si="155"/>
        <v>7000</v>
      </c>
    </row>
    <row r="226" ht="12.75" customHeight="1">
      <c r="T226" s="85">
        <f t="shared" si="154"/>
        <v>56.73880963</v>
      </c>
      <c r="U226" s="90">
        <f t="shared" si="155"/>
        <v>7500</v>
      </c>
    </row>
    <row r="227" ht="12.75" customHeight="1">
      <c r="T227" s="85">
        <f t="shared" si="154"/>
        <v>60.52139693</v>
      </c>
      <c r="U227" s="90">
        <f t="shared" si="155"/>
        <v>8000</v>
      </c>
    </row>
    <row r="228" ht="12.75" customHeight="1">
      <c r="T228" s="85">
        <f t="shared" si="154"/>
        <v>64.30398424</v>
      </c>
      <c r="U228" s="90">
        <f t="shared" si="155"/>
        <v>8500</v>
      </c>
    </row>
    <row r="229" ht="12.75" customHeight="1">
      <c r="T229" s="85">
        <f t="shared" si="154"/>
        <v>68.08657155</v>
      </c>
      <c r="U229" s="90">
        <f t="shared" si="155"/>
        <v>9000</v>
      </c>
    </row>
    <row r="230" ht="12.75" customHeight="1">
      <c r="S230" s="1" t="s">
        <v>69</v>
      </c>
      <c r="T230" s="91">
        <f t="shared" ref="T230:T247" si="156">$B25*60*$F$19/(D$23*63360)</f>
        <v>6.932271119</v>
      </c>
      <c r="V230" s="90">
        <v>500.0</v>
      </c>
    </row>
    <row r="231" ht="12.75" customHeight="1">
      <c r="T231" s="91">
        <f t="shared" si="156"/>
        <v>13.86454224</v>
      </c>
      <c r="V231" s="90">
        <f t="shared" ref="V231:V247" si="157">V230+500</f>
        <v>1000</v>
      </c>
    </row>
    <row r="232" ht="12.75" customHeight="1">
      <c r="T232" s="91">
        <f t="shared" si="156"/>
        <v>20.79681336</v>
      </c>
      <c r="V232" s="90">
        <f t="shared" si="157"/>
        <v>1500</v>
      </c>
    </row>
    <row r="233" ht="12.75" customHeight="1">
      <c r="T233" s="91">
        <f t="shared" si="156"/>
        <v>27.72908448</v>
      </c>
      <c r="V233" s="90">
        <f t="shared" si="157"/>
        <v>2000</v>
      </c>
    </row>
    <row r="234" ht="12.75" customHeight="1">
      <c r="T234" s="91">
        <f t="shared" si="156"/>
        <v>34.6613556</v>
      </c>
      <c r="V234" s="90">
        <f t="shared" si="157"/>
        <v>2500</v>
      </c>
    </row>
    <row r="235" ht="12.75" customHeight="1">
      <c r="T235" s="91">
        <f t="shared" si="156"/>
        <v>41.59362672</v>
      </c>
      <c r="V235" s="90">
        <f t="shared" si="157"/>
        <v>3000</v>
      </c>
    </row>
    <row r="236" ht="12.75" customHeight="1">
      <c r="T236" s="91">
        <f t="shared" si="156"/>
        <v>48.52589784</v>
      </c>
      <c r="V236" s="90">
        <f t="shared" si="157"/>
        <v>3500</v>
      </c>
    </row>
    <row r="237" ht="12.75" customHeight="1">
      <c r="T237" s="91">
        <f t="shared" si="156"/>
        <v>55.45816896</v>
      </c>
      <c r="V237" s="90">
        <f t="shared" si="157"/>
        <v>4000</v>
      </c>
    </row>
    <row r="238" ht="12.75" customHeight="1">
      <c r="T238" s="91">
        <f t="shared" si="156"/>
        <v>62.39044008</v>
      </c>
      <c r="V238" s="90">
        <f t="shared" si="157"/>
        <v>4500</v>
      </c>
    </row>
    <row r="239" ht="12.75" customHeight="1">
      <c r="T239" s="91">
        <f t="shared" si="156"/>
        <v>69.32271119</v>
      </c>
      <c r="V239" s="90">
        <f t="shared" si="157"/>
        <v>5000</v>
      </c>
    </row>
    <row r="240" ht="12.75" customHeight="1">
      <c r="T240" s="91">
        <f t="shared" si="156"/>
        <v>76.25498231</v>
      </c>
      <c r="V240" s="90">
        <f t="shared" si="157"/>
        <v>5500</v>
      </c>
    </row>
    <row r="241" ht="12.75" customHeight="1">
      <c r="T241" s="91">
        <f t="shared" si="156"/>
        <v>83.18725343</v>
      </c>
      <c r="V241" s="90">
        <f t="shared" si="157"/>
        <v>6000</v>
      </c>
    </row>
    <row r="242" ht="12.75" customHeight="1">
      <c r="T242" s="91">
        <f t="shared" si="156"/>
        <v>90.11952455</v>
      </c>
      <c r="V242" s="90">
        <f t="shared" si="157"/>
        <v>6500</v>
      </c>
    </row>
    <row r="243" ht="12.75" customHeight="1">
      <c r="T243" s="91">
        <f t="shared" si="156"/>
        <v>97.05179567</v>
      </c>
      <c r="V243" s="90">
        <f t="shared" si="157"/>
        <v>7000</v>
      </c>
    </row>
    <row r="244" ht="12.75" customHeight="1">
      <c r="T244" s="91">
        <f t="shared" si="156"/>
        <v>103.9840668</v>
      </c>
      <c r="V244" s="90">
        <f t="shared" si="157"/>
        <v>7500</v>
      </c>
    </row>
    <row r="245" ht="12.75" customHeight="1">
      <c r="T245" s="91">
        <f t="shared" si="156"/>
        <v>110.9163379</v>
      </c>
      <c r="V245" s="90">
        <f t="shared" si="157"/>
        <v>8000</v>
      </c>
    </row>
    <row r="246" ht="12.75" customHeight="1">
      <c r="T246" s="91">
        <f t="shared" si="156"/>
        <v>117.848609</v>
      </c>
      <c r="V246" s="90">
        <f t="shared" si="157"/>
        <v>8500</v>
      </c>
    </row>
    <row r="247" ht="12.75" customHeight="1">
      <c r="T247" s="91">
        <f t="shared" si="156"/>
        <v>124.7808802</v>
      </c>
      <c r="V247" s="90">
        <f t="shared" si="157"/>
        <v>9000</v>
      </c>
    </row>
    <row r="248" ht="12.75" customHeight="1">
      <c r="S248" s="1" t="s">
        <v>70</v>
      </c>
      <c r="T248" s="91">
        <f t="shared" ref="T248:T265" si="158">$B25*60*$F$19/(E$23*63360)</f>
        <v>10.60637481</v>
      </c>
      <c r="W248" s="90">
        <v>500.0</v>
      </c>
    </row>
    <row r="249" ht="12.75" customHeight="1">
      <c r="T249" s="91">
        <f t="shared" si="158"/>
        <v>21.21274963</v>
      </c>
      <c r="W249" s="90">
        <f t="shared" ref="W249:W265" si="159">W248+500</f>
        <v>1000</v>
      </c>
    </row>
    <row r="250" ht="12.75" customHeight="1">
      <c r="T250" s="91">
        <f t="shared" si="158"/>
        <v>31.81912444</v>
      </c>
      <c r="W250" s="90">
        <f t="shared" si="159"/>
        <v>1500</v>
      </c>
    </row>
    <row r="251" ht="12.75" customHeight="1">
      <c r="T251" s="91">
        <f t="shared" si="158"/>
        <v>42.42549925</v>
      </c>
      <c r="W251" s="90">
        <f t="shared" si="159"/>
        <v>2000</v>
      </c>
    </row>
    <row r="252" ht="12.75" customHeight="1">
      <c r="T252" s="91">
        <f t="shared" si="158"/>
        <v>53.03187406</v>
      </c>
      <c r="W252" s="90">
        <f t="shared" si="159"/>
        <v>2500</v>
      </c>
    </row>
    <row r="253" ht="12.75" customHeight="1">
      <c r="T253" s="91">
        <f t="shared" si="158"/>
        <v>63.63824888</v>
      </c>
      <c r="W253" s="90">
        <f t="shared" si="159"/>
        <v>3000</v>
      </c>
    </row>
    <row r="254" ht="12.75" customHeight="1">
      <c r="T254" s="91">
        <f t="shared" si="158"/>
        <v>74.24462369</v>
      </c>
      <c r="W254" s="90">
        <f t="shared" si="159"/>
        <v>3500</v>
      </c>
    </row>
    <row r="255" ht="12.75" customHeight="1">
      <c r="T255" s="91">
        <f t="shared" si="158"/>
        <v>84.8509985</v>
      </c>
      <c r="W255" s="90">
        <f t="shared" si="159"/>
        <v>4000</v>
      </c>
    </row>
    <row r="256" ht="12.75" customHeight="1">
      <c r="T256" s="91">
        <f t="shared" si="158"/>
        <v>95.45737331</v>
      </c>
      <c r="W256" s="90">
        <f t="shared" si="159"/>
        <v>4500</v>
      </c>
    </row>
    <row r="257" ht="12.75" customHeight="1">
      <c r="T257" s="91">
        <f t="shared" si="158"/>
        <v>106.0637481</v>
      </c>
      <c r="W257" s="90">
        <f t="shared" si="159"/>
        <v>5000</v>
      </c>
    </row>
    <row r="258" ht="12.75" customHeight="1">
      <c r="T258" s="91">
        <f t="shared" si="158"/>
        <v>116.6701229</v>
      </c>
      <c r="W258" s="90">
        <f t="shared" si="159"/>
        <v>5500</v>
      </c>
    </row>
    <row r="259" ht="12.75" customHeight="1">
      <c r="T259" s="91">
        <f t="shared" si="158"/>
        <v>127.2764978</v>
      </c>
      <c r="W259" s="90">
        <f t="shared" si="159"/>
        <v>6000</v>
      </c>
    </row>
    <row r="260" ht="12.75" customHeight="1">
      <c r="T260" s="91">
        <f t="shared" si="158"/>
        <v>137.8828726</v>
      </c>
      <c r="W260" s="90">
        <f t="shared" si="159"/>
        <v>6500</v>
      </c>
    </row>
    <row r="261" ht="12.75" customHeight="1">
      <c r="T261" s="91">
        <f t="shared" si="158"/>
        <v>148.4892474</v>
      </c>
      <c r="W261" s="90">
        <f t="shared" si="159"/>
        <v>7000</v>
      </c>
    </row>
    <row r="262" ht="12.75" customHeight="1">
      <c r="T262" s="91">
        <f t="shared" si="158"/>
        <v>159.0956222</v>
      </c>
      <c r="W262" s="90">
        <f t="shared" si="159"/>
        <v>7500</v>
      </c>
    </row>
    <row r="263" ht="12.75" customHeight="1">
      <c r="T263" s="91">
        <f t="shared" si="158"/>
        <v>169.701997</v>
      </c>
      <c r="W263" s="90">
        <f t="shared" si="159"/>
        <v>8000</v>
      </c>
    </row>
    <row r="264" ht="12.75" customHeight="1">
      <c r="T264" s="91">
        <f t="shared" si="158"/>
        <v>180.3083718</v>
      </c>
      <c r="W264" s="90">
        <f t="shared" si="159"/>
        <v>8500</v>
      </c>
    </row>
    <row r="265" ht="12.75" customHeight="1">
      <c r="T265" s="91">
        <f t="shared" si="158"/>
        <v>190.9147466</v>
      </c>
      <c r="W265" s="90">
        <f t="shared" si="159"/>
        <v>9000</v>
      </c>
    </row>
    <row r="266" ht="12.75" customHeight="1">
      <c r="S266" s="1" t="s">
        <v>71</v>
      </c>
      <c r="T266" s="91">
        <f t="shared" ref="T266:T283" si="160">$B25*60*$F$19/(F$23*63360)</f>
        <v>14.08549112</v>
      </c>
      <c r="X266" s="90">
        <v>500.0</v>
      </c>
    </row>
    <row r="267" ht="12.75" customHeight="1">
      <c r="T267" s="91">
        <f t="shared" si="160"/>
        <v>28.17098224</v>
      </c>
      <c r="X267" s="90">
        <f t="shared" ref="X267:X283" si="161">X266+500</f>
        <v>1000</v>
      </c>
    </row>
    <row r="268" ht="12.75" customHeight="1">
      <c r="T268" s="91">
        <f t="shared" si="160"/>
        <v>42.25647336</v>
      </c>
      <c r="X268" s="90">
        <f t="shared" si="161"/>
        <v>1500</v>
      </c>
    </row>
    <row r="269" ht="12.75" customHeight="1">
      <c r="T269" s="91">
        <f t="shared" si="160"/>
        <v>56.34196448</v>
      </c>
      <c r="X269" s="90">
        <f t="shared" si="161"/>
        <v>2000</v>
      </c>
    </row>
    <row r="270" ht="12.75" customHeight="1">
      <c r="T270" s="91">
        <f t="shared" si="160"/>
        <v>70.4274556</v>
      </c>
      <c r="X270" s="90">
        <f t="shared" si="161"/>
        <v>2500</v>
      </c>
    </row>
    <row r="271" ht="12.75" customHeight="1">
      <c r="T271" s="91">
        <f t="shared" si="160"/>
        <v>84.51294672</v>
      </c>
      <c r="X271" s="90">
        <f t="shared" si="161"/>
        <v>3000</v>
      </c>
    </row>
    <row r="272" ht="12.75" customHeight="1">
      <c r="T272" s="91">
        <f t="shared" si="160"/>
        <v>98.59843783</v>
      </c>
      <c r="X272" s="90">
        <f t="shared" si="161"/>
        <v>3500</v>
      </c>
    </row>
    <row r="273" ht="12.75" customHeight="1">
      <c r="T273" s="91">
        <f t="shared" si="160"/>
        <v>112.683929</v>
      </c>
      <c r="X273" s="90">
        <f t="shared" si="161"/>
        <v>4000</v>
      </c>
    </row>
    <row r="274" ht="12.75" customHeight="1">
      <c r="T274" s="91">
        <f t="shared" si="160"/>
        <v>126.7694201</v>
      </c>
      <c r="X274" s="90">
        <f t="shared" si="161"/>
        <v>4500</v>
      </c>
    </row>
    <row r="275" ht="12.75" customHeight="1">
      <c r="T275" s="91">
        <f t="shared" si="160"/>
        <v>140.8549112</v>
      </c>
      <c r="X275" s="90">
        <f t="shared" si="161"/>
        <v>5000</v>
      </c>
    </row>
    <row r="276" ht="12.75" customHeight="1">
      <c r="T276" s="91">
        <f t="shared" si="160"/>
        <v>154.9404023</v>
      </c>
      <c r="X276" s="90">
        <f t="shared" si="161"/>
        <v>5500</v>
      </c>
    </row>
    <row r="277" ht="12.75" customHeight="1">
      <c r="T277" s="91">
        <f t="shared" si="160"/>
        <v>169.0258934</v>
      </c>
      <c r="X277" s="90">
        <f t="shared" si="161"/>
        <v>6000</v>
      </c>
    </row>
    <row r="278" ht="12.75" customHeight="1">
      <c r="T278" s="91">
        <f t="shared" si="160"/>
        <v>183.1113845</v>
      </c>
      <c r="X278" s="90">
        <f t="shared" si="161"/>
        <v>6500</v>
      </c>
    </row>
    <row r="279" ht="12.75" customHeight="1">
      <c r="T279" s="91">
        <f t="shared" si="160"/>
        <v>197.1968757</v>
      </c>
      <c r="X279" s="90">
        <f t="shared" si="161"/>
        <v>7000</v>
      </c>
    </row>
    <row r="280" ht="12.75" customHeight="1">
      <c r="T280" s="91">
        <f t="shared" si="160"/>
        <v>211.2823668</v>
      </c>
      <c r="X280" s="90">
        <f t="shared" si="161"/>
        <v>7500</v>
      </c>
    </row>
    <row r="281" ht="12.75" customHeight="1">
      <c r="T281" s="91">
        <f t="shared" si="160"/>
        <v>225.3678579</v>
      </c>
      <c r="X281" s="90">
        <f t="shared" si="161"/>
        <v>8000</v>
      </c>
    </row>
    <row r="282" ht="12.75" customHeight="1">
      <c r="T282" s="91">
        <f t="shared" si="160"/>
        <v>239.453349</v>
      </c>
      <c r="X282" s="90">
        <f t="shared" si="161"/>
        <v>8500</v>
      </c>
    </row>
    <row r="283" ht="12.75" customHeight="1">
      <c r="T283" s="91">
        <f t="shared" si="160"/>
        <v>253.5388401</v>
      </c>
      <c r="X283" s="90">
        <f t="shared" si="161"/>
        <v>9000</v>
      </c>
    </row>
    <row r="284" ht="12.75" customHeight="1">
      <c r="S284" s="1" t="s">
        <v>72</v>
      </c>
      <c r="T284" s="91" t="str">
        <f t="shared" ref="T284:T301" si="162">$B25*60*$F$19/(G$23*63360)</f>
        <v>#DIV/0!</v>
      </c>
      <c r="Y284" s="90">
        <v>500.0</v>
      </c>
    </row>
    <row r="285" ht="12.75" customHeight="1">
      <c r="T285" s="91" t="str">
        <f t="shared" si="162"/>
        <v>#DIV/0!</v>
      </c>
      <c r="Y285" s="90">
        <f t="shared" ref="Y285:Y301" si="163">Y284+500</f>
        <v>1000</v>
      </c>
    </row>
    <row r="286" ht="12.75" customHeight="1">
      <c r="T286" s="91" t="str">
        <f t="shared" si="162"/>
        <v>#DIV/0!</v>
      </c>
      <c r="Y286" s="90">
        <f t="shared" si="163"/>
        <v>1500</v>
      </c>
    </row>
    <row r="287" ht="12.75" customHeight="1">
      <c r="T287" s="91" t="str">
        <f t="shared" si="162"/>
        <v>#DIV/0!</v>
      </c>
      <c r="Y287" s="90">
        <f t="shared" si="163"/>
        <v>2000</v>
      </c>
    </row>
    <row r="288" ht="12.75" customHeight="1">
      <c r="T288" s="91" t="str">
        <f t="shared" si="162"/>
        <v>#DIV/0!</v>
      </c>
      <c r="Y288" s="90">
        <f t="shared" si="163"/>
        <v>2500</v>
      </c>
    </row>
    <row r="289" ht="12.75" customHeight="1">
      <c r="T289" s="91" t="str">
        <f t="shared" si="162"/>
        <v>#DIV/0!</v>
      </c>
      <c r="Y289" s="90">
        <f t="shared" si="163"/>
        <v>3000</v>
      </c>
    </row>
    <row r="290" ht="12.75" customHeight="1">
      <c r="T290" s="91" t="str">
        <f t="shared" si="162"/>
        <v>#DIV/0!</v>
      </c>
      <c r="Y290" s="90">
        <f t="shared" si="163"/>
        <v>3500</v>
      </c>
    </row>
    <row r="291" ht="12.75" customHeight="1">
      <c r="T291" s="91" t="str">
        <f t="shared" si="162"/>
        <v>#DIV/0!</v>
      </c>
      <c r="Y291" s="90">
        <f t="shared" si="163"/>
        <v>4000</v>
      </c>
    </row>
    <row r="292" ht="12.75" customHeight="1">
      <c r="T292" s="91" t="str">
        <f t="shared" si="162"/>
        <v>#DIV/0!</v>
      </c>
      <c r="Y292" s="90">
        <f t="shared" si="163"/>
        <v>4500</v>
      </c>
    </row>
    <row r="293" ht="12.75" customHeight="1">
      <c r="T293" s="91" t="str">
        <f t="shared" si="162"/>
        <v>#DIV/0!</v>
      </c>
      <c r="Y293" s="90">
        <f t="shared" si="163"/>
        <v>5000</v>
      </c>
    </row>
    <row r="294" ht="12.75" customHeight="1">
      <c r="T294" s="91" t="str">
        <f t="shared" si="162"/>
        <v>#DIV/0!</v>
      </c>
      <c r="Y294" s="90">
        <f t="shared" si="163"/>
        <v>5500</v>
      </c>
    </row>
    <row r="295" ht="12.75" customHeight="1">
      <c r="T295" s="91" t="str">
        <f t="shared" si="162"/>
        <v>#DIV/0!</v>
      </c>
      <c r="Y295" s="90">
        <f t="shared" si="163"/>
        <v>6000</v>
      </c>
    </row>
    <row r="296" ht="12.75" customHeight="1">
      <c r="T296" s="91" t="str">
        <f t="shared" si="162"/>
        <v>#DIV/0!</v>
      </c>
      <c r="Y296" s="90">
        <f t="shared" si="163"/>
        <v>6500</v>
      </c>
    </row>
    <row r="297" ht="12.75" customHeight="1">
      <c r="T297" s="91" t="str">
        <f t="shared" si="162"/>
        <v>#DIV/0!</v>
      </c>
      <c r="Y297" s="90">
        <f t="shared" si="163"/>
        <v>7000</v>
      </c>
    </row>
    <row r="298" ht="12.75" customHeight="1">
      <c r="T298" s="91" t="str">
        <f t="shared" si="162"/>
        <v>#DIV/0!</v>
      </c>
      <c r="Y298" s="90">
        <f t="shared" si="163"/>
        <v>7500</v>
      </c>
    </row>
    <row r="299" ht="12.75" customHeight="1">
      <c r="T299" s="91" t="str">
        <f t="shared" si="162"/>
        <v>#DIV/0!</v>
      </c>
      <c r="Y299" s="90">
        <f t="shared" si="163"/>
        <v>8000</v>
      </c>
    </row>
    <row r="300" ht="12.75" customHeight="1">
      <c r="T300" s="91" t="str">
        <f t="shared" si="162"/>
        <v>#DIV/0!</v>
      </c>
      <c r="Y300" s="90">
        <f t="shared" si="163"/>
        <v>8500</v>
      </c>
    </row>
    <row r="301" ht="12.75" customHeight="1">
      <c r="T301" s="91" t="str">
        <f t="shared" si="162"/>
        <v>#DIV/0!</v>
      </c>
      <c r="Y301" s="90">
        <f t="shared" si="163"/>
        <v>9000</v>
      </c>
    </row>
    <row r="302" ht="12.75" customHeight="1">
      <c r="S302" s="1" t="s">
        <v>73</v>
      </c>
      <c r="T302" s="91" t="str">
        <f t="shared" ref="T302:T319" si="164">$B25*60*$F$19/(H$23*63360)</f>
        <v>#DIV/0!</v>
      </c>
      <c r="Z302" s="90">
        <v>500.0</v>
      </c>
    </row>
    <row r="303" ht="12.75" customHeight="1">
      <c r="T303" s="91" t="str">
        <f t="shared" si="164"/>
        <v>#DIV/0!</v>
      </c>
      <c r="Z303" s="90">
        <f t="shared" ref="Z303:Z319" si="165">Z302+500</f>
        <v>1000</v>
      </c>
    </row>
    <row r="304" ht="12.75" customHeight="1">
      <c r="T304" s="91" t="str">
        <f t="shared" si="164"/>
        <v>#DIV/0!</v>
      </c>
      <c r="Z304" s="90">
        <f t="shared" si="165"/>
        <v>1500</v>
      </c>
    </row>
    <row r="305" ht="12.75" customHeight="1">
      <c r="T305" s="91" t="str">
        <f t="shared" si="164"/>
        <v>#DIV/0!</v>
      </c>
      <c r="Z305" s="90">
        <f t="shared" si="165"/>
        <v>2000</v>
      </c>
    </row>
    <row r="306" ht="12.75" customHeight="1">
      <c r="T306" s="91" t="str">
        <f t="shared" si="164"/>
        <v>#DIV/0!</v>
      </c>
      <c r="Z306" s="90">
        <f t="shared" si="165"/>
        <v>2500</v>
      </c>
    </row>
    <row r="307" ht="12.75" customHeight="1">
      <c r="T307" s="91" t="str">
        <f t="shared" si="164"/>
        <v>#DIV/0!</v>
      </c>
      <c r="Z307" s="90">
        <f t="shared" si="165"/>
        <v>3000</v>
      </c>
    </row>
    <row r="308" ht="12.75" customHeight="1">
      <c r="T308" s="91" t="str">
        <f t="shared" si="164"/>
        <v>#DIV/0!</v>
      </c>
      <c r="Z308" s="90">
        <f t="shared" si="165"/>
        <v>3500</v>
      </c>
    </row>
    <row r="309" ht="12.75" customHeight="1">
      <c r="T309" s="91" t="str">
        <f t="shared" si="164"/>
        <v>#DIV/0!</v>
      </c>
      <c r="Z309" s="90">
        <f t="shared" si="165"/>
        <v>4000</v>
      </c>
    </row>
    <row r="310" ht="12.75" customHeight="1">
      <c r="T310" s="91" t="str">
        <f t="shared" si="164"/>
        <v>#DIV/0!</v>
      </c>
      <c r="Z310" s="90">
        <f t="shared" si="165"/>
        <v>4500</v>
      </c>
    </row>
    <row r="311" ht="12.75" customHeight="1">
      <c r="T311" s="91" t="str">
        <f t="shared" si="164"/>
        <v>#DIV/0!</v>
      </c>
      <c r="Z311" s="90">
        <f t="shared" si="165"/>
        <v>5000</v>
      </c>
    </row>
    <row r="312" ht="12.75" customHeight="1">
      <c r="T312" s="91" t="str">
        <f t="shared" si="164"/>
        <v>#DIV/0!</v>
      </c>
      <c r="Z312" s="90">
        <f t="shared" si="165"/>
        <v>5500</v>
      </c>
    </row>
    <row r="313" ht="12.75" customHeight="1">
      <c r="T313" s="91" t="str">
        <f t="shared" si="164"/>
        <v>#DIV/0!</v>
      </c>
      <c r="Z313" s="90">
        <f t="shared" si="165"/>
        <v>6000</v>
      </c>
    </row>
    <row r="314" ht="12.75" customHeight="1">
      <c r="T314" s="91" t="str">
        <f t="shared" si="164"/>
        <v>#DIV/0!</v>
      </c>
      <c r="Z314" s="90">
        <f t="shared" si="165"/>
        <v>6500</v>
      </c>
    </row>
    <row r="315" ht="12.75" customHeight="1">
      <c r="T315" s="91" t="str">
        <f t="shared" si="164"/>
        <v>#DIV/0!</v>
      </c>
      <c r="Z315" s="90">
        <f t="shared" si="165"/>
        <v>7000</v>
      </c>
    </row>
    <row r="316" ht="12.75" customHeight="1">
      <c r="T316" s="91" t="str">
        <f t="shared" si="164"/>
        <v>#DIV/0!</v>
      </c>
      <c r="Z316" s="90">
        <f t="shared" si="165"/>
        <v>7500</v>
      </c>
    </row>
    <row r="317" ht="12.75" customHeight="1">
      <c r="T317" s="91" t="str">
        <f t="shared" si="164"/>
        <v>#DIV/0!</v>
      </c>
      <c r="Z317" s="90">
        <f t="shared" si="165"/>
        <v>8000</v>
      </c>
    </row>
    <row r="318" ht="12.75" customHeight="1">
      <c r="T318" s="91" t="str">
        <f t="shared" si="164"/>
        <v>#DIV/0!</v>
      </c>
      <c r="Z318" s="90">
        <f t="shared" si="165"/>
        <v>8500</v>
      </c>
    </row>
    <row r="319" ht="12.75" customHeight="1">
      <c r="T319" s="91" t="str">
        <f t="shared" si="164"/>
        <v>#DIV/0!</v>
      </c>
      <c r="Z319" s="90">
        <f t="shared" si="165"/>
        <v>9000</v>
      </c>
    </row>
    <row r="320" ht="12.75" customHeight="1">
      <c r="T320" s="91">
        <f>$K$116</f>
        <v>58.06166972</v>
      </c>
      <c r="AA320" s="89">
        <f>$R$116</f>
        <v>7674.861806</v>
      </c>
    </row>
    <row r="321" ht="12.75" customHeight="1">
      <c r="T321" s="91">
        <f>$K$117</f>
        <v>58.06166972</v>
      </c>
      <c r="AA321" s="89">
        <f>$R$117</f>
        <v>4187.781228</v>
      </c>
    </row>
    <row r="322" ht="12.75" customHeight="1">
      <c r="T322" s="91">
        <f>$K$138</f>
        <v>104.6145662</v>
      </c>
      <c r="AA322" s="89">
        <f>$R$138</f>
        <v>7545.475675</v>
      </c>
    </row>
    <row r="323" ht="12.75" customHeight="1">
      <c r="T323" s="91">
        <f>$K$139</f>
        <v>104.6145662</v>
      </c>
      <c r="AA323" s="89">
        <f>$R$139</f>
        <v>4931.683448</v>
      </c>
    </row>
    <row r="324" ht="12.75" customHeight="1">
      <c r="T324" s="91">
        <f>$K$160</f>
        <v>158.8302418</v>
      </c>
      <c r="AA324" s="89">
        <f>$R$160</f>
        <v>7487.489581</v>
      </c>
    </row>
    <row r="325" ht="12.75" customHeight="1">
      <c r="T325" s="91">
        <f>$K$161</f>
        <v>158.8302418</v>
      </c>
      <c r="AA325" s="89">
        <f>$R$161</f>
        <v>5638.079654</v>
      </c>
    </row>
    <row r="326" ht="12.75" customHeight="1">
      <c r="T326" s="91" t="str">
        <f>$K$182</f>
        <v>#DIV/0!</v>
      </c>
      <c r="AA326" s="89" t="str">
        <f>$R$182</f>
        <v>#DIV/0!</v>
      </c>
    </row>
    <row r="327" ht="12.75" customHeight="1">
      <c r="T327" s="91" t="str">
        <f>$K$183</f>
        <v>#DIV/0!</v>
      </c>
      <c r="AA327" s="89" t="str">
        <f>$R$183</f>
        <v>#DIV/0!</v>
      </c>
    </row>
    <row r="328" ht="12.75" customHeight="1">
      <c r="T328" s="91" t="str">
        <f>$K$204</f>
        <v>#DIV/0!</v>
      </c>
      <c r="AA328" s="89" t="str">
        <f>$R$204</f>
        <v>#DIV/0!</v>
      </c>
    </row>
    <row r="329" ht="12.75" customHeight="1">
      <c r="T329" s="91" t="str">
        <f>$K$205</f>
        <v>#DIV/0!</v>
      </c>
      <c r="AA329" s="89" t="str">
        <f>$R$205</f>
        <v>#DIV/0!</v>
      </c>
    </row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S10:T10"/>
    <mergeCell ref="B13:C13"/>
  </mergeCells>
  <hyperlinks>
    <hyperlink r:id="rId1" ref="J20"/>
  </hyperlinks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6.14"/>
    <col customWidth="1" min="3" max="5" width="7.0"/>
    <col customWidth="1" min="6" max="6" width="6.86"/>
    <col customWidth="1" min="7" max="7" width="6.71"/>
    <col customWidth="1" min="8" max="8" width="6.29"/>
    <col customWidth="1" min="9" max="9" width="6.71"/>
    <col customWidth="1" min="10" max="10" width="8.57"/>
    <col customWidth="1" min="11" max="12" width="7.14"/>
    <col customWidth="1" min="13" max="13" width="6.0"/>
    <col customWidth="1" min="14" max="14" width="7.57"/>
    <col customWidth="1" min="15" max="18" width="6.43"/>
    <col customWidth="1" min="19" max="20" width="8.43"/>
    <col customWidth="1" min="21" max="21" width="5.86"/>
    <col customWidth="1" min="22" max="23" width="8.71"/>
    <col customWidth="1" min="24" max="24" width="6.57"/>
    <col customWidth="1" min="25" max="25" width="6.29"/>
    <col customWidth="1" min="26" max="35" width="8.71"/>
    <col customWidth="1" min="36" max="36" width="27.71"/>
    <col customWidth="1" min="37" max="41" width="8.71"/>
  </cols>
  <sheetData>
    <row r="1" ht="12.75" customHeight="1">
      <c r="A1" s="1" t="s">
        <v>95</v>
      </c>
      <c r="B1" s="1">
        <f>Sheet1!S7</f>
        <v>0.02</v>
      </c>
      <c r="C1" s="1"/>
      <c r="D1" s="1"/>
      <c r="E1" s="1"/>
      <c r="F1" s="1"/>
      <c r="G1" s="1" t="s">
        <v>96</v>
      </c>
      <c r="H1" s="1"/>
      <c r="I1" s="1"/>
      <c r="L1" s="1" t="s">
        <v>97</v>
      </c>
      <c r="M1" s="1" t="s">
        <v>98</v>
      </c>
      <c r="N1" s="1" t="s">
        <v>99</v>
      </c>
      <c r="O1" s="1"/>
      <c r="P1" s="1"/>
      <c r="Q1" s="1"/>
      <c r="R1" s="1"/>
      <c r="S1" s="1"/>
      <c r="T1" s="1"/>
      <c r="U1" s="1"/>
      <c r="V1" s="1"/>
      <c r="W1" s="1" t="s">
        <v>100</v>
      </c>
      <c r="X1" s="1" t="s">
        <v>101</v>
      </c>
      <c r="Y1" s="1" t="s">
        <v>102</v>
      </c>
      <c r="Z1" s="1" t="s">
        <v>103</v>
      </c>
      <c r="AA1" s="1" t="s">
        <v>104</v>
      </c>
      <c r="AB1" s="1" t="s">
        <v>105</v>
      </c>
      <c r="AC1" s="1" t="s">
        <v>106</v>
      </c>
      <c r="AF1" s="1" t="s">
        <v>107</v>
      </c>
      <c r="AJ1" s="1" t="s">
        <v>108</v>
      </c>
    </row>
    <row r="2" ht="12.75" customHeight="1">
      <c r="A2" s="1" t="s">
        <v>109</v>
      </c>
      <c r="B2" s="1">
        <f>Sheet1!S8</f>
        <v>3000</v>
      </c>
      <c r="C2" s="1"/>
      <c r="D2" s="92">
        <f>X2 + (60-Z2)*(Y2-X2)/(AA2-Z2)</f>
        <v>1.374747896</v>
      </c>
      <c r="E2" s="1" t="s">
        <v>110</v>
      </c>
      <c r="G2" s="1" t="s">
        <v>111</v>
      </c>
      <c r="H2" s="1">
        <f>Sheet1!V8</f>
        <v>0.32</v>
      </c>
      <c r="I2" s="1"/>
      <c r="L2" s="1">
        <v>1.0</v>
      </c>
      <c r="M2" s="93">
        <f t="shared" ref="M2:M7" si="1">match(L2,B$14:B$2014,0)</f>
        <v>1</v>
      </c>
      <c r="N2" s="1"/>
      <c r="O2" s="1"/>
      <c r="P2" s="1"/>
      <c r="Q2" s="1"/>
      <c r="R2" s="1"/>
      <c r="S2" s="1"/>
      <c r="T2" s="1"/>
      <c r="U2" s="1"/>
      <c r="V2" s="1"/>
      <c r="W2" s="93">
        <f>match(60, W$14:W$3016)</f>
        <v>69</v>
      </c>
      <c r="X2" s="1">
        <f t="shared" ref="X2:X4" si="2">offset(A$14,W2-1,0)</f>
        <v>1.36</v>
      </c>
      <c r="Y2" s="94">
        <f t="shared" ref="Y2:Y4" si="3">offset(A$14,W2,0)</f>
        <v>1.38</v>
      </c>
      <c r="Z2" s="94">
        <f t="shared" ref="Z2:Z4" si="4">offset(W$14,W2-1,0)</f>
        <v>59.15628301</v>
      </c>
      <c r="AA2" s="94">
        <f t="shared" ref="AA2:AA4" si="5">offset(W$14,W2,0)</f>
        <v>60.30046923</v>
      </c>
      <c r="AF2" s="1" t="s">
        <v>112</v>
      </c>
      <c r="AJ2" s="1" t="s">
        <v>113</v>
      </c>
    </row>
    <row r="3" ht="12.75" customHeight="1">
      <c r="A3" s="1" t="s">
        <v>3</v>
      </c>
      <c r="B3" s="1">
        <f>Sheet1!S6</f>
        <v>3483</v>
      </c>
      <c r="C3" s="1"/>
      <c r="D3" s="92">
        <f>X3 + (330-Z3)*(Y3-X3)/(AA3-Z3)</f>
        <v>4.592120708</v>
      </c>
      <c r="E3" s="95" t="s">
        <v>114</v>
      </c>
      <c r="G3" s="1" t="s">
        <v>115</v>
      </c>
      <c r="H3" s="1">
        <f>Sheet1!V7</f>
        <v>23</v>
      </c>
      <c r="I3" s="1" t="s">
        <v>116</v>
      </c>
      <c r="L3" s="1">
        <v>2.0</v>
      </c>
      <c r="M3" s="93">
        <f t="shared" si="1"/>
        <v>140</v>
      </c>
      <c r="N3" s="1">
        <f t="shared" ref="N3:N7" si="6">row(B$14) + M3 - 1</f>
        <v>153</v>
      </c>
      <c r="O3" s="1"/>
      <c r="P3" s="1"/>
      <c r="Q3" s="1"/>
      <c r="R3" s="1"/>
      <c r="S3" s="1"/>
      <c r="T3" s="1"/>
      <c r="U3" s="1"/>
      <c r="V3" s="1"/>
      <c r="W3" s="93">
        <f>match(330, W$14:W$3016)</f>
        <v>216</v>
      </c>
      <c r="X3" s="1">
        <f t="shared" si="2"/>
        <v>4.58</v>
      </c>
      <c r="Y3" s="94">
        <f t="shared" si="3"/>
        <v>4.6</v>
      </c>
      <c r="Z3" s="94">
        <f t="shared" si="4"/>
        <v>328.7438279</v>
      </c>
      <c r="AA3" s="94">
        <f t="shared" si="5"/>
        <v>330.816598</v>
      </c>
      <c r="AF3" s="1" t="s">
        <v>117</v>
      </c>
      <c r="AJ3" s="1" t="s">
        <v>118</v>
      </c>
    </row>
    <row r="4" ht="12.75" customHeight="1">
      <c r="A4" s="1" t="s">
        <v>119</v>
      </c>
      <c r="B4" s="1">
        <f>max(Sheet1!V9,B1)</f>
        <v>0.3</v>
      </c>
      <c r="C4" s="1"/>
      <c r="D4" s="92">
        <f>X4 + (660-Z4)*(Y4-X4)/(AA4-Z4)</f>
        <v>7.343398987</v>
      </c>
      <c r="E4" s="96">
        <v>44569.0</v>
      </c>
      <c r="G4" s="97" t="s">
        <v>120</v>
      </c>
      <c r="H4" s="1">
        <v>0.0765</v>
      </c>
      <c r="I4" s="97" t="s">
        <v>121</v>
      </c>
      <c r="L4" s="1">
        <v>3.0</v>
      </c>
      <c r="M4" s="93">
        <f t="shared" si="1"/>
        <v>451</v>
      </c>
      <c r="N4" s="1">
        <f t="shared" si="6"/>
        <v>464</v>
      </c>
      <c r="O4" s="1"/>
      <c r="P4" s="1"/>
      <c r="Q4" s="1"/>
      <c r="R4" s="1"/>
      <c r="S4" s="1"/>
      <c r="T4" s="1"/>
      <c r="U4" s="1"/>
      <c r="V4" s="1"/>
      <c r="W4" s="93">
        <f>match(660, W$14:W$3016)</f>
        <v>354</v>
      </c>
      <c r="X4" s="1">
        <f t="shared" si="2"/>
        <v>7.34</v>
      </c>
      <c r="Y4" s="94">
        <f t="shared" si="3"/>
        <v>7.36</v>
      </c>
      <c r="Z4" s="94">
        <f t="shared" si="4"/>
        <v>659.5392788</v>
      </c>
      <c r="AA4" s="94">
        <f t="shared" si="5"/>
        <v>662.2502108</v>
      </c>
      <c r="AJ4" s="1" t="s">
        <v>122</v>
      </c>
    </row>
    <row r="5" ht="12.75" customHeight="1">
      <c r="C5" s="1"/>
      <c r="D5" s="98">
        <f>AB5 + (660-Z5)*(AC5-AB5)/(AA5-Z5)</f>
        <v>92.51421917</v>
      </c>
      <c r="E5" s="95" t="s">
        <v>123</v>
      </c>
      <c r="G5" s="99" t="s">
        <v>124</v>
      </c>
      <c r="H5" s="1">
        <f>H4*H3*H2*0.5</f>
        <v>0.28152</v>
      </c>
      <c r="I5" s="1" t="s">
        <v>125</v>
      </c>
      <c r="L5" s="1">
        <v>4.0</v>
      </c>
      <c r="M5" s="93">
        <f t="shared" si="1"/>
        <v>1131</v>
      </c>
      <c r="N5" s="1">
        <f t="shared" si="6"/>
        <v>1144</v>
      </c>
      <c r="O5" s="1"/>
      <c r="P5" s="1"/>
      <c r="Q5" s="1"/>
      <c r="R5" s="1"/>
      <c r="S5" s="1"/>
      <c r="T5" s="1"/>
      <c r="U5" s="1"/>
      <c r="V5" s="1"/>
      <c r="W5" s="93"/>
      <c r="Y5" s="94"/>
      <c r="Z5" s="94">
        <f t="shared" ref="Z5:AA5" si="7">Z4</f>
        <v>659.5392788</v>
      </c>
      <c r="AA5" s="94">
        <f t="shared" si="7"/>
        <v>662.2502108</v>
      </c>
      <c r="AB5" s="100">
        <f>offset(S$14,W4-1,0)</f>
        <v>92.48988867</v>
      </c>
      <c r="AC5" s="100">
        <f>offset(S$14,W4,0)</f>
        <v>92.63305186</v>
      </c>
      <c r="AJ5" s="1"/>
    </row>
    <row r="6" ht="12.75" customHeight="1">
      <c r="A6" s="1"/>
      <c r="B6" s="1"/>
      <c r="C6" s="1"/>
      <c r="D6" s="92">
        <f>X6 + (1000-Z6)*(Y6-X6)/(AA6-Z6)</f>
        <v>9.666710802</v>
      </c>
      <c r="E6" s="95">
        <v>1000.0</v>
      </c>
      <c r="G6" s="99" t="s">
        <v>126</v>
      </c>
      <c r="H6" s="1">
        <f>5280/3600</f>
        <v>1.466666667</v>
      </c>
      <c r="I6" s="1"/>
      <c r="L6" s="1">
        <v>5.0</v>
      </c>
      <c r="M6" s="93" t="str">
        <f t="shared" si="1"/>
        <v>#N/A</v>
      </c>
      <c r="N6" s="1" t="str">
        <f t="shared" si="6"/>
        <v>#N/A</v>
      </c>
      <c r="O6" s="1"/>
      <c r="P6" s="1"/>
      <c r="Q6" s="1"/>
      <c r="R6" s="1"/>
      <c r="S6" s="1"/>
      <c r="T6" s="1"/>
      <c r="U6" s="1"/>
      <c r="V6" s="1"/>
      <c r="W6" s="93">
        <f>match(1000, W$14:W$3016)</f>
        <v>456</v>
      </c>
      <c r="X6" s="1">
        <f t="shared" ref="X6:X7" si="8">offset(A$14,W6-1,0)</f>
        <v>9.66</v>
      </c>
      <c r="Y6" s="94">
        <f t="shared" ref="Y6:Y7" si="9">offset(A$14,W6,0)</f>
        <v>9.68</v>
      </c>
      <c r="Z6" s="94">
        <f t="shared" ref="Z6:Z7" si="10">offset(W$14,W6-1,0)</f>
        <v>998.9648844</v>
      </c>
      <c r="AA6" s="94">
        <f t="shared" ref="AA6:AA7" si="11">offset(W$14,W6,0)</f>
        <v>1002.049808</v>
      </c>
      <c r="AB6" s="94"/>
      <c r="AC6" s="94"/>
      <c r="AJ6" s="1"/>
    </row>
    <row r="7" ht="12.75" customHeight="1">
      <c r="A7" s="1"/>
      <c r="B7" s="1"/>
      <c r="C7" s="1"/>
      <c r="D7" s="92">
        <f>X7 + (1320-Z7)*(Y7-X7)/(AA7-Z7)</f>
        <v>11.6490535</v>
      </c>
      <c r="E7" s="96">
        <v>44565.0</v>
      </c>
      <c r="H7" s="1"/>
      <c r="I7" s="1"/>
      <c r="J7" s="1"/>
      <c r="K7" s="1"/>
      <c r="L7" s="1">
        <v>6.0</v>
      </c>
      <c r="M7" s="93" t="str">
        <f t="shared" si="1"/>
        <v>#N/A</v>
      </c>
      <c r="N7" s="1" t="str">
        <f t="shared" si="6"/>
        <v>#N/A</v>
      </c>
      <c r="O7" s="1"/>
      <c r="P7" s="1"/>
      <c r="Q7" s="1"/>
      <c r="R7" s="1"/>
      <c r="S7" s="1"/>
      <c r="T7" s="1"/>
      <c r="U7" s="1"/>
      <c r="V7" s="1"/>
      <c r="W7" s="93">
        <f>match(1320, W$14:W$3016)</f>
        <v>555</v>
      </c>
      <c r="X7" s="1">
        <f t="shared" si="8"/>
        <v>11.64</v>
      </c>
      <c r="Y7" s="94">
        <f t="shared" si="9"/>
        <v>11.66</v>
      </c>
      <c r="Z7" s="94">
        <f t="shared" si="10"/>
        <v>1318.474242</v>
      </c>
      <c r="AA7" s="94">
        <f t="shared" si="11"/>
        <v>1321.844778</v>
      </c>
      <c r="AB7" s="94"/>
      <c r="AC7" s="94"/>
      <c r="AJ7" s="1"/>
    </row>
    <row r="8" ht="12.75" customHeight="1">
      <c r="A8" s="1"/>
      <c r="B8" s="1"/>
      <c r="C8" s="1"/>
      <c r="D8" s="101">
        <f>AB8 + (1320-Z8)*(AC8-AB8)/(AA8-Z8)</f>
        <v>114.9961657</v>
      </c>
      <c r="E8" s="95" t="s">
        <v>123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Z8" s="83">
        <f t="shared" ref="Z8:AA8" si="12">Z7</f>
        <v>1318.474242</v>
      </c>
      <c r="AA8" s="83">
        <f t="shared" si="12"/>
        <v>1321.844778</v>
      </c>
      <c r="AB8" s="100">
        <f>offset(S$14,W7-1,0)</f>
        <v>114.9526797</v>
      </c>
      <c r="AC8" s="100">
        <f>offset(S$14,W7,0)</f>
        <v>115.0487443</v>
      </c>
      <c r="AJ8" s="1"/>
    </row>
    <row r="9" ht="12.75" customHeight="1">
      <c r="A9" s="1"/>
      <c r="B9" s="1"/>
      <c r="C9" s="1"/>
      <c r="D9" s="92">
        <f>X9 + (60-Z9)*(Y9-X9)/(AA9-Z9)</f>
        <v>3.298116499</v>
      </c>
      <c r="E9" s="1" t="s">
        <v>34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93">
        <f>match(60, I$14:I$3016)</f>
        <v>152</v>
      </c>
      <c r="X9" s="1">
        <f t="shared" ref="X9:X10" si="13">offset(A$14,W9-2,0)</f>
        <v>3.28</v>
      </c>
      <c r="Y9" s="94">
        <f t="shared" ref="Y9:Y10" si="14">offset(A$14,W9-1,0)</f>
        <v>3.3</v>
      </c>
      <c r="Z9" s="100">
        <f t="shared" ref="Z9:Z10" si="15">offset(R$14,W9-2,0)</f>
        <v>59.85902443</v>
      </c>
      <c r="AA9" s="100">
        <f t="shared" ref="AA9:AA10" si="16">offset(R$14,W9-1,0)</f>
        <v>60.01465668</v>
      </c>
      <c r="AJ9" s="1"/>
    </row>
    <row r="10" ht="12.75" customHeight="1">
      <c r="A10" s="1"/>
      <c r="B10" s="1"/>
      <c r="C10" s="1"/>
      <c r="D10" s="92">
        <f>X10 + (100-Z10)*(Y10-X10)/(AA10-Z10)</f>
        <v>8.461978258</v>
      </c>
      <c r="E10" s="1" t="s">
        <v>37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93">
        <f>match(100, I$14:I$3016)</f>
        <v>411</v>
      </c>
      <c r="X10" s="1">
        <f t="shared" si="13"/>
        <v>8.46</v>
      </c>
      <c r="Y10" s="94">
        <f t="shared" si="14"/>
        <v>8.48</v>
      </c>
      <c r="Z10" s="100">
        <f t="shared" si="15"/>
        <v>99.9877556</v>
      </c>
      <c r="AA10" s="100">
        <f t="shared" si="16"/>
        <v>100.1115453</v>
      </c>
      <c r="AJ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AJ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AJ12" s="1"/>
    </row>
    <row r="13" ht="12.75" customHeight="1">
      <c r="A13" s="1" t="s">
        <v>127</v>
      </c>
      <c r="B13" s="1" t="s">
        <v>97</v>
      </c>
      <c r="C13" s="1" t="s">
        <v>128</v>
      </c>
      <c r="D13" s="1" t="s">
        <v>129</v>
      </c>
      <c r="E13" s="1" t="s">
        <v>130</v>
      </c>
      <c r="F13" s="1" t="s">
        <v>131</v>
      </c>
      <c r="G13" s="1" t="s">
        <v>132</v>
      </c>
      <c r="H13" s="1" t="s">
        <v>133</v>
      </c>
      <c r="I13" s="1" t="s">
        <v>134</v>
      </c>
      <c r="J13" s="1" t="s">
        <v>135</v>
      </c>
      <c r="K13" s="1" t="s">
        <v>136</v>
      </c>
      <c r="L13" s="1" t="s">
        <v>137</v>
      </c>
      <c r="M13" s="1" t="s">
        <v>138</v>
      </c>
      <c r="N13" s="1" t="s">
        <v>139</v>
      </c>
      <c r="O13" s="1" t="s">
        <v>140</v>
      </c>
      <c r="P13" s="1" t="s">
        <v>141</v>
      </c>
      <c r="Q13" s="1"/>
      <c r="R13" s="1" t="s">
        <v>142</v>
      </c>
      <c r="S13" s="1" t="s">
        <v>143</v>
      </c>
      <c r="T13" s="1" t="s">
        <v>144</v>
      </c>
      <c r="U13" s="1" t="s">
        <v>145</v>
      </c>
      <c r="V13" s="1" t="s">
        <v>146</v>
      </c>
      <c r="W13" s="1" t="s">
        <v>147</v>
      </c>
    </row>
    <row r="14" ht="12.75" customHeight="1">
      <c r="A14" s="1">
        <v>0.0</v>
      </c>
      <c r="B14" s="83">
        <f>IF( ISERROR( MATCH(#REF!,Sheet1!$K$9:$K$13) ), 1,  MATCH(#REF!,Sheet1!$K$9:$K$13))</f>
        <v>1</v>
      </c>
      <c r="C14" s="94">
        <f>IF( ISERROR( MATCH(D14,Sheet1!$B$25:$B$42) ), 1, MATCH(D14,Sheet1!$B$25:$B$42))</f>
        <v>6</v>
      </c>
      <c r="D14" s="94">
        <f>B2</f>
        <v>3000</v>
      </c>
      <c r="E14" s="100">
        <f t="array" ref="E14">index(Sheet1!$C$25:$H$42, C14,B14)</f>
        <v>22.69552385</v>
      </c>
      <c r="F14" s="100">
        <f t="array" ref="F14">index(Sheet1!$C$25:$H$42, C14+1,B14)</f>
        <v>26.47811116</v>
      </c>
      <c r="G14" s="94">
        <f t="array" ref="G14">index(Sheet1!$B$25:$B$42, C14,1)</f>
        <v>3000</v>
      </c>
      <c r="H14" s="94">
        <f t="array" ref="H14">index(Sheet1!$B$25:$B$42, C14+1,B14)</f>
        <v>3500</v>
      </c>
      <c r="I14" s="100">
        <f t="shared" ref="I14:I2014" si="17">E14 + (D14-G14)*(F14-E14)/(H14-G14)</f>
        <v>22.69552385</v>
      </c>
      <c r="J14" s="100">
        <f t="array" ref="J14">index(Sheet1!$F$47:$K$64, C14,B14)</f>
        <v>2578.61448</v>
      </c>
      <c r="K14" s="100">
        <f t="array" ref="K14">index(Sheet1!$F$47:$K$64, C14+1,B14)</f>
        <v>3247.8732</v>
      </c>
      <c r="L14" s="102">
        <f t="shared" ref="L14:L2014" si="18">J14 + (D14-G14)*(K14-J14)/(H14-G14)</f>
        <v>2578.61448</v>
      </c>
      <c r="M14" s="83">
        <f>L14/( 0.5*Sheet1!$F$18/12)</f>
        <v>2472.744041</v>
      </c>
      <c r="N14" s="83">
        <f t="shared" ref="N14:N2014" si="19">M14/$B$3</f>
        <v>0.7099466096</v>
      </c>
      <c r="O14" s="83">
        <f t="shared" ref="O14:O2014" si="20">$H$5*I14*I14*$H$6*$H$6/32.2</f>
        <v>9.687163917</v>
      </c>
      <c r="P14" s="83">
        <f t="shared" ref="P14:P2014" si="21">O14/$B$3</f>
        <v>0.002781270146</v>
      </c>
      <c r="Q14" s="83">
        <f t="shared" ref="Q14:Q2014" si="22">if(not(U14),1,0)</f>
        <v>1</v>
      </c>
      <c r="R14" s="86">
        <f t="shared" ref="R14:R22" si="23">I14 + 0.5*32.2*(N14-P14)*$B$1/$H$6 </f>
        <v>22.85077879</v>
      </c>
      <c r="S14" s="86">
        <f>min(R14, offset(Sheet1!$K$9,B14-1,0))</f>
        <v>22.85077879</v>
      </c>
      <c r="T14" s="83">
        <f t="shared" ref="T14:T19" si="24"> G14 + (S14-E14)*(H14-G14)/(F14-E14)</f>
        <v>3020.52232</v>
      </c>
      <c r="U14" s="1">
        <v>0.0</v>
      </c>
      <c r="V14" s="83">
        <f>0.5*(S14+I14)*$B$1*5280/3600</f>
        <v>0.6680124387</v>
      </c>
      <c r="W14" s="1">
        <v>0.0</v>
      </c>
    </row>
    <row r="15" ht="12.75" customHeight="1">
      <c r="A15" s="83">
        <f>A14+$B$1</f>
        <v>0.02</v>
      </c>
      <c r="B15" s="83">
        <f>IF( ISERROR( MATCH(R14,Sheet1!$K$9:$K$13,1) ), 1,  MATCH(R14,Sheet1!$K$9:$K$13,1)+1)</f>
        <v>1</v>
      </c>
      <c r="C15" s="94">
        <f>IF( ISERROR( MATCH(D15,Sheet1!$B$25:$B$42) ), 1, MATCH(D15,Sheet1!$B$25:$B$42))</f>
        <v>6</v>
      </c>
      <c r="D15" s="83">
        <f t="shared" ref="D15:D19" si="25">T14</f>
        <v>3020.52232</v>
      </c>
      <c r="E15" s="100">
        <f t="array" ref="E15">index(Sheet1!$C$25:$H$42, C15,B15)</f>
        <v>22.69552385</v>
      </c>
      <c r="F15" s="100">
        <f t="array" ref="F15">index(Sheet1!$C$25:$H$42, C15+1,B15)</f>
        <v>26.47811116</v>
      </c>
      <c r="G15" s="94">
        <f t="array" ref="G15">index(Sheet1!$B$25:$B$42, C15,1)</f>
        <v>3000</v>
      </c>
      <c r="H15" s="94">
        <f t="array" ref="H15">index(Sheet1!$B$25:$B$42, C15+1,B15)</f>
        <v>3500</v>
      </c>
      <c r="I15" s="100">
        <f t="shared" si="17"/>
        <v>22.85077879</v>
      </c>
      <c r="J15" s="100">
        <f t="array" ref="J15">index(Sheet1!$F$47:$K$64, C15,B15)</f>
        <v>2578.61448</v>
      </c>
      <c r="K15" s="100">
        <f t="array" ref="K15">index(Sheet1!$F$47:$K$64, C15+1,B15)</f>
        <v>3247.8732</v>
      </c>
      <c r="L15" s="102">
        <f t="shared" si="18"/>
        <v>2606.083964</v>
      </c>
      <c r="M15" s="83">
        <f>L15/( 0.5*Sheet1!$F$18/12)</f>
        <v>2499.085707</v>
      </c>
      <c r="N15" s="83">
        <f t="shared" si="19"/>
        <v>0.7175095341</v>
      </c>
      <c r="O15" s="83">
        <f t="shared" si="20"/>
        <v>9.820152626</v>
      </c>
      <c r="P15" s="83">
        <f t="shared" si="21"/>
        <v>0.002819452376</v>
      </c>
      <c r="Q15" s="83">
        <f t="shared" si="22"/>
        <v>1</v>
      </c>
      <c r="R15" s="86">
        <f t="shared" si="23"/>
        <v>23.00768575</v>
      </c>
      <c r="S15" s="86">
        <f>min(R15, offset(Sheet1!$K$9,B15-1,0))</f>
        <v>23.00768575</v>
      </c>
      <c r="T15" s="83">
        <f t="shared" si="24"/>
        <v>3041.263012</v>
      </c>
      <c r="U15" s="83">
        <f t="shared" ref="U15:U2014" si="26">IF(B15&lt;&gt;B14, 1, 0)</f>
        <v>0</v>
      </c>
      <c r="V15" s="83">
        <f t="shared" ref="V15:V2014" si="27">0.5*(S15+I15)*(A15-A14)*5280/3600</f>
        <v>0.6725908131</v>
      </c>
      <c r="W15" s="83">
        <f t="shared" ref="W15:W2014" si="28">W14+V14</f>
        <v>0.6680124387</v>
      </c>
    </row>
    <row r="16" ht="12.75" customHeight="1">
      <c r="A16" s="83">
        <f t="shared" ref="A16:A2014" si="29">if(U16,A15+$B$4,A15+$B$1)</f>
        <v>0.04</v>
      </c>
      <c r="B16" s="83">
        <f>IF( ISERROR( MATCH(R15,Sheet1!$K$9:$K$13,1) ), 1,  MATCH(R15,Sheet1!$K$9:$K$13,1)+1)</f>
        <v>1</v>
      </c>
      <c r="C16" s="94">
        <f>IF( ISERROR( MATCH(D16,Sheet1!$B$25:$B$42) ), 1, MATCH(D16,Sheet1!$B$25:$B$42))</f>
        <v>6</v>
      </c>
      <c r="D16" s="83">
        <f t="shared" si="25"/>
        <v>3041.263012</v>
      </c>
      <c r="E16" s="100">
        <f t="array" ref="E16">index(Sheet1!$C$25:$H$42, C16,B16)</f>
        <v>22.69552385</v>
      </c>
      <c r="F16" s="100">
        <f t="array" ref="F16">index(Sheet1!$C$25:$H$42, C16+1,B16)</f>
        <v>26.47811116</v>
      </c>
      <c r="G16" s="94">
        <f t="array" ref="G16">index(Sheet1!$B$25:$B$42, C16,1)</f>
        <v>3000</v>
      </c>
      <c r="H16" s="94">
        <f t="array" ref="H16">index(Sheet1!$B$25:$B$42, C16+1,1)</f>
        <v>3500</v>
      </c>
      <c r="I16" s="100">
        <f t="shared" si="17"/>
        <v>23.00768575</v>
      </c>
      <c r="J16" s="100">
        <f t="array" ref="J16">index(Sheet1!$F$47:$K$64, C16,B16)</f>
        <v>2578.61448</v>
      </c>
      <c r="K16" s="100">
        <f t="array" ref="K16">index(Sheet1!$F$47:$K$64, C16+1,B16)</f>
        <v>3247.8732</v>
      </c>
      <c r="L16" s="102">
        <f t="shared" si="18"/>
        <v>2633.845742</v>
      </c>
      <c r="M16" s="83">
        <f>L16/( 0.5*Sheet1!$F$18/12)</f>
        <v>2525.707668</v>
      </c>
      <c r="N16" s="83">
        <f t="shared" si="19"/>
        <v>0.7251529335</v>
      </c>
      <c r="O16" s="83">
        <f t="shared" si="20"/>
        <v>9.955477596</v>
      </c>
      <c r="P16" s="83">
        <f t="shared" si="21"/>
        <v>0.002858305368</v>
      </c>
      <c r="Q16" s="83">
        <f t="shared" si="22"/>
        <v>1</v>
      </c>
      <c r="R16" s="86">
        <f t="shared" si="23"/>
        <v>23.16626225</v>
      </c>
      <c r="S16" s="86">
        <f>min(R16, offset(Sheet1!$K$9,B16-1,0))</f>
        <v>23.16626225</v>
      </c>
      <c r="T16" s="83">
        <f t="shared" si="24"/>
        <v>3062.224393</v>
      </c>
      <c r="U16" s="83">
        <f t="shared" si="26"/>
        <v>0</v>
      </c>
      <c r="V16" s="83">
        <f t="shared" si="27"/>
        <v>0.6772179039</v>
      </c>
      <c r="W16" s="83">
        <f t="shared" si="28"/>
        <v>1.340603252</v>
      </c>
    </row>
    <row r="17" ht="12.75" customHeight="1">
      <c r="A17" s="83">
        <f t="shared" si="29"/>
        <v>0.06</v>
      </c>
      <c r="B17" s="83">
        <f>IF( ISERROR( MATCH(R16,Sheet1!$K$9:$K$13,1) ), 1,  MATCH(R16,Sheet1!$K$9:$K$13,1)+1)</f>
        <v>1</v>
      </c>
      <c r="C17" s="94">
        <f>IF( ISERROR( MATCH(D17,Sheet1!$B$25:$B$42) ), 1, MATCH(D17,Sheet1!$B$25:$B$42))</f>
        <v>6</v>
      </c>
      <c r="D17" s="83">
        <f t="shared" si="25"/>
        <v>3062.224393</v>
      </c>
      <c r="E17" s="100">
        <f t="array" ref="E17">index(Sheet1!$C$25:$H$42, C17,B17)</f>
        <v>22.69552385</v>
      </c>
      <c r="F17" s="100">
        <f t="array" ref="F17">index(Sheet1!$C$25:$H$42, C17+1,B17)</f>
        <v>26.47811116</v>
      </c>
      <c r="G17" s="94">
        <f t="array" ref="G17">index(Sheet1!$B$25:$B$42, C17,1)</f>
        <v>3000</v>
      </c>
      <c r="H17" s="94">
        <f t="array" ref="H17">index(Sheet1!$B$25:$B$42, C17+1,1)</f>
        <v>3500</v>
      </c>
      <c r="I17" s="100">
        <f t="shared" si="17"/>
        <v>23.16626225</v>
      </c>
      <c r="J17" s="100">
        <f t="array" ref="J17">index(Sheet1!$F$47:$K$64, C17,B17)</f>
        <v>2578.61448</v>
      </c>
      <c r="K17" s="100">
        <f t="array" ref="K17">index(Sheet1!$F$47:$K$64, C17+1,B17)</f>
        <v>3247.8732</v>
      </c>
      <c r="L17" s="102">
        <f t="shared" si="18"/>
        <v>2661.902915</v>
      </c>
      <c r="M17" s="83">
        <f>L17/( 0.5*Sheet1!$F$18/12)</f>
        <v>2552.612894</v>
      </c>
      <c r="N17" s="83">
        <f t="shared" si="19"/>
        <v>0.7328776613</v>
      </c>
      <c r="O17" s="83">
        <f t="shared" si="20"/>
        <v>10.09318334</v>
      </c>
      <c r="P17" s="83">
        <f t="shared" si="21"/>
        <v>0.002897841902</v>
      </c>
      <c r="Q17" s="83">
        <f t="shared" si="22"/>
        <v>1</v>
      </c>
      <c r="R17" s="86">
        <f t="shared" si="23"/>
        <v>23.326526</v>
      </c>
      <c r="S17" s="86">
        <f>min(R17, offset(Sheet1!$K$9,B17-1,0))</f>
        <v>23.326526</v>
      </c>
      <c r="T17" s="83">
        <f t="shared" si="24"/>
        <v>3083.408802</v>
      </c>
      <c r="U17" s="83">
        <f t="shared" si="26"/>
        <v>0</v>
      </c>
      <c r="V17" s="83">
        <f t="shared" si="27"/>
        <v>0.6818942276</v>
      </c>
      <c r="W17" s="83">
        <f t="shared" si="28"/>
        <v>2.017821156</v>
      </c>
    </row>
    <row r="18" ht="12.75" customHeight="1">
      <c r="A18" s="83">
        <f t="shared" si="29"/>
        <v>0.08</v>
      </c>
      <c r="B18" s="83">
        <f>IF( ISERROR( MATCH(R17,Sheet1!$K$9:$K$13,1) ), 1,  MATCH(R17,Sheet1!$K$9:$K$13,1)+1)</f>
        <v>1</v>
      </c>
      <c r="C18" s="94">
        <f>IF( ISERROR( MATCH(D18,Sheet1!$B$25:$B$42) ), 1, MATCH(D18,Sheet1!$B$25:$B$42))</f>
        <v>6</v>
      </c>
      <c r="D18" s="83">
        <f t="shared" si="25"/>
        <v>3083.408802</v>
      </c>
      <c r="E18" s="100">
        <f t="array" ref="E18">index(Sheet1!$C$25:$H$42, C18,B18)</f>
        <v>22.69552385</v>
      </c>
      <c r="F18" s="100">
        <f t="array" ref="F18">index(Sheet1!$C$25:$H$42, C18+1,B18)</f>
        <v>26.47811116</v>
      </c>
      <c r="G18" s="94">
        <f t="array" ref="G18">index(Sheet1!$B$25:$B$42, C18,1)</f>
        <v>3000</v>
      </c>
      <c r="H18" s="94">
        <f t="array" ref="H18">index(Sheet1!$B$25:$B$42, C18+1,1)</f>
        <v>3500</v>
      </c>
      <c r="I18" s="100">
        <f t="shared" si="17"/>
        <v>23.326526</v>
      </c>
      <c r="J18" s="100">
        <f t="array" ref="J18">index(Sheet1!$F$47:$K$64, C18,B18)</f>
        <v>2578.61448</v>
      </c>
      <c r="K18" s="100">
        <f t="array" ref="K18">index(Sheet1!$F$47:$K$64, C18+1,B18)</f>
        <v>3247.8732</v>
      </c>
      <c r="L18" s="102">
        <f t="shared" si="18"/>
        <v>2690.258616</v>
      </c>
      <c r="M18" s="83">
        <f>L18/( 0.5*Sheet1!$F$18/12)</f>
        <v>2579.804392</v>
      </c>
      <c r="N18" s="83">
        <f t="shared" si="19"/>
        <v>0.74068458</v>
      </c>
      <c r="O18" s="83">
        <f t="shared" si="20"/>
        <v>10.23331528</v>
      </c>
      <c r="P18" s="83">
        <f t="shared" si="21"/>
        <v>0.002938075016</v>
      </c>
      <c r="Q18" s="83">
        <f t="shared" si="22"/>
        <v>1</v>
      </c>
      <c r="R18" s="86">
        <f t="shared" si="23"/>
        <v>23.48849489</v>
      </c>
      <c r="S18" s="86">
        <f>min(R18, offset(Sheet1!$K$9,B18-1,0))</f>
        <v>23.48849489</v>
      </c>
      <c r="T18" s="83">
        <f t="shared" si="24"/>
        <v>3104.818604</v>
      </c>
      <c r="U18" s="83">
        <f t="shared" si="26"/>
        <v>0</v>
      </c>
      <c r="V18" s="83">
        <f t="shared" si="27"/>
        <v>0.6866203064</v>
      </c>
      <c r="W18" s="83">
        <f t="shared" si="28"/>
        <v>2.699715383</v>
      </c>
    </row>
    <row r="19" ht="12.75" customHeight="1">
      <c r="A19" s="83">
        <f t="shared" si="29"/>
        <v>0.1</v>
      </c>
      <c r="B19" s="83">
        <f>IF( ISERROR( MATCH(R18,Sheet1!$K$9:$K$13,1) ), 1,  MATCH(R18,Sheet1!$K$9:$K$13,1)+1)</f>
        <v>1</v>
      </c>
      <c r="C19" s="94">
        <f>IF( ISERROR( MATCH(D19,Sheet1!$B$25:$B$42) ), 1, MATCH(D19,Sheet1!$B$25:$B$42))</f>
        <v>6</v>
      </c>
      <c r="D19" s="83">
        <f t="shared" si="25"/>
        <v>3104.818604</v>
      </c>
      <c r="E19" s="100">
        <f t="array" ref="E19">index(Sheet1!$C$25:$H$42, C19,B19)</f>
        <v>22.69552385</v>
      </c>
      <c r="F19" s="100">
        <f t="array" ref="F19">index(Sheet1!$C$25:$H$42, C19+1,B19)</f>
        <v>26.47811116</v>
      </c>
      <c r="G19" s="94">
        <f t="array" ref="G19">index(Sheet1!$B$25:$B$42, C19,1)</f>
        <v>3000</v>
      </c>
      <c r="H19" s="94">
        <f t="array" ref="H19">index(Sheet1!$B$25:$B$42, C19+1,1)</f>
        <v>3500</v>
      </c>
      <c r="I19" s="100">
        <f t="shared" si="17"/>
        <v>23.48849489</v>
      </c>
      <c r="J19" s="100">
        <f t="array" ref="J19">index(Sheet1!$F$47:$K$64, C19,B19)</f>
        <v>2578.61448</v>
      </c>
      <c r="K19" s="100">
        <f t="array" ref="K19">index(Sheet1!$F$47:$K$64, C19+1,B19)</f>
        <v>3247.8732</v>
      </c>
      <c r="L19" s="102">
        <f t="shared" si="18"/>
        <v>2718.916009</v>
      </c>
      <c r="M19" s="83">
        <f>L19/( 0.5*Sheet1!$F$18/12)</f>
        <v>2607.285196</v>
      </c>
      <c r="N19" s="83">
        <f t="shared" si="19"/>
        <v>0.748574561</v>
      </c>
      <c r="O19" s="83">
        <f t="shared" si="20"/>
        <v>10.37591972</v>
      </c>
      <c r="P19" s="83">
        <f t="shared" si="21"/>
        <v>0.002979018009</v>
      </c>
      <c r="Q19" s="83">
        <f t="shared" si="22"/>
        <v>1</v>
      </c>
      <c r="R19" s="86">
        <f t="shared" si="23"/>
        <v>23.652187</v>
      </c>
      <c r="S19" s="86">
        <f>min(R19, offset(Sheet1!$K$9,B19-1,0))</f>
        <v>23.652187</v>
      </c>
      <c r="T19" s="83">
        <f t="shared" si="24"/>
        <v>3126.456189</v>
      </c>
      <c r="U19" s="83">
        <f t="shared" si="26"/>
        <v>0</v>
      </c>
      <c r="V19" s="83">
        <f t="shared" si="27"/>
        <v>0.6913966678</v>
      </c>
      <c r="W19" s="83">
        <f t="shared" si="28"/>
        <v>3.38633569</v>
      </c>
    </row>
    <row r="20" ht="12.75" customHeight="1">
      <c r="A20" s="83">
        <f t="shared" si="29"/>
        <v>0.12</v>
      </c>
      <c r="B20" s="83">
        <f>IF( ISERROR( MATCH(R19,Sheet1!$K$9:$K$13,1) ), 1,  MATCH(R19,Sheet1!$K$9:$K$13,1)+1)</f>
        <v>1</v>
      </c>
      <c r="C20" s="94">
        <f>IF( ISERROR( MATCH(D20,Sheet1!$B$25:$B$42) ), 1, MATCH(D20,Sheet1!$B$25:$B$42))</f>
        <v>6</v>
      </c>
      <c r="D20" s="83">
        <f>if(U20, OFFSET(Sheet1!$P$9, 2*B19-1, 0),T19)</f>
        <v>3126.456189</v>
      </c>
      <c r="E20" s="100">
        <f t="array" ref="E20">index(Sheet1!$C$25:$H$42, C20,B20)</f>
        <v>22.69552385</v>
      </c>
      <c r="F20" s="100">
        <f t="array" ref="F20">index(Sheet1!$C$25:$H$42, C20+1,B20)</f>
        <v>26.47811116</v>
      </c>
      <c r="G20" s="94">
        <f t="array" ref="G20">index(Sheet1!$B$25:$B$42, C20,1)</f>
        <v>3000</v>
      </c>
      <c r="H20" s="94">
        <f t="array" ref="H20">index(Sheet1!$B$25:$B$42, C20+1,1)</f>
        <v>3500</v>
      </c>
      <c r="I20" s="100">
        <f t="shared" si="17"/>
        <v>23.652187</v>
      </c>
      <c r="J20" s="100">
        <f t="array" ref="J20">index(Sheet1!$F$47:$K$64, C20,B20)</f>
        <v>2578.61448</v>
      </c>
      <c r="K20" s="100">
        <f t="array" ref="K20">index(Sheet1!$F$47:$K$64, C20+1,B20)</f>
        <v>3247.8732</v>
      </c>
      <c r="L20" s="102">
        <f t="shared" si="18"/>
        <v>2747.878295</v>
      </c>
      <c r="M20" s="83">
        <f>L20/( 0.5*Sheet1!$F$18/12)</f>
        <v>2635.058374</v>
      </c>
      <c r="N20" s="83">
        <f t="shared" si="19"/>
        <v>0.7565484852</v>
      </c>
      <c r="O20" s="83">
        <f t="shared" si="20"/>
        <v>10.52104392</v>
      </c>
      <c r="P20" s="83">
        <f t="shared" si="21"/>
        <v>0.003020684446</v>
      </c>
      <c r="Q20" s="83">
        <f t="shared" si="22"/>
        <v>1</v>
      </c>
      <c r="R20" s="86">
        <f t="shared" si="23"/>
        <v>23.81762061</v>
      </c>
      <c r="S20" s="86">
        <f>min(R20, offset(Sheet1!$K$9,B20-1,0))</f>
        <v>23.81762061</v>
      </c>
      <c r="T20" s="83">
        <f t="shared" ref="T20:T2014" si="30"> G20 + (R20-E20)*(H20-G20)/(F20-E20)</f>
        <v>3148.323973</v>
      </c>
      <c r="U20" s="83">
        <f t="shared" si="26"/>
        <v>0</v>
      </c>
      <c r="V20" s="83">
        <f t="shared" si="27"/>
        <v>0.6962238449</v>
      </c>
      <c r="W20" s="83">
        <f t="shared" si="28"/>
        <v>4.077732357</v>
      </c>
    </row>
    <row r="21" ht="12.75" customHeight="1">
      <c r="A21" s="83">
        <f t="shared" si="29"/>
        <v>0.14</v>
      </c>
      <c r="B21" s="83">
        <f>IF( ISERROR( MATCH(R20,Sheet1!$K$9:$K$13,1) ), 1,  MATCH(R20,Sheet1!$K$9:$K$13,1)+1)</f>
        <v>1</v>
      </c>
      <c r="C21" s="94">
        <f>IF( ISERROR( MATCH(D21,Sheet1!$B$25:$B$42) ), 1, MATCH(D21,Sheet1!$B$25:$B$42))</f>
        <v>6</v>
      </c>
      <c r="D21" s="83">
        <f>if(U21, OFFSET(Sheet1!$P$9, 2*B20-1, 0),T20)</f>
        <v>3148.323973</v>
      </c>
      <c r="E21" s="100">
        <f t="array" ref="E21">index(Sheet1!$C$25:$H$42, C21,B21)</f>
        <v>22.69552385</v>
      </c>
      <c r="F21" s="100">
        <f t="array" ref="F21">index(Sheet1!$C$25:$H$42, C21+1,B21)</f>
        <v>26.47811116</v>
      </c>
      <c r="G21" s="94">
        <f t="array" ref="G21">index(Sheet1!$B$25:$B$42, C21,1)</f>
        <v>3000</v>
      </c>
      <c r="H21" s="94">
        <f t="array" ref="H21">index(Sheet1!$B$25:$B$42, C21+1,1)</f>
        <v>3500</v>
      </c>
      <c r="I21" s="100">
        <f t="shared" si="17"/>
        <v>23.81762061</v>
      </c>
      <c r="J21" s="100">
        <f t="array" ref="J21">index(Sheet1!$F$47:$K$64, C21,B21)</f>
        <v>2578.61448</v>
      </c>
      <c r="K21" s="100">
        <f t="array" ref="K21">index(Sheet1!$F$47:$K$64, C21+1,B21)</f>
        <v>3247.8732</v>
      </c>
      <c r="L21" s="102">
        <f t="shared" si="18"/>
        <v>2777.148705</v>
      </c>
      <c r="M21" s="83">
        <f>L21/( 0.5*Sheet1!$F$18/12)</f>
        <v>2663.127026</v>
      </c>
      <c r="N21" s="83">
        <f t="shared" si="19"/>
        <v>0.7646072426</v>
      </c>
      <c r="O21" s="83">
        <f t="shared" si="20"/>
        <v>10.66873608</v>
      </c>
      <c r="P21" s="83">
        <f t="shared" si="21"/>
        <v>0.003063088165</v>
      </c>
      <c r="Q21" s="83">
        <f t="shared" si="22"/>
        <v>1</v>
      </c>
      <c r="R21" s="86">
        <f t="shared" si="23"/>
        <v>23.98481416</v>
      </c>
      <c r="S21" s="86">
        <f>min(R21, offset(Sheet1!$K$9,B21-1,0))</f>
        <v>23.98481416</v>
      </c>
      <c r="T21" s="83">
        <f t="shared" si="30"/>
        <v>3170.424396</v>
      </c>
      <c r="U21" s="83">
        <f t="shared" si="26"/>
        <v>0</v>
      </c>
      <c r="V21" s="83">
        <f t="shared" si="27"/>
        <v>0.7011023766</v>
      </c>
      <c r="W21" s="83">
        <f t="shared" si="28"/>
        <v>4.773956202</v>
      </c>
    </row>
    <row r="22" ht="12.75" customHeight="1">
      <c r="A22" s="83">
        <f t="shared" si="29"/>
        <v>0.16</v>
      </c>
      <c r="B22" s="83">
        <f>IF( ISERROR( MATCH(R21,Sheet1!$K$9:$K$13,1) ), 1,  MATCH(R21,Sheet1!$K$9:$K$13,1)+1)</f>
        <v>1</v>
      </c>
      <c r="C22" s="94">
        <f>IF( ISERROR( MATCH(D22,Sheet1!$B$25:$B$42) ), 1, MATCH(D22,Sheet1!$B$25:$B$42))</f>
        <v>6</v>
      </c>
      <c r="D22" s="83">
        <f>if(U22, OFFSET(Sheet1!$P$9, 2*B21-1, 0),T21)</f>
        <v>3170.424396</v>
      </c>
      <c r="E22" s="100">
        <f t="array" ref="E22">index(Sheet1!$C$25:$H$42, C22,B22)</f>
        <v>22.69552385</v>
      </c>
      <c r="F22" s="100">
        <f t="array" ref="F22">index(Sheet1!$C$25:$H$42, C22+1,B22)</f>
        <v>26.47811116</v>
      </c>
      <c r="G22" s="94">
        <f t="array" ref="G22">index(Sheet1!$B$25:$B$42, C22,1)</f>
        <v>3000</v>
      </c>
      <c r="H22" s="94">
        <f t="array" ref="H22">index(Sheet1!$B$25:$B$42, C22+1,1)</f>
        <v>3500</v>
      </c>
      <c r="I22" s="100">
        <f t="shared" si="17"/>
        <v>23.98481416</v>
      </c>
      <c r="J22" s="100">
        <f t="array" ref="J22">index(Sheet1!$F$47:$K$64, C22,B22)</f>
        <v>2578.61448</v>
      </c>
      <c r="K22" s="100">
        <f t="array" ref="K22">index(Sheet1!$F$47:$K$64, C22+1,B22)</f>
        <v>3247.8732</v>
      </c>
      <c r="L22" s="102">
        <f t="shared" si="18"/>
        <v>2806.730506</v>
      </c>
      <c r="M22" s="83">
        <f>L22/( 0.5*Sheet1!$F$18/12)</f>
        <v>2691.494284</v>
      </c>
      <c r="N22" s="83">
        <f t="shared" si="19"/>
        <v>0.7727517325</v>
      </c>
      <c r="O22" s="83">
        <f t="shared" si="20"/>
        <v>10.81904535</v>
      </c>
      <c r="P22" s="83">
        <f t="shared" si="21"/>
        <v>0.003106243283</v>
      </c>
      <c r="Q22" s="83">
        <f t="shared" si="22"/>
        <v>1</v>
      </c>
      <c r="R22" s="86">
        <f t="shared" si="23"/>
        <v>24.15378633</v>
      </c>
      <c r="S22" s="86">
        <f>min(R22, offset(Sheet1!$K$9,B22-1,0))</f>
        <v>24.15378633</v>
      </c>
      <c r="T22" s="83">
        <f t="shared" si="30"/>
        <v>3192.759924</v>
      </c>
      <c r="U22" s="83">
        <f t="shared" si="26"/>
        <v>0</v>
      </c>
      <c r="V22" s="83">
        <f t="shared" si="27"/>
        <v>0.7060328073</v>
      </c>
      <c r="W22" s="83">
        <f t="shared" si="28"/>
        <v>5.475058579</v>
      </c>
    </row>
    <row r="23" ht="12.75" customHeight="1">
      <c r="A23" s="83">
        <f t="shared" si="29"/>
        <v>0.18</v>
      </c>
      <c r="B23" s="83">
        <f>IF( ISERROR( MATCH(R22,Sheet1!$K$9:$K$13,1) ), 1,  MATCH(R22,Sheet1!$K$9:$K$13,1)+1)</f>
        <v>1</v>
      </c>
      <c r="C23" s="94">
        <f>IF( ISERROR( MATCH(D23,Sheet1!$B$25:$B$42) ), 1, MATCH(D23,Sheet1!$B$25:$B$42))</f>
        <v>6</v>
      </c>
      <c r="D23" s="83">
        <f>if(U23, OFFSET(Sheet1!$P$9, 2*B22-1, 0),T22)</f>
        <v>3192.759924</v>
      </c>
      <c r="E23" s="100">
        <f t="array" ref="E23">index(Sheet1!$C$25:$H$42, C23,B23)</f>
        <v>22.69552385</v>
      </c>
      <c r="F23" s="100">
        <f t="array" ref="F23">index(Sheet1!$C$25:$H$42, C23+1,B23)</f>
        <v>26.47811116</v>
      </c>
      <c r="G23" s="94">
        <f t="array" ref="G23">index(Sheet1!$B$25:$B$42, C23,1)</f>
        <v>3000</v>
      </c>
      <c r="H23" s="94">
        <f t="array" ref="H23">index(Sheet1!$B$25:$B$42, C23+1,1)</f>
        <v>3500</v>
      </c>
      <c r="I23" s="100">
        <f t="shared" si="17"/>
        <v>24.15378633</v>
      </c>
      <c r="J23" s="100">
        <f t="array" ref="J23">index(Sheet1!$F$47:$K$64, C23,B23)</f>
        <v>2578.61448</v>
      </c>
      <c r="K23" s="100">
        <f t="array" ref="K23">index(Sheet1!$F$47:$K$64, C23+1,B23)</f>
        <v>3247.8732</v>
      </c>
      <c r="L23" s="102">
        <f t="shared" si="18"/>
        <v>2836.627</v>
      </c>
      <c r="M23" s="83">
        <f>L23/( 0.5*Sheet1!$F$18/12)</f>
        <v>2720.163314</v>
      </c>
      <c r="N23" s="83">
        <f t="shared" si="19"/>
        <v>0.7809828638</v>
      </c>
      <c r="O23" s="83">
        <f t="shared" si="20"/>
        <v>10.97202191</v>
      </c>
      <c r="P23" s="83">
        <f t="shared" si="21"/>
        <v>0.003150164199</v>
      </c>
      <c r="Q23" s="83">
        <f t="shared" si="22"/>
        <v>1</v>
      </c>
      <c r="R23" s="86">
        <f>I23 + 0.5*32.2*Q23*(N23-P23)*(A23-A22)/$H$6 </f>
        <v>24.32455597</v>
      </c>
      <c r="S23" s="86">
        <f>min(R23, offset(Sheet1!$K$9,B23-1,0))</f>
        <v>24.32455597</v>
      </c>
      <c r="T23" s="83">
        <f t="shared" si="30"/>
        <v>3215.333049</v>
      </c>
      <c r="U23" s="83">
        <f t="shared" si="26"/>
        <v>0</v>
      </c>
      <c r="V23" s="83">
        <f t="shared" si="27"/>
        <v>0.7110156871</v>
      </c>
      <c r="W23" s="83">
        <f t="shared" si="28"/>
        <v>6.181091386</v>
      </c>
    </row>
    <row r="24" ht="12.75" customHeight="1">
      <c r="A24" s="83">
        <f t="shared" si="29"/>
        <v>0.2</v>
      </c>
      <c r="B24" s="83">
        <f>IF( ISERROR( MATCH(R23,Sheet1!$K$9:$K$13,1) ), 1,  MATCH(R23,Sheet1!$K$9:$K$13,1)+1)</f>
        <v>1</v>
      </c>
      <c r="C24" s="94">
        <f>IF( ISERROR( MATCH(D24,Sheet1!$B$25:$B$42) ), 1, MATCH(D24,Sheet1!$B$25:$B$42))</f>
        <v>6</v>
      </c>
      <c r="D24" s="83">
        <f>if(U24, OFFSET(Sheet1!$P$9, 2*B23-1, 0),T23)</f>
        <v>3215.333049</v>
      </c>
      <c r="E24" s="100">
        <f t="array" ref="E24">index(Sheet1!$C$25:$H$42, C24,B24)</f>
        <v>22.69552385</v>
      </c>
      <c r="F24" s="100">
        <f t="array" ref="F24">index(Sheet1!$C$25:$H$42, C24+1,B24)</f>
        <v>26.47811116</v>
      </c>
      <c r="G24" s="94">
        <f t="array" ref="G24">index(Sheet1!$B$25:$B$42, C24,1)</f>
        <v>3000</v>
      </c>
      <c r="H24" s="94">
        <f t="array" ref="H24">index(Sheet1!$B$25:$B$42, C24+1,1)</f>
        <v>3500</v>
      </c>
      <c r="I24" s="100">
        <f t="shared" si="17"/>
        <v>24.32455597</v>
      </c>
      <c r="J24" s="100">
        <f t="array" ref="J24">index(Sheet1!$F$47:$K$64, C24,B24)</f>
        <v>2578.61448</v>
      </c>
      <c r="K24" s="100">
        <f t="array" ref="K24">index(Sheet1!$F$47:$K$64, C24+1,B24)</f>
        <v>3247.8732</v>
      </c>
      <c r="L24" s="102">
        <f t="shared" si="18"/>
        <v>2866.841521</v>
      </c>
      <c r="M24" s="83">
        <f>L24/( 0.5*Sheet1!$F$18/12)</f>
        <v>2749.137315</v>
      </c>
      <c r="N24" s="83">
        <f t="shared" si="19"/>
        <v>0.7893015548</v>
      </c>
      <c r="O24" s="83">
        <f t="shared" si="20"/>
        <v>11.12771689</v>
      </c>
      <c r="P24" s="83">
        <f t="shared" si="21"/>
        <v>0.003194865603</v>
      </c>
      <c r="Q24" s="83">
        <f t="shared" si="22"/>
        <v>1</v>
      </c>
      <c r="R24" s="86">
        <f t="shared" ref="R24:R2014" si="31">I24 + 0.5*32.2*(N24-P24)*$B$1/$H$6 </f>
        <v>24.49714212</v>
      </c>
      <c r="S24" s="86">
        <f>min(R24, offset(Sheet1!$K$9,B24-1,0))</f>
        <v>24.49714212</v>
      </c>
      <c r="T24" s="83">
        <f t="shared" si="30"/>
        <v>3238.14629</v>
      </c>
      <c r="U24" s="83">
        <f t="shared" si="26"/>
        <v>0</v>
      </c>
      <c r="V24" s="83">
        <f t="shared" si="27"/>
        <v>0.7160515719</v>
      </c>
      <c r="W24" s="83">
        <f t="shared" si="28"/>
        <v>6.892107073</v>
      </c>
    </row>
    <row r="25" ht="12.75" customHeight="1">
      <c r="A25" s="83">
        <f t="shared" si="29"/>
        <v>0.22</v>
      </c>
      <c r="B25" s="83">
        <f>IF( ISERROR( MATCH(R24,Sheet1!$K$9:$K$13,1) ), 1,  MATCH(R24,Sheet1!$K$9:$K$13,1)+1)</f>
        <v>1</v>
      </c>
      <c r="C25" s="94">
        <f>IF( ISERROR( MATCH(D25,Sheet1!$B$25:$B$42) ), 1, MATCH(D25,Sheet1!$B$25:$B$42))</f>
        <v>6</v>
      </c>
      <c r="D25" s="83">
        <f>if(U25, OFFSET(Sheet1!$P$9, 2*B24-1, 0),T24)</f>
        <v>3238.14629</v>
      </c>
      <c r="E25" s="100">
        <f t="array" ref="E25">index(Sheet1!$C$25:$H$42, C25,B25)</f>
        <v>22.69552385</v>
      </c>
      <c r="F25" s="100">
        <f t="array" ref="F25">index(Sheet1!$C$25:$H$42, C25+1,B25)</f>
        <v>26.47811116</v>
      </c>
      <c r="G25" s="94">
        <f t="array" ref="G25">index(Sheet1!$B$25:$B$42, C25,1)</f>
        <v>3000</v>
      </c>
      <c r="H25" s="94">
        <f t="array" ref="H25">index(Sheet1!$B$25:$B$42, C25+1,1)</f>
        <v>3500</v>
      </c>
      <c r="I25" s="100">
        <f t="shared" si="17"/>
        <v>24.49714212</v>
      </c>
      <c r="J25" s="100">
        <f t="array" ref="J25">index(Sheet1!$F$47:$K$64, C25,B25)</f>
        <v>2578.61448</v>
      </c>
      <c r="K25" s="100">
        <f t="array" ref="K25">index(Sheet1!$F$47:$K$64, C25+1,B25)</f>
        <v>3247.8732</v>
      </c>
      <c r="L25" s="102">
        <f t="shared" si="18"/>
        <v>2897.377442</v>
      </c>
      <c r="M25" s="83">
        <f>L25/( 0.5*Sheet1!$F$18/12)</f>
        <v>2778.41952</v>
      </c>
      <c r="N25" s="83">
        <f t="shared" si="19"/>
        <v>0.7977087338</v>
      </c>
      <c r="O25" s="83">
        <f t="shared" si="20"/>
        <v>11.28618251</v>
      </c>
      <c r="P25" s="83">
        <f t="shared" si="21"/>
        <v>0.003240362478</v>
      </c>
      <c r="Q25" s="83">
        <f t="shared" si="22"/>
        <v>1</v>
      </c>
      <c r="R25" s="86">
        <f t="shared" si="31"/>
        <v>24.67156404</v>
      </c>
      <c r="S25" s="86">
        <f>min(R25, offset(Sheet1!$K$9,B25-1,0))</f>
        <v>24.67156404</v>
      </c>
      <c r="T25" s="83">
        <f t="shared" si="30"/>
        <v>3261.202191</v>
      </c>
      <c r="U25" s="83">
        <f t="shared" si="26"/>
        <v>0</v>
      </c>
      <c r="V25" s="83">
        <f t="shared" si="27"/>
        <v>0.7211410236</v>
      </c>
      <c r="W25" s="83">
        <f t="shared" si="28"/>
        <v>7.608158645</v>
      </c>
    </row>
    <row r="26" ht="12.75" customHeight="1">
      <c r="A26" s="83">
        <f t="shared" si="29"/>
        <v>0.24</v>
      </c>
      <c r="B26" s="83">
        <f>IF( ISERROR( MATCH(R25,Sheet1!$K$9:$K$13,1) ), 1,  MATCH(R25,Sheet1!$K$9:$K$13,1)+1)</f>
        <v>1</v>
      </c>
      <c r="C26" s="94">
        <f>IF( ISERROR( MATCH(D26,Sheet1!$B$25:$B$42) ), 1, MATCH(D26,Sheet1!$B$25:$B$42))</f>
        <v>6</v>
      </c>
      <c r="D26" s="83">
        <f>if(U26, OFFSET(Sheet1!$P$9, 2*B25-1, 0),T25)</f>
        <v>3261.202191</v>
      </c>
      <c r="E26" s="100">
        <f t="array" ref="E26">index(Sheet1!$C$25:$H$42, C26,B26)</f>
        <v>22.69552385</v>
      </c>
      <c r="F26" s="100">
        <f t="array" ref="F26">index(Sheet1!$C$25:$H$42, C26+1,B26)</f>
        <v>26.47811116</v>
      </c>
      <c r="G26" s="94">
        <f t="array" ref="G26">index(Sheet1!$B$25:$B$42, C26,1)</f>
        <v>3000</v>
      </c>
      <c r="H26" s="94">
        <f t="array" ref="H26">index(Sheet1!$B$25:$B$42, C26+1,1)</f>
        <v>3500</v>
      </c>
      <c r="I26" s="100">
        <f t="shared" si="17"/>
        <v>24.67156404</v>
      </c>
      <c r="J26" s="100">
        <f t="array" ref="J26">index(Sheet1!$F$47:$K$64, C26,B26)</f>
        <v>2578.61448</v>
      </c>
      <c r="K26" s="100">
        <f t="array" ref="K26">index(Sheet1!$F$47:$K$64, C26+1,B26)</f>
        <v>3247.8732</v>
      </c>
      <c r="L26" s="102">
        <f t="shared" si="18"/>
        <v>2928.238168</v>
      </c>
      <c r="M26" s="83">
        <f>L26/( 0.5*Sheet1!$F$18/12)</f>
        <v>2808.013194</v>
      </c>
      <c r="N26" s="83">
        <f t="shared" si="19"/>
        <v>0.8062053385</v>
      </c>
      <c r="O26" s="83">
        <f t="shared" si="20"/>
        <v>11.447472</v>
      </c>
      <c r="P26" s="83">
        <f t="shared" si="21"/>
        <v>0.003286670112</v>
      </c>
      <c r="Q26" s="83">
        <f t="shared" si="22"/>
        <v>1</v>
      </c>
      <c r="R26" s="86">
        <f t="shared" si="31"/>
        <v>24.84784118</v>
      </c>
      <c r="S26" s="86">
        <f>min(R26, offset(Sheet1!$K$9,B26-1,0))</f>
        <v>24.84784118</v>
      </c>
      <c r="T26" s="83">
        <f t="shared" si="30"/>
        <v>3284.503325</v>
      </c>
      <c r="U26" s="83">
        <f t="shared" si="26"/>
        <v>0</v>
      </c>
      <c r="V26" s="83">
        <f t="shared" si="27"/>
        <v>0.7262846099</v>
      </c>
      <c r="W26" s="83">
        <f t="shared" si="28"/>
        <v>8.329299669</v>
      </c>
    </row>
    <row r="27" ht="12.75" customHeight="1">
      <c r="A27" s="83">
        <f t="shared" si="29"/>
        <v>0.26</v>
      </c>
      <c r="B27" s="83">
        <f>IF( ISERROR( MATCH(R26,Sheet1!$K$9:$K$13,1) ), 1,  MATCH(R26,Sheet1!$K$9:$K$13,1)+1)</f>
        <v>1</v>
      </c>
      <c r="C27" s="94">
        <f>IF( ISERROR( MATCH(D27,Sheet1!$B$25:$B$42) ), 1, MATCH(D27,Sheet1!$B$25:$B$42))</f>
        <v>6</v>
      </c>
      <c r="D27" s="83">
        <f>if(U27, OFFSET(Sheet1!$P$9, 2*B26-1, 0),T26)</f>
        <v>3284.503325</v>
      </c>
      <c r="E27" s="100">
        <f t="array" ref="E27">index(Sheet1!$C$25:$H$42, C27,B27)</f>
        <v>22.69552385</v>
      </c>
      <c r="F27" s="100">
        <f t="array" ref="F27">index(Sheet1!$C$25:$H$42, C27+1,B27)</f>
        <v>26.47811116</v>
      </c>
      <c r="G27" s="94">
        <f t="array" ref="G27">index(Sheet1!$B$25:$B$42, C27,1)</f>
        <v>3000</v>
      </c>
      <c r="H27" s="94">
        <f t="array" ref="H27">index(Sheet1!$B$25:$B$42, C27+1,1)</f>
        <v>3500</v>
      </c>
      <c r="I27" s="100">
        <f t="shared" si="17"/>
        <v>24.84784118</v>
      </c>
      <c r="J27" s="100">
        <f t="array" ref="J27">index(Sheet1!$F$47:$K$64, C27,B27)</f>
        <v>2578.61448</v>
      </c>
      <c r="K27" s="100">
        <f t="array" ref="K27">index(Sheet1!$F$47:$K$64, C27+1,B27)</f>
        <v>3247.8732</v>
      </c>
      <c r="L27" s="102">
        <f t="shared" si="18"/>
        <v>2959.427142</v>
      </c>
      <c r="M27" s="83">
        <f>L27/( 0.5*Sheet1!$F$18/12)</f>
        <v>2837.921639</v>
      </c>
      <c r="N27" s="83">
        <f t="shared" si="19"/>
        <v>0.8147923166</v>
      </c>
      <c r="O27" s="83">
        <f t="shared" si="20"/>
        <v>11.61163968</v>
      </c>
      <c r="P27" s="83">
        <f t="shared" si="21"/>
        <v>0.003333804099</v>
      </c>
      <c r="Q27" s="83">
        <f t="shared" si="22"/>
        <v>1</v>
      </c>
      <c r="R27" s="86">
        <f t="shared" si="31"/>
        <v>25.02599321</v>
      </c>
      <c r="S27" s="86">
        <f>min(R27, offset(Sheet1!$K$9,B27-1,0))</f>
        <v>25.02599321</v>
      </c>
      <c r="T27" s="83">
        <f t="shared" si="30"/>
        <v>3308.052289</v>
      </c>
      <c r="U27" s="83">
        <f t="shared" si="26"/>
        <v>0</v>
      </c>
      <c r="V27" s="83">
        <f t="shared" si="27"/>
        <v>0.7314829044</v>
      </c>
      <c r="W27" s="83">
        <f t="shared" si="28"/>
        <v>9.055584279</v>
      </c>
    </row>
    <row r="28" ht="12.75" customHeight="1">
      <c r="A28" s="83">
        <f t="shared" si="29"/>
        <v>0.28</v>
      </c>
      <c r="B28" s="83">
        <f>IF( ISERROR( MATCH(R27,Sheet1!$K$9:$K$13,1) ), 1,  MATCH(R27,Sheet1!$K$9:$K$13,1)+1)</f>
        <v>1</v>
      </c>
      <c r="C28" s="94">
        <f>IF( ISERROR( MATCH(D28,Sheet1!$B$25:$B$42) ), 1, MATCH(D28,Sheet1!$B$25:$B$42))</f>
        <v>6</v>
      </c>
      <c r="D28" s="83">
        <f>if(U28, OFFSET(Sheet1!$P$9, 2*B27-1, 0),T27)</f>
        <v>3308.052289</v>
      </c>
      <c r="E28" s="100">
        <f t="array" ref="E28">index(Sheet1!$C$25:$H$42, C28,B28)</f>
        <v>22.69552385</v>
      </c>
      <c r="F28" s="100">
        <f t="array" ref="F28">index(Sheet1!$C$25:$H$42, C28+1,B28)</f>
        <v>26.47811116</v>
      </c>
      <c r="G28" s="94">
        <f t="array" ref="G28">index(Sheet1!$B$25:$B$42, C28,1)</f>
        <v>3000</v>
      </c>
      <c r="H28" s="94">
        <f t="array" ref="H28">index(Sheet1!$B$25:$B$42, C28+1,1)</f>
        <v>3500</v>
      </c>
      <c r="I28" s="100">
        <f t="shared" si="17"/>
        <v>25.02599321</v>
      </c>
      <c r="J28" s="100">
        <f t="array" ref="J28">index(Sheet1!$F$47:$K$64, C28,B28)</f>
        <v>2578.61448</v>
      </c>
      <c r="K28" s="100">
        <f t="array" ref="K28">index(Sheet1!$F$47:$K$64, C28+1,B28)</f>
        <v>3247.8732</v>
      </c>
      <c r="L28" s="102">
        <f t="shared" si="18"/>
        <v>2990.947841</v>
      </c>
      <c r="M28" s="83">
        <f>L28/( 0.5*Sheet1!$F$18/12)</f>
        <v>2868.14819</v>
      </c>
      <c r="N28" s="83">
        <f t="shared" si="19"/>
        <v>0.8234706258</v>
      </c>
      <c r="O28" s="83">
        <f t="shared" si="20"/>
        <v>11.77874095</v>
      </c>
      <c r="P28" s="83">
        <f t="shared" si="21"/>
        <v>0.003381780347</v>
      </c>
      <c r="Q28" s="83">
        <f t="shared" si="22"/>
        <v>1</v>
      </c>
      <c r="R28" s="86">
        <f t="shared" si="31"/>
        <v>25.20603999</v>
      </c>
      <c r="S28" s="86">
        <f>min(R28, offset(Sheet1!$K$9,B28-1,0))</f>
        <v>25.20603999</v>
      </c>
      <c r="T28" s="83">
        <f t="shared" si="30"/>
        <v>3331.85171</v>
      </c>
      <c r="U28" s="83">
        <f t="shared" si="26"/>
        <v>0</v>
      </c>
      <c r="V28" s="83">
        <f t="shared" si="27"/>
        <v>0.7367364869</v>
      </c>
      <c r="W28" s="83">
        <f t="shared" si="28"/>
        <v>9.787067183</v>
      </c>
    </row>
    <row r="29" ht="12.75" customHeight="1">
      <c r="A29" s="83">
        <f t="shared" si="29"/>
        <v>0.3</v>
      </c>
      <c r="B29" s="83">
        <f>IF( ISERROR( MATCH(R28,Sheet1!$K$9:$K$13,1) ), 1,  MATCH(R28,Sheet1!$K$9:$K$13,1)+1)</f>
        <v>1</v>
      </c>
      <c r="C29" s="94">
        <f>IF( ISERROR( MATCH(D29,Sheet1!$B$25:$B$42) ), 1, MATCH(D29,Sheet1!$B$25:$B$42))</f>
        <v>6</v>
      </c>
      <c r="D29" s="83">
        <f>if(U29, OFFSET(Sheet1!$P$9, 2*B28-1, 0),T28)</f>
        <v>3331.85171</v>
      </c>
      <c r="E29" s="100">
        <f t="array" ref="E29">index(Sheet1!$C$25:$H$42, C29,B29)</f>
        <v>22.69552385</v>
      </c>
      <c r="F29" s="100">
        <f t="array" ref="F29">index(Sheet1!$C$25:$H$42, C29+1,B29)</f>
        <v>26.47811116</v>
      </c>
      <c r="G29" s="94">
        <f t="array" ref="G29">index(Sheet1!$B$25:$B$42, C29,1)</f>
        <v>3000</v>
      </c>
      <c r="H29" s="94">
        <f t="array" ref="H29">index(Sheet1!$B$25:$B$42, C29+1,1)</f>
        <v>3500</v>
      </c>
      <c r="I29" s="100">
        <f t="shared" si="17"/>
        <v>25.20603999</v>
      </c>
      <c r="J29" s="100">
        <f t="array" ref="J29">index(Sheet1!$F$47:$K$64, C29,B29)</f>
        <v>2578.61448</v>
      </c>
      <c r="K29" s="100">
        <f t="array" ref="K29">index(Sheet1!$F$47:$K$64, C29+1,B29)</f>
        <v>3247.8732</v>
      </c>
      <c r="L29" s="102">
        <f t="shared" si="18"/>
        <v>3022.803782</v>
      </c>
      <c r="M29" s="83">
        <f>L29/( 0.5*Sheet1!$F$18/12)</f>
        <v>2898.696218</v>
      </c>
      <c r="N29" s="83">
        <f t="shared" si="19"/>
        <v>0.8322412339</v>
      </c>
      <c r="O29" s="83">
        <f t="shared" si="20"/>
        <v>11.94883234</v>
      </c>
      <c r="P29" s="83">
        <f t="shared" si="21"/>
        <v>0.003430615085</v>
      </c>
      <c r="Q29" s="83">
        <f t="shared" si="22"/>
        <v>1</v>
      </c>
      <c r="R29" s="86">
        <f t="shared" si="31"/>
        <v>25.38800159</v>
      </c>
      <c r="S29" s="86">
        <f>min(R29, offset(Sheet1!$K$9,B29-1,0))</f>
        <v>25.38800159</v>
      </c>
      <c r="T29" s="83">
        <f t="shared" si="30"/>
        <v>3355.904242</v>
      </c>
      <c r="U29" s="83">
        <f t="shared" si="26"/>
        <v>0</v>
      </c>
      <c r="V29" s="83">
        <f t="shared" si="27"/>
        <v>0.7420459431</v>
      </c>
      <c r="W29" s="83">
        <f t="shared" si="28"/>
        <v>10.52380367</v>
      </c>
    </row>
    <row r="30" ht="12.75" customHeight="1">
      <c r="A30" s="83">
        <f t="shared" si="29"/>
        <v>0.32</v>
      </c>
      <c r="B30" s="83">
        <f>IF( ISERROR( MATCH(R29,Sheet1!$K$9:$K$13,1) ), 1,  MATCH(R29,Sheet1!$K$9:$K$13,1)+1)</f>
        <v>1</v>
      </c>
      <c r="C30" s="94">
        <f>IF( ISERROR( MATCH(D30,Sheet1!$B$25:$B$42) ), 1, MATCH(D30,Sheet1!$B$25:$B$42))</f>
        <v>6</v>
      </c>
      <c r="D30" s="83">
        <f>if(U30, OFFSET(Sheet1!$P$9, 2*B29-1, 0),T29)</f>
        <v>3355.904242</v>
      </c>
      <c r="E30" s="100">
        <f t="array" ref="E30">index(Sheet1!$C$25:$H$42, C30,B30)</f>
        <v>22.69552385</v>
      </c>
      <c r="F30" s="100">
        <f t="array" ref="F30">index(Sheet1!$C$25:$H$42, C30+1,B30)</f>
        <v>26.47811116</v>
      </c>
      <c r="G30" s="94">
        <f t="array" ref="G30">index(Sheet1!$B$25:$B$42, C30,1)</f>
        <v>3000</v>
      </c>
      <c r="H30" s="94">
        <f t="array" ref="H30">index(Sheet1!$B$25:$B$42, C30+1,1)</f>
        <v>3500</v>
      </c>
      <c r="I30" s="100">
        <f t="shared" si="17"/>
        <v>25.38800159</v>
      </c>
      <c r="J30" s="100">
        <f t="array" ref="J30">index(Sheet1!$F$47:$K$64, C30,B30)</f>
        <v>2578.61448</v>
      </c>
      <c r="K30" s="100">
        <f t="array" ref="K30">index(Sheet1!$F$47:$K$64, C30+1,B30)</f>
        <v>3247.8732</v>
      </c>
      <c r="L30" s="102">
        <f t="shared" si="18"/>
        <v>3054.998515</v>
      </c>
      <c r="M30" s="83">
        <f>L30/( 0.5*Sheet1!$F$18/12)</f>
        <v>2929.569129</v>
      </c>
      <c r="N30" s="83">
        <f t="shared" si="19"/>
        <v>0.8411051187</v>
      </c>
      <c r="O30" s="83">
        <f t="shared" si="20"/>
        <v>12.12197152</v>
      </c>
      <c r="P30" s="83">
        <f t="shared" si="21"/>
        <v>0.00348032487</v>
      </c>
      <c r="Q30" s="83">
        <f t="shared" si="22"/>
        <v>1</v>
      </c>
      <c r="R30" s="86">
        <f t="shared" si="31"/>
        <v>25.57189831</v>
      </c>
      <c r="S30" s="86">
        <f>min(R30, offset(Sheet1!$K$9,B30-1,0))</f>
        <v>25.57189831</v>
      </c>
      <c r="T30" s="83">
        <f t="shared" si="30"/>
        <v>3380.212566</v>
      </c>
      <c r="U30" s="83">
        <f t="shared" si="26"/>
        <v>0</v>
      </c>
      <c r="V30" s="83">
        <f t="shared" si="27"/>
        <v>0.7474118652</v>
      </c>
      <c r="W30" s="83">
        <f t="shared" si="28"/>
        <v>11.26584961</v>
      </c>
    </row>
    <row r="31" ht="12.75" customHeight="1">
      <c r="A31" s="83">
        <f t="shared" si="29"/>
        <v>0.34</v>
      </c>
      <c r="B31" s="83">
        <f>IF( ISERROR( MATCH(R30,Sheet1!$K$9:$K$13,1) ), 1,  MATCH(R30,Sheet1!$K$9:$K$13,1)+1)</f>
        <v>1</v>
      </c>
      <c r="C31" s="94">
        <f>IF( ISERROR( MATCH(D31,Sheet1!$B$25:$B$42) ), 1, MATCH(D31,Sheet1!$B$25:$B$42))</f>
        <v>6</v>
      </c>
      <c r="D31" s="83">
        <f>if(U31, OFFSET(Sheet1!$P$9, 2*B30-1, 0),T30)</f>
        <v>3380.212566</v>
      </c>
      <c r="E31" s="100">
        <f t="array" ref="E31">index(Sheet1!$C$25:$H$42, C31,B31)</f>
        <v>22.69552385</v>
      </c>
      <c r="F31" s="100">
        <f t="array" ref="F31">index(Sheet1!$C$25:$H$42, C31+1,B31)</f>
        <v>26.47811116</v>
      </c>
      <c r="G31" s="94">
        <f t="array" ref="G31">index(Sheet1!$B$25:$B$42, C31,1)</f>
        <v>3000</v>
      </c>
      <c r="H31" s="94">
        <f t="array" ref="H31">index(Sheet1!$B$25:$B$42, C31+1,1)</f>
        <v>3500</v>
      </c>
      <c r="I31" s="100">
        <f t="shared" si="17"/>
        <v>25.57189831</v>
      </c>
      <c r="J31" s="100">
        <f t="array" ref="J31">index(Sheet1!$F$47:$K$64, C31,B31)</f>
        <v>2578.61448</v>
      </c>
      <c r="K31" s="100">
        <f t="array" ref="K31">index(Sheet1!$F$47:$K$64, C31+1,B31)</f>
        <v>3247.8732</v>
      </c>
      <c r="L31" s="102">
        <f t="shared" si="18"/>
        <v>3087.535631</v>
      </c>
      <c r="M31" s="83">
        <f>L31/( 0.5*Sheet1!$F$18/12)</f>
        <v>2960.770364</v>
      </c>
      <c r="N31" s="83">
        <f t="shared" si="19"/>
        <v>0.8500632686</v>
      </c>
      <c r="O31" s="83">
        <f t="shared" si="20"/>
        <v>12.29821732</v>
      </c>
      <c r="P31" s="83">
        <f t="shared" si="21"/>
        <v>0.003530926591</v>
      </c>
      <c r="Q31" s="83">
        <f t="shared" si="22"/>
        <v>1</v>
      </c>
      <c r="R31" s="86">
        <f t="shared" si="31"/>
        <v>25.75775063</v>
      </c>
      <c r="S31" s="86">
        <f>min(R31, offset(Sheet1!$K$9,B31-1,0))</f>
        <v>25.75775063</v>
      </c>
      <c r="T31" s="83">
        <f t="shared" si="30"/>
        <v>3404.779392</v>
      </c>
      <c r="U31" s="83">
        <f t="shared" si="26"/>
        <v>0</v>
      </c>
      <c r="V31" s="83">
        <f t="shared" si="27"/>
        <v>0.7528348511</v>
      </c>
      <c r="W31" s="83">
        <f t="shared" si="28"/>
        <v>12.01326148</v>
      </c>
    </row>
    <row r="32" ht="12.75" customHeight="1">
      <c r="A32" s="83">
        <f t="shared" si="29"/>
        <v>0.36</v>
      </c>
      <c r="B32" s="83">
        <f>IF( ISERROR( MATCH(R31,Sheet1!$K$9:$K$13,1) ), 1,  MATCH(R31,Sheet1!$K$9:$K$13,1)+1)</f>
        <v>1</v>
      </c>
      <c r="C32" s="94">
        <f>IF( ISERROR( MATCH(D32,Sheet1!$B$25:$B$42) ), 1, MATCH(D32,Sheet1!$B$25:$B$42))</f>
        <v>6</v>
      </c>
      <c r="D32" s="83">
        <f>if(U32, OFFSET(Sheet1!$P$9, 2*B31-1, 0),T31)</f>
        <v>3404.779392</v>
      </c>
      <c r="E32" s="100">
        <f t="array" ref="E32">index(Sheet1!$C$25:$H$42, C32,B32)</f>
        <v>22.69552385</v>
      </c>
      <c r="F32" s="100">
        <f t="array" ref="F32">index(Sheet1!$C$25:$H$42, C32+1,B32)</f>
        <v>26.47811116</v>
      </c>
      <c r="G32" s="94">
        <f t="array" ref="G32">index(Sheet1!$B$25:$B$42, C32,1)</f>
        <v>3000</v>
      </c>
      <c r="H32" s="94">
        <f t="array" ref="H32">index(Sheet1!$B$25:$B$42, C32+1,1)</f>
        <v>3500</v>
      </c>
      <c r="I32" s="100">
        <f t="shared" si="17"/>
        <v>25.75775063</v>
      </c>
      <c r="J32" s="100">
        <f t="array" ref="J32">index(Sheet1!$F$47:$K$64, C32,B32)</f>
        <v>2578.61448</v>
      </c>
      <c r="K32" s="100">
        <f t="array" ref="K32">index(Sheet1!$F$47:$K$64, C32+1,B32)</f>
        <v>3247.8732</v>
      </c>
      <c r="L32" s="102">
        <f t="shared" si="18"/>
        <v>3120.418756</v>
      </c>
      <c r="M32" s="83">
        <f>L32/( 0.5*Sheet1!$F$18/12)</f>
        <v>2992.303404</v>
      </c>
      <c r="N32" s="83">
        <f t="shared" si="19"/>
        <v>0.8591166821</v>
      </c>
      <c r="O32" s="83">
        <f t="shared" si="20"/>
        <v>12.47762975</v>
      </c>
      <c r="P32" s="83">
        <f t="shared" si="21"/>
        <v>0.003582437481</v>
      </c>
      <c r="Q32" s="83">
        <f t="shared" si="22"/>
        <v>1</v>
      </c>
      <c r="R32" s="86">
        <f t="shared" si="31"/>
        <v>25.94557929</v>
      </c>
      <c r="S32" s="86">
        <f>min(R32, offset(Sheet1!$K$9,B32-1,0))</f>
        <v>25.94557929</v>
      </c>
      <c r="T32" s="83">
        <f t="shared" si="30"/>
        <v>3429.607458</v>
      </c>
      <c r="U32" s="83">
        <f t="shared" si="26"/>
        <v>0</v>
      </c>
      <c r="V32" s="83">
        <f t="shared" si="27"/>
        <v>0.7583155056</v>
      </c>
      <c r="W32" s="83">
        <f t="shared" si="28"/>
        <v>12.76609633</v>
      </c>
    </row>
    <row r="33" ht="12.75" customHeight="1">
      <c r="A33" s="83">
        <f t="shared" si="29"/>
        <v>0.38</v>
      </c>
      <c r="B33" s="83">
        <f>IF( ISERROR( MATCH(R32,Sheet1!$K$9:$K$13,1) ), 1,  MATCH(R32,Sheet1!$K$9:$K$13,1)+1)</f>
        <v>1</v>
      </c>
      <c r="C33" s="94">
        <f>IF( ISERROR( MATCH(D33,Sheet1!$B$25:$B$42) ), 1, MATCH(D33,Sheet1!$B$25:$B$42))</f>
        <v>6</v>
      </c>
      <c r="D33" s="83">
        <f>if(U33, OFFSET(Sheet1!$P$9, 2*B32-1, 0),T32)</f>
        <v>3429.607458</v>
      </c>
      <c r="E33" s="100">
        <f t="array" ref="E33">index(Sheet1!$C$25:$H$42, C33,B33)</f>
        <v>22.69552385</v>
      </c>
      <c r="F33" s="100">
        <f t="array" ref="F33">index(Sheet1!$C$25:$H$42, C33+1,B33)</f>
        <v>26.47811116</v>
      </c>
      <c r="G33" s="94">
        <f t="array" ref="G33">index(Sheet1!$B$25:$B$42, C33,1)</f>
        <v>3000</v>
      </c>
      <c r="H33" s="94">
        <f t="array" ref="H33">index(Sheet1!$B$25:$B$42, C33+1,1)</f>
        <v>3500</v>
      </c>
      <c r="I33" s="100">
        <f t="shared" si="17"/>
        <v>25.94557929</v>
      </c>
      <c r="J33" s="100">
        <f t="array" ref="J33">index(Sheet1!$F$47:$K$64, C33,B33)</f>
        <v>2578.61448</v>
      </c>
      <c r="K33" s="100">
        <f t="array" ref="K33">index(Sheet1!$F$47:$K$64, C33+1,B33)</f>
        <v>3247.8732</v>
      </c>
      <c r="L33" s="102">
        <f t="shared" si="18"/>
        <v>3153.651555</v>
      </c>
      <c r="M33" s="83">
        <f>L33/( 0.5*Sheet1!$F$18/12)</f>
        <v>3024.17176</v>
      </c>
      <c r="N33" s="83">
        <f t="shared" si="19"/>
        <v>0.8682663682</v>
      </c>
      <c r="O33" s="83">
        <f t="shared" si="20"/>
        <v>12.66027004</v>
      </c>
      <c r="P33" s="83">
        <f t="shared" si="21"/>
        <v>0.003634875118</v>
      </c>
      <c r="Q33" s="83">
        <f t="shared" si="22"/>
        <v>1</v>
      </c>
      <c r="R33" s="86">
        <f t="shared" si="31"/>
        <v>26.1354052</v>
      </c>
      <c r="S33" s="86">
        <f>min(R33, offset(Sheet1!$K$9,B33-1,0))</f>
        <v>26.1354052</v>
      </c>
      <c r="T33" s="83">
        <f t="shared" si="30"/>
        <v>3454.699531</v>
      </c>
      <c r="U33" s="83">
        <f t="shared" si="26"/>
        <v>0</v>
      </c>
      <c r="V33" s="83">
        <f t="shared" si="27"/>
        <v>0.7638544392</v>
      </c>
      <c r="W33" s="83">
        <f t="shared" si="28"/>
        <v>13.52441183</v>
      </c>
    </row>
    <row r="34" ht="12.75" customHeight="1">
      <c r="A34" s="83">
        <f t="shared" si="29"/>
        <v>0.4</v>
      </c>
      <c r="B34" s="83">
        <f>IF( ISERROR( MATCH(R33,Sheet1!$K$9:$K$13,1) ), 1,  MATCH(R33,Sheet1!$K$9:$K$13,1)+1)</f>
        <v>1</v>
      </c>
      <c r="C34" s="94">
        <f>IF( ISERROR( MATCH(D34,Sheet1!$B$25:$B$42) ), 1, MATCH(D34,Sheet1!$B$25:$B$42))</f>
        <v>6</v>
      </c>
      <c r="D34" s="83">
        <f>if(U34, OFFSET(Sheet1!$P$9, 2*B33-1, 0),T33)</f>
        <v>3454.699531</v>
      </c>
      <c r="E34" s="100">
        <f t="array" ref="E34">index(Sheet1!$C$25:$H$42, C34,B34)</f>
        <v>22.69552385</v>
      </c>
      <c r="F34" s="100">
        <f t="array" ref="F34">index(Sheet1!$C$25:$H$42, C34+1,B34)</f>
        <v>26.47811116</v>
      </c>
      <c r="G34" s="94">
        <f t="array" ref="G34">index(Sheet1!$B$25:$B$42, C34,1)</f>
        <v>3000</v>
      </c>
      <c r="H34" s="94">
        <f t="array" ref="H34">index(Sheet1!$B$25:$B$42, C34+1,1)</f>
        <v>3500</v>
      </c>
      <c r="I34" s="100">
        <f t="shared" si="17"/>
        <v>26.1354052</v>
      </c>
      <c r="J34" s="100">
        <f t="array" ref="J34">index(Sheet1!$F$47:$K$64, C34,B34)</f>
        <v>2578.61448</v>
      </c>
      <c r="K34" s="100">
        <f t="array" ref="K34">index(Sheet1!$F$47:$K$64, C34+1,B34)</f>
        <v>3247.8732</v>
      </c>
      <c r="L34" s="102">
        <f t="shared" si="18"/>
        <v>3187.237733</v>
      </c>
      <c r="M34" s="83">
        <f>L34/( 0.5*Sheet1!$F$18/12)</f>
        <v>3056.378987</v>
      </c>
      <c r="N34" s="83">
        <f t="shared" si="19"/>
        <v>0.8775133468</v>
      </c>
      <c r="O34" s="83">
        <f t="shared" si="20"/>
        <v>12.84620065</v>
      </c>
      <c r="P34" s="83">
        <f t="shared" si="21"/>
        <v>0.003688257437</v>
      </c>
      <c r="Q34" s="83">
        <f t="shared" si="22"/>
        <v>1</v>
      </c>
      <c r="R34" s="86">
        <f t="shared" si="31"/>
        <v>26.32724953</v>
      </c>
      <c r="S34" s="86">
        <f>min(R34, offset(Sheet1!$K$9,B34-1,0))</f>
        <v>26.32724953</v>
      </c>
      <c r="T34" s="83">
        <f t="shared" si="30"/>
        <v>3480.058408</v>
      </c>
      <c r="U34" s="83">
        <f t="shared" si="26"/>
        <v>0</v>
      </c>
      <c r="V34" s="83">
        <f t="shared" si="27"/>
        <v>0.7694522694</v>
      </c>
      <c r="W34" s="83">
        <f t="shared" si="28"/>
        <v>14.28826627</v>
      </c>
    </row>
    <row r="35" ht="12.75" customHeight="1">
      <c r="A35" s="83">
        <f t="shared" si="29"/>
        <v>0.42</v>
      </c>
      <c r="B35" s="83">
        <f>IF( ISERROR( MATCH(R34,Sheet1!$K$9:$K$13,1) ), 1,  MATCH(R34,Sheet1!$K$9:$K$13,1)+1)</f>
        <v>1</v>
      </c>
      <c r="C35" s="94">
        <f>IF( ISERROR( MATCH(D35,Sheet1!$B$25:$B$42) ), 1, MATCH(D35,Sheet1!$B$25:$B$42))</f>
        <v>6</v>
      </c>
      <c r="D35" s="83">
        <f>if(U35, OFFSET(Sheet1!$P$9, 2*B34-1, 0),T34)</f>
        <v>3480.058408</v>
      </c>
      <c r="E35" s="100">
        <f t="array" ref="E35">index(Sheet1!$C$25:$H$42, C35,B35)</f>
        <v>22.69552385</v>
      </c>
      <c r="F35" s="100">
        <f t="array" ref="F35">index(Sheet1!$C$25:$H$42, C35+1,B35)</f>
        <v>26.47811116</v>
      </c>
      <c r="G35" s="94">
        <f t="array" ref="G35">index(Sheet1!$B$25:$B$42, C35,1)</f>
        <v>3000</v>
      </c>
      <c r="H35" s="94">
        <f t="array" ref="H35">index(Sheet1!$B$25:$B$42, C35+1,1)</f>
        <v>3500</v>
      </c>
      <c r="I35" s="100">
        <f t="shared" si="17"/>
        <v>26.32724953</v>
      </c>
      <c r="J35" s="100">
        <f t="array" ref="J35">index(Sheet1!$F$47:$K$64, C35,B35)</f>
        <v>2578.61448</v>
      </c>
      <c r="K35" s="100">
        <f t="array" ref="K35">index(Sheet1!$F$47:$K$64, C35+1,B35)</f>
        <v>3247.8732</v>
      </c>
      <c r="L35" s="102">
        <f t="shared" si="18"/>
        <v>3221.181031</v>
      </c>
      <c r="M35" s="83">
        <f>L35/( 0.5*Sheet1!$F$18/12)</f>
        <v>3088.928671</v>
      </c>
      <c r="N35" s="83">
        <f t="shared" si="19"/>
        <v>0.8868586481</v>
      </c>
      <c r="O35" s="83">
        <f t="shared" si="20"/>
        <v>13.03548533</v>
      </c>
      <c r="P35" s="83">
        <f t="shared" si="21"/>
        <v>0.003742602735</v>
      </c>
      <c r="Q35" s="83">
        <f t="shared" si="22"/>
        <v>1</v>
      </c>
      <c r="R35" s="86">
        <f t="shared" si="31"/>
        <v>26.52113364</v>
      </c>
      <c r="S35" s="86">
        <f>min(R35, offset(Sheet1!$K$9,B35-1,0))</f>
        <v>26.52113364</v>
      </c>
      <c r="T35" s="83">
        <f t="shared" si="30"/>
        <v>3505.686912</v>
      </c>
      <c r="U35" s="83">
        <f t="shared" si="26"/>
        <v>0</v>
      </c>
      <c r="V35" s="83">
        <f t="shared" si="27"/>
        <v>0.7751096199</v>
      </c>
      <c r="W35" s="83">
        <f t="shared" si="28"/>
        <v>15.05771854</v>
      </c>
    </row>
    <row r="36" ht="12.75" customHeight="1">
      <c r="A36" s="83">
        <f t="shared" si="29"/>
        <v>0.44</v>
      </c>
      <c r="B36" s="83">
        <f>IF( ISERROR( MATCH(R35,Sheet1!$K$9:$K$13,1) ), 1,  MATCH(R35,Sheet1!$K$9:$K$13,1)+1)</f>
        <v>1</v>
      </c>
      <c r="C36" s="94">
        <f>IF( ISERROR( MATCH(D36,Sheet1!$B$25:$B$42) ), 1, MATCH(D36,Sheet1!$B$25:$B$42))</f>
        <v>7</v>
      </c>
      <c r="D36" s="83">
        <f>if(U36, OFFSET(Sheet1!$P$9, 2*B35-1, 0),T35)</f>
        <v>3505.686912</v>
      </c>
      <c r="E36" s="100">
        <f t="array" ref="E36">index(Sheet1!$C$25:$H$42, C36,B36)</f>
        <v>26.47811116</v>
      </c>
      <c r="F36" s="100">
        <f t="array" ref="F36">index(Sheet1!$C$25:$H$42, C36+1,B36)</f>
        <v>30.26069847</v>
      </c>
      <c r="G36" s="94">
        <f t="array" ref="G36">index(Sheet1!$B$25:$B$42, C36,1)</f>
        <v>3500</v>
      </c>
      <c r="H36" s="94">
        <f t="array" ref="H36">index(Sheet1!$B$25:$B$42, C36+1,1)</f>
        <v>4000</v>
      </c>
      <c r="I36" s="100">
        <f t="shared" si="17"/>
        <v>26.52113364</v>
      </c>
      <c r="J36" s="100">
        <f t="array" ref="J36">index(Sheet1!$F$47:$K$64, C36,B36)</f>
        <v>3247.8732</v>
      </c>
      <c r="K36" s="100">
        <f t="array" ref="K36">index(Sheet1!$F$47:$K$64, C36+1,B36)</f>
        <v>4035.2364</v>
      </c>
      <c r="L36" s="102">
        <f t="shared" si="18"/>
        <v>3256.828531</v>
      </c>
      <c r="M36" s="83">
        <f>L36/( 0.5*Sheet1!$F$18/12)</f>
        <v>3123.112588</v>
      </c>
      <c r="N36" s="83">
        <f t="shared" si="19"/>
        <v>0.896673152</v>
      </c>
      <c r="O36" s="83">
        <f t="shared" si="20"/>
        <v>13.22818907</v>
      </c>
      <c r="P36" s="83">
        <f t="shared" si="21"/>
        <v>0.003797929679</v>
      </c>
      <c r="Q36" s="83">
        <f t="shared" si="22"/>
        <v>1</v>
      </c>
      <c r="R36" s="86">
        <f t="shared" si="31"/>
        <v>26.71716034</v>
      </c>
      <c r="S36" s="86">
        <f>min(R36, offset(Sheet1!$K$9,B36-1,0))</f>
        <v>26.71716034</v>
      </c>
      <c r="T36" s="83">
        <f t="shared" si="30"/>
        <v>3531.598634</v>
      </c>
      <c r="U36" s="83">
        <f t="shared" si="26"/>
        <v>0</v>
      </c>
      <c r="V36" s="83">
        <f t="shared" si="27"/>
        <v>0.7808283118</v>
      </c>
      <c r="W36" s="83">
        <f t="shared" si="28"/>
        <v>15.83282816</v>
      </c>
    </row>
    <row r="37" ht="12.75" customHeight="1">
      <c r="A37" s="83">
        <f t="shared" si="29"/>
        <v>0.46</v>
      </c>
      <c r="B37" s="83">
        <f>IF( ISERROR( MATCH(R36,Sheet1!$K$9:$K$13,1) ), 1,  MATCH(R36,Sheet1!$K$9:$K$13,1)+1)</f>
        <v>1</v>
      </c>
      <c r="C37" s="94">
        <f>IF( ISERROR( MATCH(D37,Sheet1!$B$25:$B$42) ), 1, MATCH(D37,Sheet1!$B$25:$B$42))</f>
        <v>7</v>
      </c>
      <c r="D37" s="83">
        <f>if(U37, OFFSET(Sheet1!$P$9, 2*B36-1, 0),T36)</f>
        <v>3531.598634</v>
      </c>
      <c r="E37" s="100">
        <f t="array" ref="E37">index(Sheet1!$C$25:$H$42, C37,B37)</f>
        <v>26.47811116</v>
      </c>
      <c r="F37" s="100">
        <f t="array" ref="F37">index(Sheet1!$C$25:$H$42, C37+1,B37)</f>
        <v>30.26069847</v>
      </c>
      <c r="G37" s="94">
        <f t="array" ref="G37">index(Sheet1!$B$25:$B$42, C37,1)</f>
        <v>3500</v>
      </c>
      <c r="H37" s="94">
        <f t="array" ref="H37">index(Sheet1!$B$25:$B$42, C37+1,1)</f>
        <v>4000</v>
      </c>
      <c r="I37" s="100">
        <f t="shared" si="17"/>
        <v>26.71716034</v>
      </c>
      <c r="J37" s="100">
        <f t="array" ref="J37">index(Sheet1!$F$47:$K$64, C37,B37)</f>
        <v>3247.8732</v>
      </c>
      <c r="K37" s="100">
        <f t="array" ref="K37">index(Sheet1!$F$47:$K$64, C37+1,B37)</f>
        <v>4035.2364</v>
      </c>
      <c r="L37" s="102">
        <f t="shared" si="18"/>
        <v>3297.632403</v>
      </c>
      <c r="M37" s="83">
        <f>L37/( 0.5*Sheet1!$F$18/12)</f>
        <v>3162.241171</v>
      </c>
      <c r="N37" s="83">
        <f t="shared" si="19"/>
        <v>0.9079073131</v>
      </c>
      <c r="O37" s="83">
        <f t="shared" si="20"/>
        <v>13.42445982</v>
      </c>
      <c r="P37" s="83">
        <f t="shared" si="21"/>
        <v>0.00385428074</v>
      </c>
      <c r="Q37" s="83">
        <f t="shared" si="22"/>
        <v>1</v>
      </c>
      <c r="R37" s="86">
        <f t="shared" si="31"/>
        <v>26.91564107</v>
      </c>
      <c r="S37" s="86">
        <f>min(R37, offset(Sheet1!$K$9,B37-1,0))</f>
        <v>26.91564107</v>
      </c>
      <c r="T37" s="83">
        <f t="shared" si="30"/>
        <v>3557.834741</v>
      </c>
      <c r="U37" s="83">
        <f t="shared" si="26"/>
        <v>0</v>
      </c>
      <c r="V37" s="83">
        <f t="shared" si="27"/>
        <v>0.7866144207</v>
      </c>
      <c r="W37" s="83">
        <f t="shared" si="28"/>
        <v>16.61365648</v>
      </c>
    </row>
    <row r="38" ht="12.75" customHeight="1">
      <c r="A38" s="83">
        <f t="shared" si="29"/>
        <v>0.48</v>
      </c>
      <c r="B38" s="83">
        <f>IF( ISERROR( MATCH(R37,Sheet1!$K$9:$K$13,1) ), 1,  MATCH(R37,Sheet1!$K$9:$K$13,1)+1)</f>
        <v>1</v>
      </c>
      <c r="C38" s="94">
        <f>IF( ISERROR( MATCH(D38,Sheet1!$B$25:$B$42) ), 1, MATCH(D38,Sheet1!$B$25:$B$42))</f>
        <v>7</v>
      </c>
      <c r="D38" s="83">
        <f>if(U38, OFFSET(Sheet1!$P$9, 2*B37-1, 0),T37)</f>
        <v>3557.834741</v>
      </c>
      <c r="E38" s="100">
        <f t="array" ref="E38">index(Sheet1!$C$25:$H$42, C38,B38)</f>
        <v>26.47811116</v>
      </c>
      <c r="F38" s="100">
        <f t="array" ref="F38">index(Sheet1!$C$25:$H$42, C38+1,B38)</f>
        <v>30.26069847</v>
      </c>
      <c r="G38" s="94">
        <f t="array" ref="G38">index(Sheet1!$B$25:$B$42, C38,1)</f>
        <v>3500</v>
      </c>
      <c r="H38" s="94">
        <f t="array" ref="H38">index(Sheet1!$B$25:$B$42, C38+1,1)</f>
        <v>4000</v>
      </c>
      <c r="I38" s="100">
        <f t="shared" si="17"/>
        <v>26.91564107</v>
      </c>
      <c r="J38" s="100">
        <f t="array" ref="J38">index(Sheet1!$F$47:$K$64, C38,B38)</f>
        <v>3247.8732</v>
      </c>
      <c r="K38" s="100">
        <f t="array" ref="K38">index(Sheet1!$F$47:$K$64, C38+1,B38)</f>
        <v>4035.2364</v>
      </c>
      <c r="L38" s="102">
        <f t="shared" si="18"/>
        <v>3338.947094</v>
      </c>
      <c r="M38" s="83">
        <f>L38/( 0.5*Sheet1!$F$18/12)</f>
        <v>3201.859601</v>
      </c>
      <c r="N38" s="83">
        <f t="shared" si="19"/>
        <v>0.9192821134</v>
      </c>
      <c r="O38" s="83">
        <f t="shared" si="20"/>
        <v>13.62466028</v>
      </c>
      <c r="P38" s="83">
        <f t="shared" si="21"/>
        <v>0.003911760056</v>
      </c>
      <c r="Q38" s="83">
        <f t="shared" si="22"/>
        <v>1</v>
      </c>
      <c r="R38" s="86">
        <f t="shared" si="31"/>
        <v>27.11660647</v>
      </c>
      <c r="S38" s="86">
        <f>min(R38, offset(Sheet1!$K$9,B38-1,0))</f>
        <v>27.11660647</v>
      </c>
      <c r="T38" s="83">
        <f t="shared" si="30"/>
        <v>3584.399283</v>
      </c>
      <c r="U38" s="83">
        <f t="shared" si="26"/>
        <v>0</v>
      </c>
      <c r="V38" s="83">
        <f t="shared" si="27"/>
        <v>0.792472964</v>
      </c>
      <c r="W38" s="83">
        <f t="shared" si="28"/>
        <v>17.4002709</v>
      </c>
    </row>
    <row r="39" ht="12.75" customHeight="1">
      <c r="A39" s="83">
        <f t="shared" si="29"/>
        <v>0.5</v>
      </c>
      <c r="B39" s="83">
        <f>IF( ISERROR( MATCH(R38,Sheet1!$K$9:$K$13,1) ), 1,  MATCH(R38,Sheet1!$K$9:$K$13,1)+1)</f>
        <v>1</v>
      </c>
      <c r="C39" s="94">
        <f>IF( ISERROR( MATCH(D39,Sheet1!$B$25:$B$42) ), 1, MATCH(D39,Sheet1!$B$25:$B$42))</f>
        <v>7</v>
      </c>
      <c r="D39" s="83">
        <f>if(U39, OFFSET(Sheet1!$P$9, 2*B38-1, 0),T38)</f>
        <v>3584.399283</v>
      </c>
      <c r="E39" s="100">
        <f t="array" ref="E39">index(Sheet1!$C$25:$H$42, C39,B39)</f>
        <v>26.47811116</v>
      </c>
      <c r="F39" s="100">
        <f t="array" ref="F39">index(Sheet1!$C$25:$H$42, C39+1,B39)</f>
        <v>30.26069847</v>
      </c>
      <c r="G39" s="94">
        <f t="array" ref="G39">index(Sheet1!$B$25:$B$42, C39,1)</f>
        <v>3500</v>
      </c>
      <c r="H39" s="94">
        <f t="array" ref="H39">index(Sheet1!$B$25:$B$42, C39+1,1)</f>
        <v>4000</v>
      </c>
      <c r="I39" s="100">
        <f t="shared" si="17"/>
        <v>27.11660647</v>
      </c>
      <c r="J39" s="100">
        <f t="array" ref="J39">index(Sheet1!$F$47:$K$64, C39,B39)</f>
        <v>3247.8732</v>
      </c>
      <c r="K39" s="100">
        <f t="array" ref="K39">index(Sheet1!$F$47:$K$64, C39+1,B39)</f>
        <v>4035.2364</v>
      </c>
      <c r="L39" s="102">
        <f t="shared" si="18"/>
        <v>3380.77898</v>
      </c>
      <c r="M39" s="83">
        <f>L39/( 0.5*Sheet1!$F$18/12)</f>
        <v>3241.973991</v>
      </c>
      <c r="N39" s="83">
        <f t="shared" si="19"/>
        <v>0.9307993083</v>
      </c>
      <c r="O39" s="83">
        <f t="shared" si="20"/>
        <v>13.82887665</v>
      </c>
      <c r="P39" s="83">
        <f t="shared" si="21"/>
        <v>0.003970392376</v>
      </c>
      <c r="Q39" s="83">
        <f t="shared" si="22"/>
        <v>1</v>
      </c>
      <c r="R39" s="86">
        <f t="shared" si="31"/>
        <v>27.32008755</v>
      </c>
      <c r="S39" s="86">
        <f>min(R39, offset(Sheet1!$K$9,B39-1,0))</f>
        <v>27.32008755</v>
      </c>
      <c r="T39" s="83">
        <f t="shared" si="30"/>
        <v>3611.296359</v>
      </c>
      <c r="U39" s="83">
        <f t="shared" si="26"/>
        <v>0</v>
      </c>
      <c r="V39" s="83">
        <f t="shared" si="27"/>
        <v>0.7984048457</v>
      </c>
      <c r="W39" s="83">
        <f t="shared" si="28"/>
        <v>18.19274386</v>
      </c>
    </row>
    <row r="40" ht="12.75" customHeight="1">
      <c r="A40" s="83">
        <f t="shared" si="29"/>
        <v>0.52</v>
      </c>
      <c r="B40" s="83">
        <f>IF( ISERROR( MATCH(R39,Sheet1!$K$9:$K$13,1) ), 1,  MATCH(R39,Sheet1!$K$9:$K$13,1)+1)</f>
        <v>1</v>
      </c>
      <c r="C40" s="94">
        <f>IF( ISERROR( MATCH(D40,Sheet1!$B$25:$B$42) ), 1, MATCH(D40,Sheet1!$B$25:$B$42))</f>
        <v>7</v>
      </c>
      <c r="D40" s="83">
        <f>if(U40, OFFSET(Sheet1!$P$9, 2*B39-1, 0),T39)</f>
        <v>3611.296359</v>
      </c>
      <c r="E40" s="100">
        <f t="array" ref="E40">index(Sheet1!$C$25:$H$42, C40,B40)</f>
        <v>26.47811116</v>
      </c>
      <c r="F40" s="100">
        <f t="array" ref="F40">index(Sheet1!$C$25:$H$42, C40+1,B40)</f>
        <v>30.26069847</v>
      </c>
      <c r="G40" s="94">
        <f t="array" ref="G40">index(Sheet1!$B$25:$B$42, C40,1)</f>
        <v>3500</v>
      </c>
      <c r="H40" s="94">
        <f t="array" ref="H40">index(Sheet1!$B$25:$B$42, C40+1,1)</f>
        <v>4000</v>
      </c>
      <c r="I40" s="100">
        <f t="shared" si="17"/>
        <v>27.32008755</v>
      </c>
      <c r="J40" s="100">
        <f t="array" ref="J40">index(Sheet1!$F$47:$K$64, C40,B40)</f>
        <v>3247.8732</v>
      </c>
      <c r="K40" s="100">
        <f t="array" ref="K40">index(Sheet1!$F$47:$K$64, C40+1,B40)</f>
        <v>4035.2364</v>
      </c>
      <c r="L40" s="102">
        <f t="shared" si="18"/>
        <v>3423.134515</v>
      </c>
      <c r="M40" s="83">
        <f>L40/( 0.5*Sheet1!$F$18/12)</f>
        <v>3282.590531</v>
      </c>
      <c r="N40" s="83">
        <f t="shared" si="19"/>
        <v>0.9424606749</v>
      </c>
      <c r="O40" s="83">
        <f t="shared" si="20"/>
        <v>14.03719714</v>
      </c>
      <c r="P40" s="83">
        <f t="shared" si="21"/>
        <v>0.004030203026</v>
      </c>
      <c r="Q40" s="83">
        <f t="shared" si="22"/>
        <v>1</v>
      </c>
      <c r="R40" s="86">
        <f t="shared" si="31"/>
        <v>27.52611569</v>
      </c>
      <c r="S40" s="86">
        <f>min(R40, offset(Sheet1!$K$9,B40-1,0))</f>
        <v>27.52611569</v>
      </c>
      <c r="T40" s="83">
        <f t="shared" si="30"/>
        <v>3638.530118</v>
      </c>
      <c r="U40" s="83">
        <f t="shared" si="26"/>
        <v>0</v>
      </c>
      <c r="V40" s="83">
        <f t="shared" si="27"/>
        <v>0.8044109809</v>
      </c>
      <c r="W40" s="83">
        <f t="shared" si="28"/>
        <v>18.99114871</v>
      </c>
    </row>
    <row r="41" ht="12.75" customHeight="1">
      <c r="A41" s="83">
        <f t="shared" si="29"/>
        <v>0.54</v>
      </c>
      <c r="B41" s="83">
        <f>IF( ISERROR( MATCH(R40,Sheet1!$K$9:$K$13,1) ), 1,  MATCH(R40,Sheet1!$K$9:$K$13,1)+1)</f>
        <v>1</v>
      </c>
      <c r="C41" s="94">
        <f>IF( ISERROR( MATCH(D41,Sheet1!$B$25:$B$42) ), 1, MATCH(D41,Sheet1!$B$25:$B$42))</f>
        <v>7</v>
      </c>
      <c r="D41" s="83">
        <f>if(U41, OFFSET(Sheet1!$P$9, 2*B40-1, 0),T40)</f>
        <v>3638.530118</v>
      </c>
      <c r="E41" s="100">
        <f t="array" ref="E41">index(Sheet1!$C$25:$H$42, C41,B41)</f>
        <v>26.47811116</v>
      </c>
      <c r="F41" s="100">
        <f t="array" ref="F41">index(Sheet1!$C$25:$H$42, C41+1,B41)</f>
        <v>30.26069847</v>
      </c>
      <c r="G41" s="94">
        <f t="array" ref="G41">index(Sheet1!$B$25:$B$42, C41,1)</f>
        <v>3500</v>
      </c>
      <c r="H41" s="94">
        <f t="array" ref="H41">index(Sheet1!$B$25:$B$42, C41+1,1)</f>
        <v>4000</v>
      </c>
      <c r="I41" s="100">
        <f t="shared" si="17"/>
        <v>27.52611569</v>
      </c>
      <c r="J41" s="100">
        <f t="array" ref="J41">index(Sheet1!$F$47:$K$64, C41,B41)</f>
        <v>3247.8732</v>
      </c>
      <c r="K41" s="100">
        <f t="array" ref="K41">index(Sheet1!$F$47:$K$64, C41+1,B41)</f>
        <v>4035.2364</v>
      </c>
      <c r="L41" s="102">
        <f t="shared" si="18"/>
        <v>3466.020235</v>
      </c>
      <c r="M41" s="83">
        <f>L41/( 0.5*Sheet1!$F$18/12)</f>
        <v>3323.715487</v>
      </c>
      <c r="N41" s="83">
        <f t="shared" si="19"/>
        <v>0.9542680123</v>
      </c>
      <c r="O41" s="83">
        <f t="shared" si="20"/>
        <v>14.24971202</v>
      </c>
      <c r="P41" s="83">
        <f t="shared" si="21"/>
        <v>0.004091217921</v>
      </c>
      <c r="Q41" s="83">
        <f t="shared" si="22"/>
        <v>1</v>
      </c>
      <c r="R41" s="86">
        <f t="shared" si="31"/>
        <v>27.73472269</v>
      </c>
      <c r="S41" s="86">
        <f>min(R41, offset(Sheet1!$K$9,B41-1,0))</f>
        <v>27.73472269</v>
      </c>
      <c r="T41" s="83">
        <f t="shared" si="30"/>
        <v>3666.104762</v>
      </c>
      <c r="U41" s="83">
        <f t="shared" si="26"/>
        <v>0</v>
      </c>
      <c r="V41" s="83">
        <f t="shared" si="27"/>
        <v>0.8104922963</v>
      </c>
      <c r="W41" s="83">
        <f t="shared" si="28"/>
        <v>19.79555969</v>
      </c>
    </row>
    <row r="42" ht="12.75" customHeight="1">
      <c r="A42" s="83">
        <f t="shared" si="29"/>
        <v>0.56</v>
      </c>
      <c r="B42" s="83">
        <f>IF( ISERROR( MATCH(R41,Sheet1!$K$9:$K$13,1) ), 1,  MATCH(R41,Sheet1!$K$9:$K$13,1)+1)</f>
        <v>1</v>
      </c>
      <c r="C42" s="94">
        <f>IF( ISERROR( MATCH(D42,Sheet1!$B$25:$B$42) ), 1, MATCH(D42,Sheet1!$B$25:$B$42))</f>
        <v>7</v>
      </c>
      <c r="D42" s="83">
        <f>if(U42, OFFSET(Sheet1!$P$9, 2*B41-1, 0),T41)</f>
        <v>3666.104762</v>
      </c>
      <c r="E42" s="100">
        <f t="array" ref="E42">index(Sheet1!$C$25:$H$42, C42,B42)</f>
        <v>26.47811116</v>
      </c>
      <c r="F42" s="100">
        <f t="array" ref="F42">index(Sheet1!$C$25:$H$42, C42+1,B42)</f>
        <v>30.26069847</v>
      </c>
      <c r="G42" s="94">
        <f t="array" ref="G42">index(Sheet1!$B$25:$B$42, C42,1)</f>
        <v>3500</v>
      </c>
      <c r="H42" s="94">
        <f t="array" ref="H42">index(Sheet1!$B$25:$B$42, C42+1,1)</f>
        <v>4000</v>
      </c>
      <c r="I42" s="100">
        <f t="shared" si="17"/>
        <v>27.73472269</v>
      </c>
      <c r="J42" s="100">
        <f t="array" ref="J42">index(Sheet1!$F$47:$K$64, C42,B42)</f>
        <v>3247.8732</v>
      </c>
      <c r="K42" s="100">
        <f t="array" ref="K42">index(Sheet1!$F$47:$K$64, C42+1,B42)</f>
        <v>4035.2364</v>
      </c>
      <c r="L42" s="102">
        <f t="shared" si="18"/>
        <v>3509.442754</v>
      </c>
      <c r="M42" s="83">
        <f>L42/( 0.5*Sheet1!$F$18/12)</f>
        <v>3365.355204</v>
      </c>
      <c r="N42" s="83">
        <f t="shared" si="19"/>
        <v>0.9662231421</v>
      </c>
      <c r="O42" s="83">
        <f t="shared" si="20"/>
        <v>14.46651366</v>
      </c>
      <c r="P42" s="83">
        <f t="shared" si="21"/>
        <v>0.004153463583</v>
      </c>
      <c r="Q42" s="83">
        <f t="shared" si="22"/>
        <v>1</v>
      </c>
      <c r="R42" s="86">
        <f t="shared" si="31"/>
        <v>27.94594072</v>
      </c>
      <c r="S42" s="86">
        <f>min(R42, offset(Sheet1!$K$9,B42-1,0))</f>
        <v>27.94594072</v>
      </c>
      <c r="T42" s="83">
        <f t="shared" si="30"/>
        <v>3694.024544</v>
      </c>
      <c r="U42" s="83">
        <f t="shared" si="26"/>
        <v>0</v>
      </c>
      <c r="V42" s="83">
        <f t="shared" si="27"/>
        <v>0.81664973</v>
      </c>
      <c r="W42" s="83">
        <f t="shared" si="28"/>
        <v>20.60605198</v>
      </c>
    </row>
    <row r="43" ht="12.75" customHeight="1">
      <c r="A43" s="83">
        <f t="shared" si="29"/>
        <v>0.58</v>
      </c>
      <c r="B43" s="83">
        <f>IF( ISERROR( MATCH(R42,Sheet1!$K$9:$K$13,1) ), 1,  MATCH(R42,Sheet1!$K$9:$K$13,1)+1)</f>
        <v>1</v>
      </c>
      <c r="C43" s="94">
        <f>IF( ISERROR( MATCH(D43,Sheet1!$B$25:$B$42) ), 1, MATCH(D43,Sheet1!$B$25:$B$42))</f>
        <v>7</v>
      </c>
      <c r="D43" s="83">
        <f>if(U43, OFFSET(Sheet1!$P$9, 2*B42-1, 0),T42)</f>
        <v>3694.024544</v>
      </c>
      <c r="E43" s="100">
        <f t="array" ref="E43">index(Sheet1!$C$25:$H$42, C43,B43)</f>
        <v>26.47811116</v>
      </c>
      <c r="F43" s="100">
        <f t="array" ref="F43">index(Sheet1!$C$25:$H$42, C43+1,B43)</f>
        <v>30.26069847</v>
      </c>
      <c r="G43" s="94">
        <f t="array" ref="G43">index(Sheet1!$B$25:$B$42, C43,1)</f>
        <v>3500</v>
      </c>
      <c r="H43" s="94">
        <f t="array" ref="H43">index(Sheet1!$B$25:$B$42, C43+1,1)</f>
        <v>4000</v>
      </c>
      <c r="I43" s="100">
        <f t="shared" si="17"/>
        <v>27.94594072</v>
      </c>
      <c r="J43" s="100">
        <f t="array" ref="J43">index(Sheet1!$F$47:$K$64, C43,B43)</f>
        <v>3247.8732</v>
      </c>
      <c r="K43" s="100">
        <f t="array" ref="K43">index(Sheet1!$F$47:$K$64, C43+1,B43)</f>
        <v>4035.2364</v>
      </c>
      <c r="L43" s="102">
        <f t="shared" si="18"/>
        <v>3553.408772</v>
      </c>
      <c r="M43" s="83">
        <f>L43/( 0.5*Sheet1!$F$18/12)</f>
        <v>3407.516104</v>
      </c>
      <c r="N43" s="83">
        <f t="shared" si="19"/>
        <v>0.9783279082</v>
      </c>
      <c r="O43" s="83">
        <f t="shared" si="20"/>
        <v>14.68769659</v>
      </c>
      <c r="P43" s="83">
        <f t="shared" si="21"/>
        <v>0.004216967151</v>
      </c>
      <c r="Q43" s="83">
        <f t="shared" si="22"/>
        <v>1</v>
      </c>
      <c r="R43" s="86">
        <f t="shared" si="31"/>
        <v>28.15980234</v>
      </c>
      <c r="S43" s="86">
        <f>min(R43, offset(Sheet1!$K$9,B43-1,0))</f>
        <v>28.15980234</v>
      </c>
      <c r="T43" s="83">
        <f t="shared" si="30"/>
        <v>3722.29377</v>
      </c>
      <c r="U43" s="83">
        <f t="shared" si="26"/>
        <v>0</v>
      </c>
      <c r="V43" s="83">
        <f t="shared" si="27"/>
        <v>0.8228842316</v>
      </c>
      <c r="W43" s="83">
        <f t="shared" si="28"/>
        <v>21.42270171</v>
      </c>
    </row>
    <row r="44" ht="12.75" customHeight="1">
      <c r="A44" s="83">
        <f t="shared" si="29"/>
        <v>0.6</v>
      </c>
      <c r="B44" s="83">
        <f>IF( ISERROR( MATCH(R43,Sheet1!$K$9:$K$13,1) ), 1,  MATCH(R43,Sheet1!$K$9:$K$13,1)+1)</f>
        <v>1</v>
      </c>
      <c r="C44" s="94">
        <f>IF( ISERROR( MATCH(D44,Sheet1!$B$25:$B$42) ), 1, MATCH(D44,Sheet1!$B$25:$B$42))</f>
        <v>7</v>
      </c>
      <c r="D44" s="83">
        <f>if(U44, OFFSET(Sheet1!$P$9, 2*B43-1, 0),T43)</f>
        <v>3722.29377</v>
      </c>
      <c r="E44" s="100">
        <f t="array" ref="E44">index(Sheet1!$C$25:$H$42, C44,B44)</f>
        <v>26.47811116</v>
      </c>
      <c r="F44" s="100">
        <f t="array" ref="F44">index(Sheet1!$C$25:$H$42, C44+1,B44)</f>
        <v>30.26069847</v>
      </c>
      <c r="G44" s="94">
        <f t="array" ref="G44">index(Sheet1!$B$25:$B$42, C44,1)</f>
        <v>3500</v>
      </c>
      <c r="H44" s="94">
        <f t="array" ref="H44">index(Sheet1!$B$25:$B$42, C44+1,1)</f>
        <v>4000</v>
      </c>
      <c r="I44" s="100">
        <f t="shared" si="17"/>
        <v>28.15980234</v>
      </c>
      <c r="J44" s="100">
        <f t="array" ref="J44">index(Sheet1!$F$47:$K$64, C44,B44)</f>
        <v>3247.8732</v>
      </c>
      <c r="K44" s="100">
        <f t="array" ref="K44">index(Sheet1!$F$47:$K$64, C44+1,B44)</f>
        <v>4035.2364</v>
      </c>
      <c r="L44" s="102">
        <f t="shared" si="18"/>
        <v>3597.925068</v>
      </c>
      <c r="M44" s="83">
        <f>L44/( 0.5*Sheet1!$F$18/12)</f>
        <v>3450.20469</v>
      </c>
      <c r="N44" s="83">
        <f t="shared" si="19"/>
        <v>0.9905841775</v>
      </c>
      <c r="O44" s="83">
        <f t="shared" si="20"/>
        <v>14.91335754</v>
      </c>
      <c r="P44" s="83">
        <f t="shared" si="21"/>
        <v>0.0042817564</v>
      </c>
      <c r="Q44" s="83">
        <f t="shared" si="22"/>
        <v>1</v>
      </c>
      <c r="R44" s="86">
        <f t="shared" si="31"/>
        <v>28.37634056</v>
      </c>
      <c r="S44" s="86">
        <f>min(R44, offset(Sheet1!$K$9,B44-1,0))</f>
        <v>28.37634056</v>
      </c>
      <c r="T44" s="83">
        <f t="shared" si="30"/>
        <v>3750.916799</v>
      </c>
      <c r="U44" s="83">
        <f t="shared" si="26"/>
        <v>0</v>
      </c>
      <c r="V44" s="83">
        <f t="shared" si="27"/>
        <v>0.8291967626</v>
      </c>
      <c r="W44" s="83">
        <f t="shared" si="28"/>
        <v>22.24558594</v>
      </c>
    </row>
    <row r="45" ht="12.75" customHeight="1">
      <c r="A45" s="83">
        <f t="shared" si="29"/>
        <v>0.62</v>
      </c>
      <c r="B45" s="83">
        <f>IF( ISERROR( MATCH(R44,Sheet1!$K$9:$K$13,1) ), 1,  MATCH(R44,Sheet1!$K$9:$K$13,1)+1)</f>
        <v>1</v>
      </c>
      <c r="C45" s="94">
        <f>IF( ISERROR( MATCH(D45,Sheet1!$B$25:$B$42) ), 1, MATCH(D45,Sheet1!$B$25:$B$42))</f>
        <v>7</v>
      </c>
      <c r="D45" s="83">
        <f>if(U45, OFFSET(Sheet1!$P$9, 2*B44-1, 0),T44)</f>
        <v>3750.916799</v>
      </c>
      <c r="E45" s="100">
        <f t="array" ref="E45">index(Sheet1!$C$25:$H$42, C45,B45)</f>
        <v>26.47811116</v>
      </c>
      <c r="F45" s="100">
        <f t="array" ref="F45">index(Sheet1!$C$25:$H$42, C45+1,B45)</f>
        <v>30.26069847</v>
      </c>
      <c r="G45" s="94">
        <f t="array" ref="G45">index(Sheet1!$B$25:$B$42, C45,1)</f>
        <v>3500</v>
      </c>
      <c r="H45" s="94">
        <f t="array" ref="H45">index(Sheet1!$B$25:$B$42, C45+1,1)</f>
        <v>4000</v>
      </c>
      <c r="I45" s="100">
        <f t="shared" si="17"/>
        <v>28.37634056</v>
      </c>
      <c r="J45" s="100">
        <f t="array" ref="J45">index(Sheet1!$F$47:$K$64, C45,B45)</f>
        <v>3247.8732</v>
      </c>
      <c r="K45" s="100">
        <f t="array" ref="K45">index(Sheet1!$F$47:$K$64, C45+1,B45)</f>
        <v>4035.2364</v>
      </c>
      <c r="L45" s="102">
        <f t="shared" si="18"/>
        <v>3642.998508</v>
      </c>
      <c r="M45" s="83">
        <f>L45/( 0.5*Sheet1!$F$18/12)</f>
        <v>3493.427545</v>
      </c>
      <c r="N45" s="83">
        <f t="shared" si="19"/>
        <v>1.00299384</v>
      </c>
      <c r="O45" s="83">
        <f t="shared" si="20"/>
        <v>15.14359551</v>
      </c>
      <c r="P45" s="83">
        <f t="shared" si="21"/>
        <v>0.004347859751</v>
      </c>
      <c r="Q45" s="83">
        <f t="shared" si="22"/>
        <v>1</v>
      </c>
      <c r="R45" s="86">
        <f t="shared" si="31"/>
        <v>28.59558874</v>
      </c>
      <c r="S45" s="86">
        <f>min(R45, offset(Sheet1!$K$9,B45-1,0))</f>
        <v>28.59558874</v>
      </c>
      <c r="T45" s="83">
        <f t="shared" si="30"/>
        <v>3779.898045</v>
      </c>
      <c r="U45" s="83">
        <f t="shared" si="26"/>
        <v>0</v>
      </c>
      <c r="V45" s="83">
        <f t="shared" si="27"/>
        <v>0.8355882964</v>
      </c>
      <c r="W45" s="83">
        <f t="shared" si="28"/>
        <v>23.07478271</v>
      </c>
    </row>
    <row r="46" ht="12.75" customHeight="1">
      <c r="A46" s="83">
        <f t="shared" si="29"/>
        <v>0.64</v>
      </c>
      <c r="B46" s="83">
        <f>IF( ISERROR( MATCH(R45,Sheet1!$K$9:$K$13,1) ), 1,  MATCH(R45,Sheet1!$K$9:$K$13,1)+1)</f>
        <v>1</v>
      </c>
      <c r="C46" s="94">
        <f>IF( ISERROR( MATCH(D46,Sheet1!$B$25:$B$42) ), 1, MATCH(D46,Sheet1!$B$25:$B$42))</f>
        <v>7</v>
      </c>
      <c r="D46" s="83">
        <f>if(U46, OFFSET(Sheet1!$P$9, 2*B45-1, 0),T45)</f>
        <v>3779.898045</v>
      </c>
      <c r="E46" s="100">
        <f t="array" ref="E46">index(Sheet1!$C$25:$H$42, C46,B46)</f>
        <v>26.47811116</v>
      </c>
      <c r="F46" s="100">
        <f t="array" ref="F46">index(Sheet1!$C$25:$H$42, C46+1,B46)</f>
        <v>30.26069847</v>
      </c>
      <c r="G46" s="94">
        <f t="array" ref="G46">index(Sheet1!$B$25:$B$42, C46,1)</f>
        <v>3500</v>
      </c>
      <c r="H46" s="94">
        <f t="array" ref="H46">index(Sheet1!$B$25:$B$42, C46+1,1)</f>
        <v>4000</v>
      </c>
      <c r="I46" s="100">
        <f t="shared" si="17"/>
        <v>28.59558874</v>
      </c>
      <c r="J46" s="100">
        <f t="array" ref="J46">index(Sheet1!$F$47:$K$64, C46,B46)</f>
        <v>3247.8732</v>
      </c>
      <c r="K46" s="100">
        <f t="array" ref="K46">index(Sheet1!$F$47:$K$64, C46+1,B46)</f>
        <v>4035.2364</v>
      </c>
      <c r="L46" s="102">
        <f t="shared" si="18"/>
        <v>3688.636041</v>
      </c>
      <c r="M46" s="83">
        <f>L46/( 0.5*Sheet1!$F$18/12)</f>
        <v>3537.191333</v>
      </c>
      <c r="N46" s="83">
        <f t="shared" si="19"/>
        <v>1.015558809</v>
      </c>
      <c r="O46" s="83">
        <f t="shared" si="20"/>
        <v>15.37851182</v>
      </c>
      <c r="P46" s="83">
        <f t="shared" si="21"/>
        <v>0.004415306292</v>
      </c>
      <c r="Q46" s="83">
        <f t="shared" si="22"/>
        <v>1</v>
      </c>
      <c r="R46" s="86">
        <f t="shared" si="31"/>
        <v>28.8175807</v>
      </c>
      <c r="S46" s="86">
        <f>min(R46, offset(Sheet1!$K$9,B46-1,0))</f>
        <v>28.8175807</v>
      </c>
      <c r="T46" s="83">
        <f t="shared" si="30"/>
        <v>3809.241976</v>
      </c>
      <c r="U46" s="83">
        <f t="shared" si="26"/>
        <v>0</v>
      </c>
      <c r="V46" s="83">
        <f t="shared" si="27"/>
        <v>0.8420598186</v>
      </c>
      <c r="W46" s="83">
        <f t="shared" si="28"/>
        <v>23.910371</v>
      </c>
    </row>
    <row r="47" ht="12.75" customHeight="1">
      <c r="A47" s="83">
        <f t="shared" si="29"/>
        <v>0.66</v>
      </c>
      <c r="B47" s="83">
        <f>IF( ISERROR( MATCH(R46,Sheet1!$K$9:$K$13,1) ), 1,  MATCH(R46,Sheet1!$K$9:$K$13,1)+1)</f>
        <v>1</v>
      </c>
      <c r="C47" s="94">
        <f>IF( ISERROR( MATCH(D47,Sheet1!$B$25:$B$42) ), 1, MATCH(D47,Sheet1!$B$25:$B$42))</f>
        <v>7</v>
      </c>
      <c r="D47" s="83">
        <f>if(U47, OFFSET(Sheet1!$P$9, 2*B46-1, 0),T46)</f>
        <v>3809.241976</v>
      </c>
      <c r="E47" s="100">
        <f t="array" ref="E47">index(Sheet1!$C$25:$H$42, C47,B47)</f>
        <v>26.47811116</v>
      </c>
      <c r="F47" s="100">
        <f t="array" ref="F47">index(Sheet1!$C$25:$H$42, C47+1,B47)</f>
        <v>30.26069847</v>
      </c>
      <c r="G47" s="94">
        <f t="array" ref="G47">index(Sheet1!$B$25:$B$42, C47,1)</f>
        <v>3500</v>
      </c>
      <c r="H47" s="94">
        <f t="array" ref="H47">index(Sheet1!$B$25:$B$42, C47+1,1)</f>
        <v>4000</v>
      </c>
      <c r="I47" s="100">
        <f t="shared" si="17"/>
        <v>28.8175807</v>
      </c>
      <c r="J47" s="100">
        <f t="array" ref="J47">index(Sheet1!$F$47:$K$64, C47,B47)</f>
        <v>3247.8732</v>
      </c>
      <c r="K47" s="100">
        <f t="array" ref="K47">index(Sheet1!$F$47:$K$64, C47+1,B47)</f>
        <v>4035.2364</v>
      </c>
      <c r="L47" s="102">
        <f t="shared" si="18"/>
        <v>3734.844703</v>
      </c>
      <c r="M47" s="83">
        <f>L47/( 0.5*Sheet1!$F$18/12)</f>
        <v>3581.502802</v>
      </c>
      <c r="N47" s="83">
        <f t="shared" si="19"/>
        <v>1.028281023</v>
      </c>
      <c r="O47" s="83">
        <f t="shared" si="20"/>
        <v>15.61821014</v>
      </c>
      <c r="P47" s="83">
        <f t="shared" si="21"/>
        <v>0.004484125793</v>
      </c>
      <c r="Q47" s="83">
        <f t="shared" si="22"/>
        <v>1</v>
      </c>
      <c r="R47" s="86">
        <f t="shared" si="31"/>
        <v>29.04235066</v>
      </c>
      <c r="S47" s="86">
        <f>min(R47, offset(Sheet1!$K$9,B47-1,0))</f>
        <v>29.04235066</v>
      </c>
      <c r="T47" s="83">
        <f t="shared" si="30"/>
        <v>3838.953115</v>
      </c>
      <c r="U47" s="83">
        <f t="shared" si="26"/>
        <v>0</v>
      </c>
      <c r="V47" s="83">
        <f t="shared" si="27"/>
        <v>0.8486123267</v>
      </c>
      <c r="W47" s="83">
        <f t="shared" si="28"/>
        <v>24.75243082</v>
      </c>
    </row>
    <row r="48" ht="12.75" customHeight="1">
      <c r="A48" s="83">
        <f t="shared" si="29"/>
        <v>0.68</v>
      </c>
      <c r="B48" s="83">
        <f>IF( ISERROR( MATCH(R47,Sheet1!$K$9:$K$13,1) ), 1,  MATCH(R47,Sheet1!$K$9:$K$13,1)+1)</f>
        <v>1</v>
      </c>
      <c r="C48" s="94">
        <f>IF( ISERROR( MATCH(D48,Sheet1!$B$25:$B$42) ), 1, MATCH(D48,Sheet1!$B$25:$B$42))</f>
        <v>7</v>
      </c>
      <c r="D48" s="83">
        <f>if(U48, OFFSET(Sheet1!$P$9, 2*B47-1, 0),T47)</f>
        <v>3838.953115</v>
      </c>
      <c r="E48" s="100">
        <f t="array" ref="E48">index(Sheet1!$C$25:$H$42, C48,B48)</f>
        <v>26.47811116</v>
      </c>
      <c r="F48" s="100">
        <f t="array" ref="F48">index(Sheet1!$C$25:$H$42, C48+1,B48)</f>
        <v>30.26069847</v>
      </c>
      <c r="G48" s="94">
        <f t="array" ref="G48">index(Sheet1!$B$25:$B$42, C48,1)</f>
        <v>3500</v>
      </c>
      <c r="H48" s="94">
        <f t="array" ref="H48">index(Sheet1!$B$25:$B$42, C48+1,1)</f>
        <v>4000</v>
      </c>
      <c r="I48" s="100">
        <f t="shared" si="17"/>
        <v>29.04235066</v>
      </c>
      <c r="J48" s="100">
        <f t="array" ref="J48">index(Sheet1!$F$47:$K$64, C48,B48)</f>
        <v>3247.8732</v>
      </c>
      <c r="K48" s="100">
        <f t="array" ref="K48">index(Sheet1!$F$47:$K$64, C48+1,B48)</f>
        <v>4035.2364</v>
      </c>
      <c r="L48" s="102">
        <f t="shared" si="18"/>
        <v>3781.631618</v>
      </c>
      <c r="M48" s="83">
        <f>L48/( 0.5*Sheet1!$F$18/12)</f>
        <v>3626.368782</v>
      </c>
      <c r="N48" s="83">
        <f t="shared" si="19"/>
        <v>1.041162441</v>
      </c>
      <c r="O48" s="83">
        <f t="shared" si="20"/>
        <v>15.86279659</v>
      </c>
      <c r="P48" s="83">
        <f t="shared" si="21"/>
        <v>0.00455434872</v>
      </c>
      <c r="Q48" s="83">
        <f t="shared" si="22"/>
        <v>1</v>
      </c>
      <c r="R48" s="86">
        <f t="shared" si="31"/>
        <v>29.26993325</v>
      </c>
      <c r="S48" s="86">
        <f>min(R48, offset(Sheet1!$K$9,B48-1,0))</f>
        <v>29.26993325</v>
      </c>
      <c r="T48" s="83">
        <f t="shared" si="30"/>
        <v>3869.036042</v>
      </c>
      <c r="U48" s="83">
        <f t="shared" si="26"/>
        <v>0</v>
      </c>
      <c r="V48" s="83">
        <f t="shared" si="27"/>
        <v>0.8552468307</v>
      </c>
      <c r="W48" s="83">
        <f t="shared" si="28"/>
        <v>25.60104315</v>
      </c>
    </row>
    <row r="49" ht="12.75" customHeight="1">
      <c r="A49" s="83">
        <f t="shared" si="29"/>
        <v>0.7</v>
      </c>
      <c r="B49" s="83">
        <f>IF( ISERROR( MATCH(R48,Sheet1!$K$9:$K$13,1) ), 1,  MATCH(R48,Sheet1!$K$9:$K$13,1)+1)</f>
        <v>1</v>
      </c>
      <c r="C49" s="94">
        <f>IF( ISERROR( MATCH(D49,Sheet1!$B$25:$B$42) ), 1, MATCH(D49,Sheet1!$B$25:$B$42))</f>
        <v>7</v>
      </c>
      <c r="D49" s="83">
        <f>if(U49, OFFSET(Sheet1!$P$9, 2*B48-1, 0),T48)</f>
        <v>3869.036042</v>
      </c>
      <c r="E49" s="100">
        <f t="array" ref="E49">index(Sheet1!$C$25:$H$42, C49,B49)</f>
        <v>26.47811116</v>
      </c>
      <c r="F49" s="100">
        <f t="array" ref="F49">index(Sheet1!$C$25:$H$42, C49+1,B49)</f>
        <v>30.26069847</v>
      </c>
      <c r="G49" s="94">
        <f t="array" ref="G49">index(Sheet1!$B$25:$B$42, C49,1)</f>
        <v>3500</v>
      </c>
      <c r="H49" s="94">
        <f t="array" ref="H49">index(Sheet1!$B$25:$B$42, C49+1,1)</f>
        <v>4000</v>
      </c>
      <c r="I49" s="100">
        <f t="shared" si="17"/>
        <v>29.26993325</v>
      </c>
      <c r="J49" s="100">
        <f t="array" ref="J49">index(Sheet1!$F$47:$K$64, C49,B49)</f>
        <v>3247.8732</v>
      </c>
      <c r="K49" s="100">
        <f t="array" ref="K49">index(Sheet1!$F$47:$K$64, C49+1,B49)</f>
        <v>4035.2364</v>
      </c>
      <c r="L49" s="102">
        <f t="shared" si="18"/>
        <v>3829.003997</v>
      </c>
      <c r="M49" s="83">
        <f>L49/( 0.5*Sheet1!$F$18/12)</f>
        <v>3671.796188</v>
      </c>
      <c r="N49" s="83">
        <f t="shared" si="19"/>
        <v>1.05420505</v>
      </c>
      <c r="O49" s="83">
        <f t="shared" si="20"/>
        <v>16.11237978</v>
      </c>
      <c r="P49" s="83">
        <f t="shared" si="21"/>
        <v>0.004626006252</v>
      </c>
      <c r="Q49" s="83">
        <f t="shared" si="22"/>
        <v>1</v>
      </c>
      <c r="R49" s="86">
        <f t="shared" si="31"/>
        <v>29.50036356</v>
      </c>
      <c r="S49" s="86">
        <f>min(R49, offset(Sheet1!$K$9,B49-1,0))</f>
        <v>29.50036356</v>
      </c>
      <c r="T49" s="83">
        <f t="shared" si="30"/>
        <v>3899.495393</v>
      </c>
      <c r="U49" s="83">
        <f t="shared" si="26"/>
        <v>0</v>
      </c>
      <c r="V49" s="83">
        <f t="shared" si="27"/>
        <v>0.8619643533</v>
      </c>
      <c r="W49" s="83">
        <f t="shared" si="28"/>
        <v>26.45628998</v>
      </c>
    </row>
    <row r="50" ht="12.75" customHeight="1">
      <c r="A50" s="83">
        <f t="shared" si="29"/>
        <v>0.72</v>
      </c>
      <c r="B50" s="83">
        <f>IF( ISERROR( MATCH(R49,Sheet1!$K$9:$K$13,1) ), 1,  MATCH(R49,Sheet1!$K$9:$K$13,1)+1)</f>
        <v>1</v>
      </c>
      <c r="C50" s="94">
        <f>IF( ISERROR( MATCH(D50,Sheet1!$B$25:$B$42) ), 1, MATCH(D50,Sheet1!$B$25:$B$42))</f>
        <v>7</v>
      </c>
      <c r="D50" s="83">
        <f>if(U50, OFFSET(Sheet1!$P$9, 2*B49-1, 0),T49)</f>
        <v>3899.495393</v>
      </c>
      <c r="E50" s="100">
        <f t="array" ref="E50">index(Sheet1!$C$25:$H$42, C50,B50)</f>
        <v>26.47811116</v>
      </c>
      <c r="F50" s="100">
        <f t="array" ref="F50">index(Sheet1!$C$25:$H$42, C50+1,B50)</f>
        <v>30.26069847</v>
      </c>
      <c r="G50" s="94">
        <f t="array" ref="G50">index(Sheet1!$B$25:$B$42, C50,1)</f>
        <v>3500</v>
      </c>
      <c r="H50" s="94">
        <f t="array" ref="H50">index(Sheet1!$B$25:$B$42, C50+1,1)</f>
        <v>4000</v>
      </c>
      <c r="I50" s="100">
        <f t="shared" si="17"/>
        <v>29.50036356</v>
      </c>
      <c r="J50" s="100">
        <f t="array" ref="J50">index(Sheet1!$F$47:$K$64, C50,B50)</f>
        <v>3247.8732</v>
      </c>
      <c r="K50" s="100">
        <f t="array" ref="K50">index(Sheet1!$F$47:$K$64, C50+1,B50)</f>
        <v>4035.2364</v>
      </c>
      <c r="L50" s="102">
        <f t="shared" si="18"/>
        <v>3876.969141</v>
      </c>
      <c r="M50" s="83">
        <f>L50/( 0.5*Sheet1!$F$18/12)</f>
        <v>3717.792022</v>
      </c>
      <c r="N50" s="83">
        <f t="shared" si="19"/>
        <v>1.067410859</v>
      </c>
      <c r="O50" s="83">
        <f t="shared" si="20"/>
        <v>16.36707084</v>
      </c>
      <c r="P50" s="83">
        <f t="shared" si="21"/>
        <v>0.004699130302</v>
      </c>
      <c r="Q50" s="83">
        <f t="shared" si="22"/>
        <v>1</v>
      </c>
      <c r="R50" s="86">
        <f t="shared" si="31"/>
        <v>29.73367709</v>
      </c>
      <c r="S50" s="86">
        <f>min(R50, offset(Sheet1!$K$9,B50-1,0))</f>
        <v>29.73367709</v>
      </c>
      <c r="T50" s="83">
        <f t="shared" si="30"/>
        <v>3930.335861</v>
      </c>
      <c r="U50" s="83">
        <f t="shared" si="26"/>
        <v>0</v>
      </c>
      <c r="V50" s="83">
        <f t="shared" si="27"/>
        <v>0.8687659296</v>
      </c>
      <c r="W50" s="83">
        <f t="shared" si="28"/>
        <v>27.31825433</v>
      </c>
    </row>
    <row r="51" ht="12.75" customHeight="1">
      <c r="A51" s="83">
        <f t="shared" si="29"/>
        <v>0.74</v>
      </c>
      <c r="B51" s="83">
        <f>IF( ISERROR( MATCH(R50,Sheet1!$K$9:$K$13,1) ), 1,  MATCH(R50,Sheet1!$K$9:$K$13,1)+1)</f>
        <v>1</v>
      </c>
      <c r="C51" s="94">
        <f>IF( ISERROR( MATCH(D51,Sheet1!$B$25:$B$42) ), 1, MATCH(D51,Sheet1!$B$25:$B$42))</f>
        <v>7</v>
      </c>
      <c r="D51" s="83">
        <f>if(U51, OFFSET(Sheet1!$P$9, 2*B50-1, 0),T50)</f>
        <v>3930.335861</v>
      </c>
      <c r="E51" s="100">
        <f t="array" ref="E51">index(Sheet1!$C$25:$H$42, C51,B51)</f>
        <v>26.47811116</v>
      </c>
      <c r="F51" s="100">
        <f t="array" ref="F51">index(Sheet1!$C$25:$H$42, C51+1,B51)</f>
        <v>30.26069847</v>
      </c>
      <c r="G51" s="94">
        <f t="array" ref="G51">index(Sheet1!$B$25:$B$42, C51,1)</f>
        <v>3500</v>
      </c>
      <c r="H51" s="94">
        <f t="array" ref="H51">index(Sheet1!$B$25:$B$42, C51+1,1)</f>
        <v>4000</v>
      </c>
      <c r="I51" s="100">
        <f t="shared" si="17"/>
        <v>29.73367709</v>
      </c>
      <c r="J51" s="100">
        <f t="array" ref="J51">index(Sheet1!$F$47:$K$64, C51,B51)</f>
        <v>3247.8732</v>
      </c>
      <c r="K51" s="100">
        <f t="array" ref="K51">index(Sheet1!$F$47:$K$64, C51+1,B51)</f>
        <v>4035.2364</v>
      </c>
      <c r="L51" s="102">
        <f t="shared" si="18"/>
        <v>3925.534441</v>
      </c>
      <c r="M51" s="83">
        <f>L51/( 0.5*Sheet1!$F$18/12)</f>
        <v>3764.363372</v>
      </c>
      <c r="N51" s="83">
        <f t="shared" si="19"/>
        <v>1.080781904</v>
      </c>
      <c r="O51" s="83">
        <f t="shared" si="20"/>
        <v>16.62698355</v>
      </c>
      <c r="P51" s="83">
        <f t="shared" si="21"/>
        <v>0.00477375353</v>
      </c>
      <c r="Q51" s="83">
        <f t="shared" si="22"/>
        <v>1</v>
      </c>
      <c r="R51" s="86">
        <f t="shared" si="31"/>
        <v>29.96990979</v>
      </c>
      <c r="S51" s="86">
        <f>min(R51, offset(Sheet1!$K$9,B51-1,0))</f>
        <v>29.96990979</v>
      </c>
      <c r="T51" s="83">
        <f t="shared" si="30"/>
        <v>3961.562199</v>
      </c>
      <c r="U51" s="83">
        <f t="shared" si="26"/>
        <v>0</v>
      </c>
      <c r="V51" s="83">
        <f t="shared" si="27"/>
        <v>0.8756526076</v>
      </c>
      <c r="W51" s="83">
        <f t="shared" si="28"/>
        <v>28.18702026</v>
      </c>
    </row>
    <row r="52" ht="12.75" customHeight="1">
      <c r="A52" s="83">
        <f t="shared" si="29"/>
        <v>0.76</v>
      </c>
      <c r="B52" s="83">
        <f>IF( ISERROR( MATCH(R51,Sheet1!$K$9:$K$13,1) ), 1,  MATCH(R51,Sheet1!$K$9:$K$13,1)+1)</f>
        <v>1</v>
      </c>
      <c r="C52" s="94">
        <f>IF( ISERROR( MATCH(D52,Sheet1!$B$25:$B$42) ), 1, MATCH(D52,Sheet1!$B$25:$B$42))</f>
        <v>7</v>
      </c>
      <c r="D52" s="83">
        <f>if(U52, OFFSET(Sheet1!$P$9, 2*B51-1, 0),T51)</f>
        <v>3961.562199</v>
      </c>
      <c r="E52" s="100">
        <f t="array" ref="E52">index(Sheet1!$C$25:$H$42, C52,B52)</f>
        <v>26.47811116</v>
      </c>
      <c r="F52" s="100">
        <f t="array" ref="F52">index(Sheet1!$C$25:$H$42, C52+1,B52)</f>
        <v>30.26069847</v>
      </c>
      <c r="G52" s="94">
        <f t="array" ref="G52">index(Sheet1!$B$25:$B$42, C52,1)</f>
        <v>3500</v>
      </c>
      <c r="H52" s="94">
        <f t="array" ref="H52">index(Sheet1!$B$25:$B$42, C52+1,1)</f>
        <v>4000</v>
      </c>
      <c r="I52" s="100">
        <f t="shared" si="17"/>
        <v>29.96990979</v>
      </c>
      <c r="J52" s="100">
        <f t="array" ref="J52">index(Sheet1!$F$47:$K$64, C52,B52)</f>
        <v>3247.8732</v>
      </c>
      <c r="K52" s="100">
        <f t="array" ref="K52">index(Sheet1!$F$47:$K$64, C52+1,B52)</f>
        <v>4035.2364</v>
      </c>
      <c r="L52" s="102">
        <f t="shared" si="18"/>
        <v>3974.70738</v>
      </c>
      <c r="M52" s="83">
        <f>L52/( 0.5*Sheet1!$F$18/12)</f>
        <v>3811.517412</v>
      </c>
      <c r="N52" s="83">
        <f t="shared" si="19"/>
        <v>1.094320245</v>
      </c>
      <c r="O52" s="83">
        <f t="shared" si="20"/>
        <v>16.89223432</v>
      </c>
      <c r="P52" s="83">
        <f t="shared" si="21"/>
        <v>0.004849909365</v>
      </c>
      <c r="Q52" s="83">
        <f t="shared" si="22"/>
        <v>1</v>
      </c>
      <c r="R52" s="86">
        <f t="shared" si="31"/>
        <v>30.20909805</v>
      </c>
      <c r="S52" s="86">
        <f>min(R52, offset(Sheet1!$K$9,B52-1,0))</f>
        <v>30.20909805</v>
      </c>
      <c r="T52" s="83">
        <f t="shared" si="30"/>
        <v>3993.179217</v>
      </c>
      <c r="U52" s="83">
        <f t="shared" si="26"/>
        <v>0</v>
      </c>
      <c r="V52" s="83">
        <f t="shared" si="27"/>
        <v>0.8826254483</v>
      </c>
      <c r="W52" s="83">
        <f t="shared" si="28"/>
        <v>29.06267287</v>
      </c>
    </row>
    <row r="53" ht="12.75" customHeight="1">
      <c r="A53" s="83">
        <f t="shared" si="29"/>
        <v>0.78</v>
      </c>
      <c r="B53" s="83">
        <f>IF( ISERROR( MATCH(R52,Sheet1!$K$9:$K$13,1) ), 1,  MATCH(R52,Sheet1!$K$9:$K$13,1)+1)</f>
        <v>1</v>
      </c>
      <c r="C53" s="94">
        <f>IF( ISERROR( MATCH(D53,Sheet1!$B$25:$B$42) ), 1, MATCH(D53,Sheet1!$B$25:$B$42))</f>
        <v>7</v>
      </c>
      <c r="D53" s="83">
        <f>if(U53, OFFSET(Sheet1!$P$9, 2*B52-1, 0),T52)</f>
        <v>3993.179217</v>
      </c>
      <c r="E53" s="100">
        <f t="array" ref="E53">index(Sheet1!$C$25:$H$42, C53,B53)</f>
        <v>26.47811116</v>
      </c>
      <c r="F53" s="100">
        <f t="array" ref="F53">index(Sheet1!$C$25:$H$42, C53+1,B53)</f>
        <v>30.26069847</v>
      </c>
      <c r="G53" s="94">
        <f t="array" ref="G53">index(Sheet1!$B$25:$B$42, C53,1)</f>
        <v>3500</v>
      </c>
      <c r="H53" s="94">
        <f t="array" ref="H53">index(Sheet1!$B$25:$B$42, C53+1,1)</f>
        <v>4000</v>
      </c>
      <c r="I53" s="100">
        <f t="shared" si="17"/>
        <v>30.20909805</v>
      </c>
      <c r="J53" s="100">
        <f t="array" ref="J53">index(Sheet1!$F$47:$K$64, C53,B53)</f>
        <v>3247.8732</v>
      </c>
      <c r="K53" s="100">
        <f t="array" ref="K53">index(Sheet1!$F$47:$K$64, C53+1,B53)</f>
        <v>4035.2364</v>
      </c>
      <c r="L53" s="102">
        <f t="shared" si="18"/>
        <v>4024.495532</v>
      </c>
      <c r="M53" s="83">
        <f>L53/( 0.5*Sheet1!$F$18/12)</f>
        <v>3859.261407</v>
      </c>
      <c r="N53" s="83">
        <f t="shared" si="19"/>
        <v>1.108027966</v>
      </c>
      <c r="O53" s="83">
        <f t="shared" si="20"/>
        <v>17.16294233</v>
      </c>
      <c r="P53" s="83">
        <f t="shared" si="21"/>
        <v>0.004927632022</v>
      </c>
      <c r="Q53" s="83">
        <f t="shared" si="22"/>
        <v>1</v>
      </c>
      <c r="R53" s="86">
        <f t="shared" si="31"/>
        <v>30.45127871</v>
      </c>
      <c r="S53" s="86">
        <f>min(R53, offset(Sheet1!$K$9,B53-1,0))</f>
        <v>30.45127871</v>
      </c>
      <c r="T53" s="83">
        <f t="shared" si="30"/>
        <v>4025.191784</v>
      </c>
      <c r="U53" s="83">
        <f t="shared" si="26"/>
        <v>0</v>
      </c>
      <c r="V53" s="83">
        <f t="shared" si="27"/>
        <v>0.8896855259</v>
      </c>
      <c r="W53" s="83">
        <f t="shared" si="28"/>
        <v>29.94529832</v>
      </c>
    </row>
    <row r="54" ht="12.75" customHeight="1">
      <c r="A54" s="83">
        <f t="shared" si="29"/>
        <v>0.8</v>
      </c>
      <c r="B54" s="83">
        <f>IF( ISERROR( MATCH(R53,Sheet1!$K$9:$K$13,1) ), 1,  MATCH(R53,Sheet1!$K$9:$K$13,1)+1)</f>
        <v>1</v>
      </c>
      <c r="C54" s="94">
        <f>IF( ISERROR( MATCH(D54,Sheet1!$B$25:$B$42) ), 1, MATCH(D54,Sheet1!$B$25:$B$42))</f>
        <v>8</v>
      </c>
      <c r="D54" s="83">
        <f>if(U54, OFFSET(Sheet1!$P$9, 2*B53-1, 0),T53)</f>
        <v>4025.191784</v>
      </c>
      <c r="E54" s="100">
        <f t="array" ref="E54">index(Sheet1!$C$25:$H$42, C54,B54)</f>
        <v>30.26069847</v>
      </c>
      <c r="F54" s="100">
        <f t="array" ref="F54">index(Sheet1!$C$25:$H$42, C54+1,B54)</f>
        <v>34.04328578</v>
      </c>
      <c r="G54" s="94">
        <f t="array" ref="G54">index(Sheet1!$B$25:$B$42, C54,1)</f>
        <v>4000</v>
      </c>
      <c r="H54" s="94">
        <f t="array" ref="H54">index(Sheet1!$B$25:$B$42, C54+1,1)</f>
        <v>4500</v>
      </c>
      <c r="I54" s="100">
        <f t="shared" si="17"/>
        <v>30.45127871</v>
      </c>
      <c r="J54" s="100">
        <f t="array" ref="J54">index(Sheet1!$F$47:$K$64, C54,B54)</f>
        <v>4035.2364</v>
      </c>
      <c r="K54" s="100">
        <f t="array" ref="K54">index(Sheet1!$F$47:$K$64, C54+1,B54)</f>
        <v>5314.7016</v>
      </c>
      <c r="L54" s="102">
        <f t="shared" si="18"/>
        <v>4099.700423</v>
      </c>
      <c r="M54" s="83">
        <f>L54/( 0.5*Sheet1!$F$18/12)</f>
        <v>3931.378603</v>
      </c>
      <c r="N54" s="83">
        <f t="shared" si="19"/>
        <v>1.128733449</v>
      </c>
      <c r="O54" s="83">
        <f t="shared" si="20"/>
        <v>17.43922955</v>
      </c>
      <c r="P54" s="83">
        <f t="shared" si="21"/>
        <v>0.005006956517</v>
      </c>
      <c r="Q54" s="83">
        <f t="shared" si="22"/>
        <v>1</v>
      </c>
      <c r="R54" s="86">
        <f t="shared" si="31"/>
        <v>30.69798776</v>
      </c>
      <c r="S54" s="86">
        <f>min(R54, offset(Sheet1!$K$9,B54-1,0))</f>
        <v>30.69798776</v>
      </c>
      <c r="T54" s="83">
        <f t="shared" si="30"/>
        <v>4057.802934</v>
      </c>
      <c r="U54" s="83">
        <f t="shared" si="26"/>
        <v>0</v>
      </c>
      <c r="V54" s="83">
        <f t="shared" si="27"/>
        <v>0.8968559083</v>
      </c>
      <c r="W54" s="83">
        <f t="shared" si="28"/>
        <v>30.83498384</v>
      </c>
    </row>
    <row r="55" ht="12.75" customHeight="1">
      <c r="A55" s="83">
        <f t="shared" si="29"/>
        <v>0.82</v>
      </c>
      <c r="B55" s="83">
        <f>IF( ISERROR( MATCH(R54,Sheet1!$K$9:$K$13,1) ), 1,  MATCH(R54,Sheet1!$K$9:$K$13,1)+1)</f>
        <v>1</v>
      </c>
      <c r="C55" s="94">
        <f>IF( ISERROR( MATCH(D55,Sheet1!$B$25:$B$42) ), 1, MATCH(D55,Sheet1!$B$25:$B$42))</f>
        <v>8</v>
      </c>
      <c r="D55" s="83">
        <f>if(U55, OFFSET(Sheet1!$P$9, 2*B54-1, 0),T54)</f>
        <v>4057.802934</v>
      </c>
      <c r="E55" s="100">
        <f t="array" ref="E55">index(Sheet1!$C$25:$H$42, C55,B55)</f>
        <v>30.26069847</v>
      </c>
      <c r="F55" s="100">
        <f t="array" ref="F55">index(Sheet1!$C$25:$H$42, C55+1,B55)</f>
        <v>34.04328578</v>
      </c>
      <c r="G55" s="94">
        <f t="array" ref="G55">index(Sheet1!$B$25:$B$42, C55,1)</f>
        <v>4000</v>
      </c>
      <c r="H55" s="94">
        <f t="array" ref="H55">index(Sheet1!$B$25:$B$42, C55+1,1)</f>
        <v>4500</v>
      </c>
      <c r="I55" s="100">
        <f t="shared" si="17"/>
        <v>30.69798776</v>
      </c>
      <c r="J55" s="100">
        <f t="array" ref="J55">index(Sheet1!$F$47:$K$64, C55,B55)</f>
        <v>4035.2364</v>
      </c>
      <c r="K55" s="100">
        <f t="array" ref="K55">index(Sheet1!$F$47:$K$64, C55+1,B55)</f>
        <v>5314.7016</v>
      </c>
      <c r="L55" s="102">
        <f t="shared" si="18"/>
        <v>4183.150086</v>
      </c>
      <c r="M55" s="83">
        <f>L55/( 0.5*Sheet1!$F$18/12)</f>
        <v>4011.402064</v>
      </c>
      <c r="N55" s="83">
        <f t="shared" si="19"/>
        <v>1.15170889</v>
      </c>
      <c r="O55" s="83">
        <f t="shared" si="20"/>
        <v>17.72295125</v>
      </c>
      <c r="P55" s="83">
        <f t="shared" si="21"/>
        <v>0.005088415517</v>
      </c>
      <c r="Q55" s="83">
        <f t="shared" si="22"/>
        <v>1</v>
      </c>
      <c r="R55" s="86">
        <f t="shared" si="31"/>
        <v>30.94972307</v>
      </c>
      <c r="S55" s="86">
        <f>min(R55, offset(Sheet1!$K$9,B55-1,0))</f>
        <v>30.94972307</v>
      </c>
      <c r="T55" s="83">
        <f t="shared" si="30"/>
        <v>4091.07848</v>
      </c>
      <c r="U55" s="83">
        <f t="shared" si="26"/>
        <v>0</v>
      </c>
      <c r="V55" s="83">
        <f t="shared" si="27"/>
        <v>0.9041664255</v>
      </c>
      <c r="W55" s="83">
        <f t="shared" si="28"/>
        <v>31.73183975</v>
      </c>
    </row>
    <row r="56" ht="12.75" customHeight="1">
      <c r="A56" s="83">
        <f t="shared" si="29"/>
        <v>0.84</v>
      </c>
      <c r="B56" s="83">
        <f>IF( ISERROR( MATCH(R55,Sheet1!$K$9:$K$13,1) ), 1,  MATCH(R55,Sheet1!$K$9:$K$13,1)+1)</f>
        <v>1</v>
      </c>
      <c r="C56" s="94">
        <f>IF( ISERROR( MATCH(D56,Sheet1!$B$25:$B$42) ), 1, MATCH(D56,Sheet1!$B$25:$B$42))</f>
        <v>8</v>
      </c>
      <c r="D56" s="83">
        <f>if(U56, OFFSET(Sheet1!$P$9, 2*B55-1, 0),T55)</f>
        <v>4091.07848</v>
      </c>
      <c r="E56" s="100">
        <f t="array" ref="E56">index(Sheet1!$C$25:$H$42, C56,B56)</f>
        <v>30.26069847</v>
      </c>
      <c r="F56" s="100">
        <f t="array" ref="F56">index(Sheet1!$C$25:$H$42, C56+1,B56)</f>
        <v>34.04328578</v>
      </c>
      <c r="G56" s="94">
        <f t="array" ref="G56">index(Sheet1!$B$25:$B$42, C56,1)</f>
        <v>4000</v>
      </c>
      <c r="H56" s="94">
        <f t="array" ref="H56">index(Sheet1!$B$25:$B$42, C56+1,1)</f>
        <v>4500</v>
      </c>
      <c r="I56" s="100">
        <f t="shared" si="17"/>
        <v>30.94972307</v>
      </c>
      <c r="J56" s="100">
        <f t="array" ref="J56">index(Sheet1!$F$47:$K$64, C56,B56)</f>
        <v>4035.2364</v>
      </c>
      <c r="K56" s="100">
        <f t="array" ref="K56">index(Sheet1!$F$47:$K$64, C56+1,B56)</f>
        <v>5314.7016</v>
      </c>
      <c r="L56" s="102">
        <f t="shared" si="18"/>
        <v>4268.299891</v>
      </c>
      <c r="M56" s="83">
        <f>L56/( 0.5*Sheet1!$F$18/12)</f>
        <v>4093.055865</v>
      </c>
      <c r="N56" s="83">
        <f t="shared" si="19"/>
        <v>1.175152416</v>
      </c>
      <c r="O56" s="83">
        <f t="shared" si="20"/>
        <v>18.01481309</v>
      </c>
      <c r="P56" s="83">
        <f t="shared" si="21"/>
        <v>0.005172211625</v>
      </c>
      <c r="Q56" s="83">
        <f t="shared" si="22"/>
        <v>1</v>
      </c>
      <c r="R56" s="86">
        <f t="shared" si="31"/>
        <v>31.20658691</v>
      </c>
      <c r="S56" s="86">
        <f>min(R56, offset(Sheet1!$K$9,B56-1,0))</f>
        <v>31.20658691</v>
      </c>
      <c r="T56" s="83">
        <f t="shared" si="30"/>
        <v>4125.031937</v>
      </c>
      <c r="U56" s="83">
        <f t="shared" si="26"/>
        <v>0</v>
      </c>
      <c r="V56" s="83">
        <f t="shared" si="27"/>
        <v>0.9116258797</v>
      </c>
      <c r="W56" s="83">
        <f t="shared" si="28"/>
        <v>32.63600618</v>
      </c>
    </row>
    <row r="57" ht="12.75" customHeight="1">
      <c r="A57" s="83">
        <f t="shared" si="29"/>
        <v>0.86</v>
      </c>
      <c r="B57" s="83">
        <f>IF( ISERROR( MATCH(R56,Sheet1!$K$9:$K$13,1) ), 1,  MATCH(R56,Sheet1!$K$9:$K$13,1)+1)</f>
        <v>1</v>
      </c>
      <c r="C57" s="94">
        <f>IF( ISERROR( MATCH(D57,Sheet1!$B$25:$B$42) ), 1, MATCH(D57,Sheet1!$B$25:$B$42))</f>
        <v>8</v>
      </c>
      <c r="D57" s="83">
        <f>if(U57, OFFSET(Sheet1!$P$9, 2*B56-1, 0),T56)</f>
        <v>4125.031937</v>
      </c>
      <c r="E57" s="100">
        <f t="array" ref="E57">index(Sheet1!$C$25:$H$42, C57,B57)</f>
        <v>30.26069847</v>
      </c>
      <c r="F57" s="100">
        <f t="array" ref="F57">index(Sheet1!$C$25:$H$42, C57+1,B57)</f>
        <v>34.04328578</v>
      </c>
      <c r="G57" s="94">
        <f t="array" ref="G57">index(Sheet1!$B$25:$B$42, C57,1)</f>
        <v>4000</v>
      </c>
      <c r="H57" s="94">
        <f t="array" ref="H57">index(Sheet1!$B$25:$B$42, C57+1,1)</f>
        <v>4500</v>
      </c>
      <c r="I57" s="100">
        <f t="shared" si="17"/>
        <v>31.20658691</v>
      </c>
      <c r="J57" s="100">
        <f t="array" ref="J57">index(Sheet1!$F$47:$K$64, C57,B57)</f>
        <v>4035.2364</v>
      </c>
      <c r="K57" s="100">
        <f t="array" ref="K57">index(Sheet1!$F$47:$K$64, C57+1,B57)</f>
        <v>5314.7016</v>
      </c>
      <c r="L57" s="102">
        <f t="shared" si="18"/>
        <v>4355.184426</v>
      </c>
      <c r="M57" s="83">
        <f>L57/( 0.5*Sheet1!$F$18/12)</f>
        <v>4176.373173</v>
      </c>
      <c r="N57" s="83">
        <f t="shared" si="19"/>
        <v>1.199073549</v>
      </c>
      <c r="O57" s="83">
        <f t="shared" si="20"/>
        <v>18.31507788</v>
      </c>
      <c r="P57" s="83">
        <f t="shared" si="21"/>
        <v>0.005258420294</v>
      </c>
      <c r="Q57" s="83">
        <f t="shared" si="22"/>
        <v>1</v>
      </c>
      <c r="R57" s="86">
        <f t="shared" si="31"/>
        <v>31.46868359</v>
      </c>
      <c r="S57" s="86">
        <f>min(R57, offset(Sheet1!$K$9,B57-1,0))</f>
        <v>31.46868359</v>
      </c>
      <c r="T57" s="83">
        <f t="shared" si="30"/>
        <v>4159.677098</v>
      </c>
      <c r="U57" s="83">
        <f t="shared" si="26"/>
        <v>0</v>
      </c>
      <c r="V57" s="83">
        <f t="shared" si="27"/>
        <v>0.9192373007</v>
      </c>
      <c r="W57" s="83">
        <f t="shared" si="28"/>
        <v>33.54763206</v>
      </c>
    </row>
    <row r="58" ht="12.75" customHeight="1">
      <c r="A58" s="83">
        <f t="shared" si="29"/>
        <v>0.88</v>
      </c>
      <c r="B58" s="83">
        <f>IF( ISERROR( MATCH(R57,Sheet1!$K$9:$K$13,1) ), 1,  MATCH(R57,Sheet1!$K$9:$K$13,1)+1)</f>
        <v>1</v>
      </c>
      <c r="C58" s="94">
        <f>IF( ISERROR( MATCH(D58,Sheet1!$B$25:$B$42) ), 1, MATCH(D58,Sheet1!$B$25:$B$42))</f>
        <v>8</v>
      </c>
      <c r="D58" s="83">
        <f>if(U58, OFFSET(Sheet1!$P$9, 2*B57-1, 0),T57)</f>
        <v>4159.677098</v>
      </c>
      <c r="E58" s="100">
        <f t="array" ref="E58">index(Sheet1!$C$25:$H$42, C58,B58)</f>
        <v>30.26069847</v>
      </c>
      <c r="F58" s="100">
        <f t="array" ref="F58">index(Sheet1!$C$25:$H$42, C58+1,B58)</f>
        <v>34.04328578</v>
      </c>
      <c r="G58" s="94">
        <f t="array" ref="G58">index(Sheet1!$B$25:$B$42, C58,1)</f>
        <v>4000</v>
      </c>
      <c r="H58" s="94">
        <f t="array" ref="H58">index(Sheet1!$B$25:$B$42, C58+1,1)</f>
        <v>4500</v>
      </c>
      <c r="I58" s="100">
        <f t="shared" si="17"/>
        <v>31.46868359</v>
      </c>
      <c r="J58" s="100">
        <f t="array" ref="J58">index(Sheet1!$F$47:$K$64, C58,B58)</f>
        <v>4035.2364</v>
      </c>
      <c r="K58" s="100">
        <f t="array" ref="K58">index(Sheet1!$F$47:$K$64, C58+1,B58)</f>
        <v>5314.7016</v>
      </c>
      <c r="L58" s="102">
        <f t="shared" si="18"/>
        <v>4443.838979</v>
      </c>
      <c r="M58" s="83">
        <f>L58/( 0.5*Sheet1!$F$18/12)</f>
        <v>4261.387827</v>
      </c>
      <c r="N58" s="83">
        <f t="shared" si="19"/>
        <v>1.223482006</v>
      </c>
      <c r="O58" s="83">
        <f t="shared" si="20"/>
        <v>18.62401776</v>
      </c>
      <c r="P58" s="83">
        <f t="shared" si="21"/>
        <v>0.005347119656</v>
      </c>
      <c r="Q58" s="83">
        <f t="shared" si="22"/>
        <v>1</v>
      </c>
      <c r="R58" s="86">
        <f t="shared" si="31"/>
        <v>31.73611957</v>
      </c>
      <c r="S58" s="86">
        <f>min(R58, offset(Sheet1!$K$9,B58-1,0))</f>
        <v>31.73611957</v>
      </c>
      <c r="T58" s="83">
        <f t="shared" si="30"/>
        <v>4195.02803</v>
      </c>
      <c r="U58" s="83">
        <f t="shared" si="26"/>
        <v>0</v>
      </c>
      <c r="V58" s="83">
        <f t="shared" si="27"/>
        <v>0.9270037797</v>
      </c>
      <c r="W58" s="83">
        <f t="shared" si="28"/>
        <v>34.46686936</v>
      </c>
    </row>
    <row r="59" ht="12.75" customHeight="1">
      <c r="A59" s="83">
        <f t="shared" si="29"/>
        <v>0.9</v>
      </c>
      <c r="B59" s="83">
        <f>IF( ISERROR( MATCH(R58,Sheet1!$K$9:$K$13,1) ), 1,  MATCH(R58,Sheet1!$K$9:$K$13,1)+1)</f>
        <v>1</v>
      </c>
      <c r="C59" s="94">
        <f>IF( ISERROR( MATCH(D59,Sheet1!$B$25:$B$42) ), 1, MATCH(D59,Sheet1!$B$25:$B$42))</f>
        <v>8</v>
      </c>
      <c r="D59" s="83">
        <f>if(U59, OFFSET(Sheet1!$P$9, 2*B58-1, 0),T58)</f>
        <v>4195.02803</v>
      </c>
      <c r="E59" s="100">
        <f t="array" ref="E59">index(Sheet1!$C$25:$H$42, C59,B59)</f>
        <v>30.26069847</v>
      </c>
      <c r="F59" s="100">
        <f t="array" ref="F59">index(Sheet1!$C$25:$H$42, C59+1,B59)</f>
        <v>34.04328578</v>
      </c>
      <c r="G59" s="94">
        <f t="array" ref="G59">index(Sheet1!$B$25:$B$42, C59,1)</f>
        <v>4000</v>
      </c>
      <c r="H59" s="94">
        <f t="array" ref="H59">index(Sheet1!$B$25:$B$42, C59+1,1)</f>
        <v>4500</v>
      </c>
      <c r="I59" s="100">
        <f t="shared" si="17"/>
        <v>31.73611957</v>
      </c>
      <c r="J59" s="100">
        <f t="array" ref="J59">index(Sheet1!$F$47:$K$64, C59,B59)</f>
        <v>4035.2364</v>
      </c>
      <c r="K59" s="100">
        <f t="array" ref="K59">index(Sheet1!$F$47:$K$64, C59+1,B59)</f>
        <v>5314.7016</v>
      </c>
      <c r="L59" s="102">
        <f t="shared" si="18"/>
        <v>4534.299555</v>
      </c>
      <c r="M59" s="83">
        <f>L59/( 0.5*Sheet1!$F$18/12)</f>
        <v>4348.134354</v>
      </c>
      <c r="N59" s="83">
        <f t="shared" si="19"/>
        <v>1.248387698</v>
      </c>
      <c r="O59" s="83">
        <f t="shared" si="20"/>
        <v>18.94191455</v>
      </c>
      <c r="P59" s="83">
        <f t="shared" si="21"/>
        <v>0.005438390626</v>
      </c>
      <c r="Q59" s="83">
        <f t="shared" si="22"/>
        <v>1</v>
      </c>
      <c r="R59" s="86">
        <f t="shared" si="31"/>
        <v>32.00900344</v>
      </c>
      <c r="S59" s="86">
        <f>min(R59, offset(Sheet1!$K$9,B59-1,0))</f>
        <v>32.00900344</v>
      </c>
      <c r="T59" s="83">
        <f t="shared" si="30"/>
        <v>4231.09909</v>
      </c>
      <c r="U59" s="83">
        <f t="shared" si="26"/>
        <v>0</v>
      </c>
      <c r="V59" s="83">
        <f t="shared" si="27"/>
        <v>0.9349284708</v>
      </c>
      <c r="W59" s="83">
        <f t="shared" si="28"/>
        <v>35.39387314</v>
      </c>
    </row>
    <row r="60" ht="12.75" customHeight="1">
      <c r="A60" s="83">
        <f t="shared" si="29"/>
        <v>0.92</v>
      </c>
      <c r="B60" s="83">
        <f>IF( ISERROR( MATCH(R59,Sheet1!$K$9:$K$13,1) ), 1,  MATCH(R59,Sheet1!$K$9:$K$13,1)+1)</f>
        <v>1</v>
      </c>
      <c r="C60" s="94">
        <f>IF( ISERROR( MATCH(D60,Sheet1!$B$25:$B$42) ), 1, MATCH(D60,Sheet1!$B$25:$B$42))</f>
        <v>8</v>
      </c>
      <c r="D60" s="83">
        <f>if(U60, OFFSET(Sheet1!$P$9, 2*B59-1, 0),T59)</f>
        <v>4231.09909</v>
      </c>
      <c r="E60" s="100">
        <f t="array" ref="E60">index(Sheet1!$C$25:$H$42, C60,B60)</f>
        <v>30.26069847</v>
      </c>
      <c r="F60" s="100">
        <f t="array" ref="F60">index(Sheet1!$C$25:$H$42, C60+1,B60)</f>
        <v>34.04328578</v>
      </c>
      <c r="G60" s="94">
        <f t="array" ref="G60">index(Sheet1!$B$25:$B$42, C60,1)</f>
        <v>4000</v>
      </c>
      <c r="H60" s="94">
        <f t="array" ref="H60">index(Sheet1!$B$25:$B$42, C60+1,1)</f>
        <v>4500</v>
      </c>
      <c r="I60" s="100">
        <f t="shared" si="17"/>
        <v>32.00900344</v>
      </c>
      <c r="J60" s="100">
        <f t="array" ref="J60">index(Sheet1!$F$47:$K$64, C60,B60)</f>
        <v>4035.2364</v>
      </c>
      <c r="K60" s="100">
        <f t="array" ref="K60">index(Sheet1!$F$47:$K$64, C60+1,B60)</f>
        <v>5314.7016</v>
      </c>
      <c r="L60" s="102">
        <f t="shared" si="18"/>
        <v>4626.602888</v>
      </c>
      <c r="M60" s="83">
        <f>L60/( 0.5*Sheet1!$F$18/12)</f>
        <v>4436.647979</v>
      </c>
      <c r="N60" s="83">
        <f t="shared" si="19"/>
        <v>1.273800741</v>
      </c>
      <c r="O60" s="83">
        <f t="shared" si="20"/>
        <v>19.26906013</v>
      </c>
      <c r="P60" s="83">
        <f t="shared" si="21"/>
        <v>0.005532317005</v>
      </c>
      <c r="Q60" s="83">
        <f t="shared" si="22"/>
        <v>1</v>
      </c>
      <c r="R60" s="86">
        <f t="shared" si="31"/>
        <v>32.28744601</v>
      </c>
      <c r="S60" s="86">
        <f>min(R60, offset(Sheet1!$K$9,B60-1,0))</f>
        <v>32.28744601</v>
      </c>
      <c r="T60" s="83">
        <f t="shared" si="30"/>
        <v>4267.904925</v>
      </c>
      <c r="U60" s="83">
        <f t="shared" si="26"/>
        <v>0</v>
      </c>
      <c r="V60" s="83">
        <f t="shared" si="27"/>
        <v>0.9430145919</v>
      </c>
      <c r="W60" s="83">
        <f t="shared" si="28"/>
        <v>36.32880161</v>
      </c>
    </row>
    <row r="61" ht="12.75" customHeight="1">
      <c r="A61" s="83">
        <f t="shared" si="29"/>
        <v>0.94</v>
      </c>
      <c r="B61" s="83">
        <f>IF( ISERROR( MATCH(R60,Sheet1!$K$9:$K$13,1) ), 1,  MATCH(R60,Sheet1!$K$9:$K$13,1)+1)</f>
        <v>1</v>
      </c>
      <c r="C61" s="94">
        <f>IF( ISERROR( MATCH(D61,Sheet1!$B$25:$B$42) ), 1, MATCH(D61,Sheet1!$B$25:$B$42))</f>
        <v>8</v>
      </c>
      <c r="D61" s="83">
        <f>if(U61, OFFSET(Sheet1!$P$9, 2*B60-1, 0),T60)</f>
        <v>4267.904925</v>
      </c>
      <c r="E61" s="100">
        <f t="array" ref="E61">index(Sheet1!$C$25:$H$42, C61,B61)</f>
        <v>30.26069847</v>
      </c>
      <c r="F61" s="100">
        <f t="array" ref="F61">index(Sheet1!$C$25:$H$42, C61+1,B61)</f>
        <v>34.04328578</v>
      </c>
      <c r="G61" s="94">
        <f t="array" ref="G61">index(Sheet1!$B$25:$B$42, C61,1)</f>
        <v>4000</v>
      </c>
      <c r="H61" s="94">
        <f t="array" ref="H61">index(Sheet1!$B$25:$B$42, C61+1,1)</f>
        <v>4500</v>
      </c>
      <c r="I61" s="100">
        <f t="shared" si="17"/>
        <v>32.28744601</v>
      </c>
      <c r="J61" s="100">
        <f t="array" ref="J61">index(Sheet1!$F$47:$K$64, C61,B61)</f>
        <v>4035.2364</v>
      </c>
      <c r="K61" s="100">
        <f t="array" ref="K61">index(Sheet1!$F$47:$K$64, C61+1,B61)</f>
        <v>5314.7016</v>
      </c>
      <c r="L61" s="102">
        <f t="shared" si="18"/>
        <v>4720.786458</v>
      </c>
      <c r="M61" s="83">
        <f>L61/( 0.5*Sheet1!$F$18/12)</f>
        <v>4526.964645</v>
      </c>
      <c r="N61" s="83">
        <f t="shared" si="19"/>
        <v>1.299731451</v>
      </c>
      <c r="O61" s="83">
        <f t="shared" si="20"/>
        <v>19.60575682</v>
      </c>
      <c r="P61" s="83">
        <f t="shared" si="21"/>
        <v>0.005628985593</v>
      </c>
      <c r="Q61" s="83">
        <f t="shared" si="22"/>
        <v>1</v>
      </c>
      <c r="R61" s="86">
        <f t="shared" si="31"/>
        <v>32.57156032</v>
      </c>
      <c r="S61" s="86">
        <f>min(R61, offset(Sheet1!$K$9,B61-1,0))</f>
        <v>32.57156032</v>
      </c>
      <c r="T61" s="83">
        <f t="shared" si="30"/>
        <v>4305.460478</v>
      </c>
      <c r="U61" s="83">
        <f t="shared" si="26"/>
        <v>0</v>
      </c>
      <c r="V61" s="83">
        <f t="shared" si="27"/>
        <v>0.9512654262</v>
      </c>
      <c r="W61" s="83">
        <f t="shared" si="28"/>
        <v>37.2718162</v>
      </c>
    </row>
    <row r="62" ht="12.75" customHeight="1">
      <c r="A62" s="83">
        <f t="shared" si="29"/>
        <v>0.96</v>
      </c>
      <c r="B62" s="83">
        <f>IF( ISERROR( MATCH(R61,Sheet1!$K$9:$K$13,1) ), 1,  MATCH(R61,Sheet1!$K$9:$K$13,1)+1)</f>
        <v>1</v>
      </c>
      <c r="C62" s="94">
        <f>IF( ISERROR( MATCH(D62,Sheet1!$B$25:$B$42) ), 1, MATCH(D62,Sheet1!$B$25:$B$42))</f>
        <v>8</v>
      </c>
      <c r="D62" s="83">
        <f>if(U62, OFFSET(Sheet1!$P$9, 2*B61-1, 0),T61)</f>
        <v>4305.460478</v>
      </c>
      <c r="E62" s="100">
        <f t="array" ref="E62">index(Sheet1!$C$25:$H$42, C62,B62)</f>
        <v>30.26069847</v>
      </c>
      <c r="F62" s="100">
        <f t="array" ref="F62">index(Sheet1!$C$25:$H$42, C62+1,B62)</f>
        <v>34.04328578</v>
      </c>
      <c r="G62" s="94">
        <f t="array" ref="G62">index(Sheet1!$B$25:$B$42, C62,1)</f>
        <v>4000</v>
      </c>
      <c r="H62" s="94">
        <f t="array" ref="H62">index(Sheet1!$B$25:$B$42, C62+1,1)</f>
        <v>4500</v>
      </c>
      <c r="I62" s="100">
        <f t="shared" si="17"/>
        <v>32.57156032</v>
      </c>
      <c r="J62" s="100">
        <f t="array" ref="J62">index(Sheet1!$F$47:$K$64, C62,B62)</f>
        <v>4035.2364</v>
      </c>
      <c r="K62" s="100">
        <f t="array" ref="K62">index(Sheet1!$F$47:$K$64, C62+1,B62)</f>
        <v>5314.7016</v>
      </c>
      <c r="L62" s="102">
        <f t="shared" si="18"/>
        <v>4816.888503</v>
      </c>
      <c r="M62" s="83">
        <f>L62/( 0.5*Sheet1!$F$18/12)</f>
        <v>4619.121019</v>
      </c>
      <c r="N62" s="83">
        <f t="shared" si="19"/>
        <v>1.326190358</v>
      </c>
      <c r="O62" s="83">
        <f t="shared" si="20"/>
        <v>19.95231777</v>
      </c>
      <c r="P62" s="83">
        <f t="shared" si="21"/>
        <v>0.005728486297</v>
      </c>
      <c r="Q62" s="83">
        <f t="shared" si="22"/>
        <v>1</v>
      </c>
      <c r="R62" s="86">
        <f t="shared" si="31"/>
        <v>32.86146172</v>
      </c>
      <c r="S62" s="86">
        <f>min(R62, offset(Sheet1!$K$9,B62-1,0))</f>
        <v>32.86146172</v>
      </c>
      <c r="T62" s="83">
        <f t="shared" si="30"/>
        <v>4343.780995</v>
      </c>
      <c r="U62" s="83">
        <f t="shared" si="26"/>
        <v>0</v>
      </c>
      <c r="V62" s="83">
        <f t="shared" si="27"/>
        <v>0.9596843233</v>
      </c>
      <c r="W62" s="83">
        <f t="shared" si="28"/>
        <v>38.22308163</v>
      </c>
    </row>
    <row r="63" ht="12.75" customHeight="1">
      <c r="A63" s="83">
        <f t="shared" si="29"/>
        <v>0.98</v>
      </c>
      <c r="B63" s="83">
        <f>IF( ISERROR( MATCH(R62,Sheet1!$K$9:$K$13,1) ), 1,  MATCH(R62,Sheet1!$K$9:$K$13,1)+1)</f>
        <v>1</v>
      </c>
      <c r="C63" s="94">
        <f>IF( ISERROR( MATCH(D63,Sheet1!$B$25:$B$42) ), 1, MATCH(D63,Sheet1!$B$25:$B$42))</f>
        <v>8</v>
      </c>
      <c r="D63" s="83">
        <f>if(U63, OFFSET(Sheet1!$P$9, 2*B62-1, 0),T62)</f>
        <v>4343.780995</v>
      </c>
      <c r="E63" s="100">
        <f t="array" ref="E63">index(Sheet1!$C$25:$H$42, C63,B63)</f>
        <v>30.26069847</v>
      </c>
      <c r="F63" s="100">
        <f t="array" ref="F63">index(Sheet1!$C$25:$H$42, C63+1,B63)</f>
        <v>34.04328578</v>
      </c>
      <c r="G63" s="94">
        <f t="array" ref="G63">index(Sheet1!$B$25:$B$42, C63,1)</f>
        <v>4000</v>
      </c>
      <c r="H63" s="94">
        <f t="array" ref="H63">index(Sheet1!$B$25:$B$42, C63+1,1)</f>
        <v>4500</v>
      </c>
      <c r="I63" s="100">
        <f t="shared" si="17"/>
        <v>32.86146172</v>
      </c>
      <c r="J63" s="100">
        <f t="array" ref="J63">index(Sheet1!$F$47:$K$64, C63,B63)</f>
        <v>4035.2364</v>
      </c>
      <c r="K63" s="100">
        <f t="array" ref="K63">index(Sheet1!$F$47:$K$64, C63+1,B63)</f>
        <v>5314.7016</v>
      </c>
      <c r="L63" s="102">
        <f t="shared" si="18"/>
        <v>4914.948039</v>
      </c>
      <c r="M63" s="83">
        <f>L63/( 0.5*Sheet1!$F$18/12)</f>
        <v>4713.154514</v>
      </c>
      <c r="N63" s="83">
        <f t="shared" si="19"/>
        <v>1.353188204</v>
      </c>
      <c r="O63" s="83">
        <f t="shared" si="20"/>
        <v>20.30906739</v>
      </c>
      <c r="P63" s="83">
        <f t="shared" si="21"/>
        <v>0.005830912258</v>
      </c>
      <c r="Q63" s="83">
        <f t="shared" si="22"/>
        <v>1</v>
      </c>
      <c r="R63" s="86">
        <f t="shared" si="31"/>
        <v>33.15726789</v>
      </c>
      <c r="S63" s="86">
        <f>min(R63, offset(Sheet1!$K$9,B63-1,0))</f>
        <v>33.15726789</v>
      </c>
      <c r="T63" s="83">
        <f t="shared" si="30"/>
        <v>4382.882031</v>
      </c>
      <c r="U63" s="83">
        <f t="shared" si="26"/>
        <v>0</v>
      </c>
      <c r="V63" s="83">
        <f t="shared" si="27"/>
        <v>0.968274701</v>
      </c>
      <c r="W63" s="83">
        <f t="shared" si="28"/>
        <v>39.18276595</v>
      </c>
    </row>
    <row r="64" ht="12.75" customHeight="1">
      <c r="A64" s="83">
        <f t="shared" si="29"/>
        <v>1</v>
      </c>
      <c r="B64" s="83">
        <f>IF( ISERROR( MATCH(R63,Sheet1!$K$9:$K$13,1) ), 1,  MATCH(R63,Sheet1!$K$9:$K$13,1)+1)</f>
        <v>1</v>
      </c>
      <c r="C64" s="94">
        <f>IF( ISERROR( MATCH(D64,Sheet1!$B$25:$B$42) ), 1, MATCH(D64,Sheet1!$B$25:$B$42))</f>
        <v>8</v>
      </c>
      <c r="D64" s="83">
        <f>if(U64, OFFSET(Sheet1!$P$9, 2*B63-1, 0),T63)</f>
        <v>4382.882031</v>
      </c>
      <c r="E64" s="100">
        <f t="array" ref="E64">index(Sheet1!$C$25:$H$42, C64,B64)</f>
        <v>30.26069847</v>
      </c>
      <c r="F64" s="100">
        <f t="array" ref="F64">index(Sheet1!$C$25:$H$42, C64+1,B64)</f>
        <v>34.04328578</v>
      </c>
      <c r="G64" s="94">
        <f t="array" ref="G64">index(Sheet1!$B$25:$B$42, C64,1)</f>
        <v>4000</v>
      </c>
      <c r="H64" s="94">
        <f t="array" ref="H64">index(Sheet1!$B$25:$B$42, C64+1,1)</f>
        <v>4500</v>
      </c>
      <c r="I64" s="100">
        <f t="shared" si="17"/>
        <v>33.15726789</v>
      </c>
      <c r="J64" s="100">
        <f t="array" ref="J64">index(Sheet1!$F$47:$K$64, C64,B64)</f>
        <v>4035.2364</v>
      </c>
      <c r="K64" s="100">
        <f t="array" ref="K64">index(Sheet1!$F$47:$K$64, C64+1,B64)</f>
        <v>5314.7016</v>
      </c>
      <c r="L64" s="102">
        <f t="shared" si="18"/>
        <v>5015.00487</v>
      </c>
      <c r="M64" s="83">
        <f>L64/( 0.5*Sheet1!$F$18/12)</f>
        <v>4809.103301</v>
      </c>
      <c r="N64" s="83">
        <f t="shared" si="19"/>
        <v>1.380735946</v>
      </c>
      <c r="O64" s="83">
        <f t="shared" si="20"/>
        <v>20.67634176</v>
      </c>
      <c r="P64" s="83">
        <f t="shared" si="21"/>
        <v>0.005936359965</v>
      </c>
      <c r="Q64" s="83">
        <f t="shared" si="22"/>
        <v>1</v>
      </c>
      <c r="R64" s="86">
        <f t="shared" si="31"/>
        <v>33.45909889</v>
      </c>
      <c r="S64" s="86">
        <f>min(R64, offset(Sheet1!$K$9,B64-1,0))</f>
        <v>33.45909889</v>
      </c>
      <c r="T64" s="83">
        <f t="shared" si="30"/>
        <v>4422.779458</v>
      </c>
      <c r="U64" s="83">
        <f t="shared" si="26"/>
        <v>0</v>
      </c>
      <c r="V64" s="83">
        <f t="shared" si="27"/>
        <v>0.9770400462</v>
      </c>
      <c r="W64" s="83">
        <f t="shared" si="28"/>
        <v>40.15104065</v>
      </c>
    </row>
    <row r="65" ht="12.75" customHeight="1">
      <c r="A65" s="83">
        <f t="shared" si="29"/>
        <v>1.02</v>
      </c>
      <c r="B65" s="83">
        <f>IF( ISERROR( MATCH(R64,Sheet1!$K$9:$K$13,1) ), 1,  MATCH(R64,Sheet1!$K$9:$K$13,1)+1)</f>
        <v>1</v>
      </c>
      <c r="C65" s="94">
        <f>IF( ISERROR( MATCH(D65,Sheet1!$B$25:$B$42) ), 1, MATCH(D65,Sheet1!$B$25:$B$42))</f>
        <v>8</v>
      </c>
      <c r="D65" s="83">
        <f>if(U65, OFFSET(Sheet1!$P$9, 2*B64-1, 0),T64)</f>
        <v>4422.779458</v>
      </c>
      <c r="E65" s="100">
        <f t="array" ref="E65">index(Sheet1!$C$25:$H$42, C65,B65)</f>
        <v>30.26069847</v>
      </c>
      <c r="F65" s="100">
        <f t="array" ref="F65">index(Sheet1!$C$25:$H$42, C65+1,B65)</f>
        <v>34.04328578</v>
      </c>
      <c r="G65" s="94">
        <f t="array" ref="G65">index(Sheet1!$B$25:$B$42, C65,1)</f>
        <v>4000</v>
      </c>
      <c r="H65" s="94">
        <f t="array" ref="H65">index(Sheet1!$B$25:$B$42, C65+1,1)</f>
        <v>4500</v>
      </c>
      <c r="I65" s="100">
        <f t="shared" si="17"/>
        <v>33.45909889</v>
      </c>
      <c r="J65" s="100">
        <f t="array" ref="J65">index(Sheet1!$F$47:$K$64, C65,B65)</f>
        <v>4035.2364</v>
      </c>
      <c r="K65" s="100">
        <f t="array" ref="K65">index(Sheet1!$F$47:$K$64, C65+1,B65)</f>
        <v>5314.7016</v>
      </c>
      <c r="L65" s="102">
        <f t="shared" si="18"/>
        <v>5117.099608</v>
      </c>
      <c r="M65" s="83">
        <f>L65/( 0.5*Sheet1!$F$18/12)</f>
        <v>4907.006325</v>
      </c>
      <c r="N65" s="83">
        <f t="shared" si="19"/>
        <v>1.408844768</v>
      </c>
      <c r="O65" s="83">
        <f t="shared" si="20"/>
        <v>21.05448906</v>
      </c>
      <c r="P65" s="83">
        <f t="shared" si="21"/>
        <v>0.00604492939</v>
      </c>
      <c r="Q65" s="83">
        <f t="shared" si="22"/>
        <v>1</v>
      </c>
      <c r="R65" s="86">
        <f t="shared" si="31"/>
        <v>33.76707722</v>
      </c>
      <c r="S65" s="86">
        <f>min(R65, offset(Sheet1!$K$9,B65-1,0))</f>
        <v>33.76707722</v>
      </c>
      <c r="T65" s="83">
        <f t="shared" si="30"/>
        <v>4463.489467</v>
      </c>
      <c r="U65" s="83">
        <f t="shared" si="26"/>
        <v>0</v>
      </c>
      <c r="V65" s="83">
        <f t="shared" si="27"/>
        <v>0.9859839163</v>
      </c>
      <c r="W65" s="83">
        <f t="shared" si="28"/>
        <v>41.1280807</v>
      </c>
    </row>
    <row r="66" ht="12.75" customHeight="1">
      <c r="A66" s="83">
        <f t="shared" si="29"/>
        <v>1.04</v>
      </c>
      <c r="B66" s="83">
        <f>IF( ISERROR( MATCH(R65,Sheet1!$K$9:$K$13,1) ), 1,  MATCH(R65,Sheet1!$K$9:$K$13,1)+1)</f>
        <v>1</v>
      </c>
      <c r="C66" s="94">
        <f>IF( ISERROR( MATCH(D66,Sheet1!$B$25:$B$42) ), 1, MATCH(D66,Sheet1!$B$25:$B$42))</f>
        <v>8</v>
      </c>
      <c r="D66" s="83">
        <f>if(U66, OFFSET(Sheet1!$P$9, 2*B65-1, 0),T65)</f>
        <v>4463.489467</v>
      </c>
      <c r="E66" s="100">
        <f t="array" ref="E66">index(Sheet1!$C$25:$H$42, C66,B66)</f>
        <v>30.26069847</v>
      </c>
      <c r="F66" s="100">
        <f t="array" ref="F66">index(Sheet1!$C$25:$H$42, C66+1,B66)</f>
        <v>34.04328578</v>
      </c>
      <c r="G66" s="94">
        <f t="array" ref="G66">index(Sheet1!$B$25:$B$42, C66,1)</f>
        <v>4000</v>
      </c>
      <c r="H66" s="94">
        <f t="array" ref="H66">index(Sheet1!$B$25:$B$42, C66+1,1)</f>
        <v>4500</v>
      </c>
      <c r="I66" s="100">
        <f t="shared" si="17"/>
        <v>33.76707722</v>
      </c>
      <c r="J66" s="100">
        <f t="array" ref="J66">index(Sheet1!$F$47:$K$64, C66,B66)</f>
        <v>4035.2364</v>
      </c>
      <c r="K66" s="100">
        <f t="array" ref="K66">index(Sheet1!$F$47:$K$64, C66+1,B66)</f>
        <v>5314.7016</v>
      </c>
      <c r="L66" s="102">
        <f t="shared" si="18"/>
        <v>5221.273688</v>
      </c>
      <c r="M66" s="83">
        <f>L66/( 0.5*Sheet1!$F$18/12)</f>
        <v>5006.90332</v>
      </c>
      <c r="N66" s="83">
        <f t="shared" si="19"/>
        <v>1.437526075</v>
      </c>
      <c r="O66" s="83">
        <f t="shared" si="20"/>
        <v>21.4438701</v>
      </c>
      <c r="P66" s="83">
        <f t="shared" si="21"/>
        <v>0.006156724116</v>
      </c>
      <c r="Q66" s="83">
        <f t="shared" si="22"/>
        <v>1</v>
      </c>
      <c r="R66" s="86">
        <f t="shared" si="31"/>
        <v>34.08132786</v>
      </c>
      <c r="S66" s="86">
        <f>min(R66, offset(Sheet1!$K$9,B66-1,0))</f>
        <v>34.08132786</v>
      </c>
      <c r="T66" s="83">
        <f t="shared" si="30"/>
        <v>4505.028579</v>
      </c>
      <c r="U66" s="83">
        <f t="shared" si="26"/>
        <v>0</v>
      </c>
      <c r="V66" s="83">
        <f t="shared" si="27"/>
        <v>0.9951099411</v>
      </c>
      <c r="W66" s="83">
        <f t="shared" si="28"/>
        <v>42.11406461</v>
      </c>
    </row>
    <row r="67" ht="12.75" customHeight="1">
      <c r="A67" s="83">
        <f t="shared" si="29"/>
        <v>1.06</v>
      </c>
      <c r="B67" s="83">
        <f>IF( ISERROR( MATCH(R66,Sheet1!$K$9:$K$13,1) ), 1,  MATCH(R66,Sheet1!$K$9:$K$13,1)+1)</f>
        <v>1</v>
      </c>
      <c r="C67" s="94">
        <f>IF( ISERROR( MATCH(D67,Sheet1!$B$25:$B$42) ), 1, MATCH(D67,Sheet1!$B$25:$B$42))</f>
        <v>9</v>
      </c>
      <c r="D67" s="83">
        <f>if(U67, OFFSET(Sheet1!$P$9, 2*B66-1, 0),T66)</f>
        <v>4505.028579</v>
      </c>
      <c r="E67" s="100">
        <f t="array" ref="E67">index(Sheet1!$C$25:$H$42, C67,B67)</f>
        <v>34.04328578</v>
      </c>
      <c r="F67" s="100">
        <f t="array" ref="F67">index(Sheet1!$C$25:$H$42, C67+1,B67)</f>
        <v>37.82587308</v>
      </c>
      <c r="G67" s="94">
        <f t="array" ref="G67">index(Sheet1!$B$25:$B$42, C67,1)</f>
        <v>4500</v>
      </c>
      <c r="H67" s="94">
        <f t="array" ref="H67">index(Sheet1!$B$25:$B$42, C67+1,1)</f>
        <v>5000</v>
      </c>
      <c r="I67" s="100">
        <f t="shared" si="17"/>
        <v>34.08132786</v>
      </c>
      <c r="J67" s="100">
        <f t="array" ref="J67">index(Sheet1!$F$47:$K$64, C67,B67)</f>
        <v>5314.7016</v>
      </c>
      <c r="K67" s="100">
        <f t="array" ref="K67">index(Sheet1!$F$47:$K$64, C67+1,B67)</f>
        <v>5265.4914</v>
      </c>
      <c r="L67" s="102">
        <f t="shared" si="18"/>
        <v>5314.206685</v>
      </c>
      <c r="M67" s="83">
        <f>L67/( 0.5*Sheet1!$F$18/12)</f>
        <v>5096.020757</v>
      </c>
      <c r="N67" s="83">
        <f t="shared" si="19"/>
        <v>1.463112477</v>
      </c>
      <c r="O67" s="83">
        <f t="shared" si="20"/>
        <v>21.8448587</v>
      </c>
      <c r="P67" s="83">
        <f t="shared" si="21"/>
        <v>0.006271851479</v>
      </c>
      <c r="Q67" s="83">
        <f t="shared" si="22"/>
        <v>1</v>
      </c>
      <c r="R67" s="86">
        <f t="shared" si="31"/>
        <v>34.40117059</v>
      </c>
      <c r="S67" s="86">
        <f>min(R67, offset(Sheet1!$K$9,B67-1,0))</f>
        <v>34.40117059</v>
      </c>
      <c r="T67" s="83">
        <f t="shared" si="30"/>
        <v>4547.306881</v>
      </c>
      <c r="U67" s="83">
        <f t="shared" si="26"/>
        <v>0</v>
      </c>
      <c r="V67" s="83">
        <f t="shared" si="27"/>
        <v>1.004409977</v>
      </c>
      <c r="W67" s="83">
        <f t="shared" si="28"/>
        <v>43.10917455</v>
      </c>
    </row>
    <row r="68" ht="12.75" customHeight="1">
      <c r="A68" s="83">
        <f t="shared" si="29"/>
        <v>1.08</v>
      </c>
      <c r="B68" s="83">
        <f>IF( ISERROR( MATCH(R67,Sheet1!$K$9:$K$13,1) ), 1,  MATCH(R67,Sheet1!$K$9:$K$13,1)+1)</f>
        <v>1</v>
      </c>
      <c r="C68" s="94">
        <f>IF( ISERROR( MATCH(D68,Sheet1!$B$25:$B$42) ), 1, MATCH(D68,Sheet1!$B$25:$B$42))</f>
        <v>9</v>
      </c>
      <c r="D68" s="83">
        <f>if(U68, OFFSET(Sheet1!$P$9, 2*B67-1, 0),T67)</f>
        <v>4547.306881</v>
      </c>
      <c r="E68" s="100">
        <f t="array" ref="E68">index(Sheet1!$C$25:$H$42, C68,B68)</f>
        <v>34.04328578</v>
      </c>
      <c r="F68" s="100">
        <f t="array" ref="F68">index(Sheet1!$C$25:$H$42, C68+1,B68)</f>
        <v>37.82587308</v>
      </c>
      <c r="G68" s="94">
        <f t="array" ref="G68">index(Sheet1!$B$25:$B$42, C68,1)</f>
        <v>4500</v>
      </c>
      <c r="H68" s="94">
        <f t="array" ref="H68">index(Sheet1!$B$25:$B$42, C68+1,1)</f>
        <v>5000</v>
      </c>
      <c r="I68" s="100">
        <f t="shared" si="17"/>
        <v>34.40117059</v>
      </c>
      <c r="J68" s="100">
        <f t="array" ref="J68">index(Sheet1!$F$47:$K$64, C68,B68)</f>
        <v>5314.7016</v>
      </c>
      <c r="K68" s="100">
        <f t="array" ref="K68">index(Sheet1!$F$47:$K$64, C68+1,B68)</f>
        <v>5265.4914</v>
      </c>
      <c r="L68" s="102">
        <f t="shared" si="18"/>
        <v>5310.045638</v>
      </c>
      <c r="M68" s="83">
        <f>L68/( 0.5*Sheet1!$F$18/12)</f>
        <v>5092.03055</v>
      </c>
      <c r="N68" s="83">
        <f t="shared" si="19"/>
        <v>1.461966853</v>
      </c>
      <c r="O68" s="83">
        <f t="shared" si="20"/>
        <v>22.25679714</v>
      </c>
      <c r="P68" s="83">
        <f t="shared" si="21"/>
        <v>0.006390122635</v>
      </c>
      <c r="Q68" s="83">
        <f t="shared" si="22"/>
        <v>1</v>
      </c>
      <c r="R68" s="86">
        <f t="shared" si="31"/>
        <v>34.72073585</v>
      </c>
      <c r="S68" s="86">
        <f>min(R68, offset(Sheet1!$K$9,B68-1,0))</f>
        <v>34.72073585</v>
      </c>
      <c r="T68" s="83">
        <f t="shared" si="30"/>
        <v>4589.548504</v>
      </c>
      <c r="U68" s="83">
        <f t="shared" si="26"/>
        <v>0</v>
      </c>
      <c r="V68" s="83">
        <f t="shared" si="27"/>
        <v>1.013787961</v>
      </c>
      <c r="W68" s="83">
        <f t="shared" si="28"/>
        <v>44.11358453</v>
      </c>
    </row>
    <row r="69" ht="12.75" customHeight="1">
      <c r="A69" s="83">
        <f t="shared" si="29"/>
        <v>1.1</v>
      </c>
      <c r="B69" s="83">
        <f>IF( ISERROR( MATCH(R68,Sheet1!$K$9:$K$13,1) ), 1,  MATCH(R68,Sheet1!$K$9:$K$13,1)+1)</f>
        <v>1</v>
      </c>
      <c r="C69" s="94">
        <f>IF( ISERROR( MATCH(D69,Sheet1!$B$25:$B$42) ), 1, MATCH(D69,Sheet1!$B$25:$B$42))</f>
        <v>9</v>
      </c>
      <c r="D69" s="83">
        <f>if(U69, OFFSET(Sheet1!$P$9, 2*B68-1, 0),T68)</f>
        <v>4589.548504</v>
      </c>
      <c r="E69" s="100">
        <f t="array" ref="E69">index(Sheet1!$C$25:$H$42, C69,B69)</f>
        <v>34.04328578</v>
      </c>
      <c r="F69" s="100">
        <f t="array" ref="F69">index(Sheet1!$C$25:$H$42, C69+1,B69)</f>
        <v>37.82587308</v>
      </c>
      <c r="G69" s="94">
        <f t="array" ref="G69">index(Sheet1!$B$25:$B$42, C69,1)</f>
        <v>4500</v>
      </c>
      <c r="H69" s="94">
        <f t="array" ref="H69">index(Sheet1!$B$25:$B$42, C69+1,1)</f>
        <v>5000</v>
      </c>
      <c r="I69" s="100">
        <f t="shared" si="17"/>
        <v>34.72073585</v>
      </c>
      <c r="J69" s="100">
        <f t="array" ref="J69">index(Sheet1!$F$47:$K$64, C69,B69)</f>
        <v>5314.7016</v>
      </c>
      <c r="K69" s="100">
        <f t="array" ref="K69">index(Sheet1!$F$47:$K$64, C69+1,B69)</f>
        <v>5265.4914</v>
      </c>
      <c r="L69" s="102">
        <f t="shared" si="18"/>
        <v>5305.8882</v>
      </c>
      <c r="M69" s="83">
        <f>L69/( 0.5*Sheet1!$F$18/12)</f>
        <v>5088.043805</v>
      </c>
      <c r="N69" s="83">
        <f t="shared" si="19"/>
        <v>1.460822224</v>
      </c>
      <c r="O69" s="83">
        <f t="shared" si="20"/>
        <v>22.67222105</v>
      </c>
      <c r="P69" s="83">
        <f t="shared" si="21"/>
        <v>0.006509394501</v>
      </c>
      <c r="Q69" s="83">
        <f t="shared" si="22"/>
        <v>1</v>
      </c>
      <c r="R69" s="86">
        <f t="shared" si="31"/>
        <v>35.04002362</v>
      </c>
      <c r="S69" s="86">
        <f>min(R69, offset(Sheet1!$K$9,B69-1,0))</f>
        <v>35.04002362</v>
      </c>
      <c r="T69" s="83">
        <f t="shared" si="30"/>
        <v>4631.753448</v>
      </c>
      <c r="U69" s="83">
        <f t="shared" si="26"/>
        <v>0</v>
      </c>
      <c r="V69" s="83">
        <f t="shared" si="27"/>
        <v>1.023157806</v>
      </c>
      <c r="W69" s="83">
        <f t="shared" si="28"/>
        <v>45.12737249</v>
      </c>
    </row>
    <row r="70" ht="12.75" customHeight="1">
      <c r="A70" s="83">
        <f t="shared" si="29"/>
        <v>1.12</v>
      </c>
      <c r="B70" s="83">
        <f>IF( ISERROR( MATCH(R69,Sheet1!$K$9:$K$13,1) ), 1,  MATCH(R69,Sheet1!$K$9:$K$13,1)+1)</f>
        <v>1</v>
      </c>
      <c r="C70" s="94">
        <f>IF( ISERROR( MATCH(D70,Sheet1!$B$25:$B$42) ), 1, MATCH(D70,Sheet1!$B$25:$B$42))</f>
        <v>9</v>
      </c>
      <c r="D70" s="83">
        <f>if(U70, OFFSET(Sheet1!$P$9, 2*B69-1, 0),T69)</f>
        <v>4631.753448</v>
      </c>
      <c r="E70" s="100">
        <f t="array" ref="E70">index(Sheet1!$C$25:$H$42, C70,B70)</f>
        <v>34.04328578</v>
      </c>
      <c r="F70" s="100">
        <f t="array" ref="F70">index(Sheet1!$C$25:$H$42, C70+1,B70)</f>
        <v>37.82587308</v>
      </c>
      <c r="G70" s="94">
        <f t="array" ref="G70">index(Sheet1!$B$25:$B$42, C70,1)</f>
        <v>4500</v>
      </c>
      <c r="H70" s="94">
        <f t="array" ref="H70">index(Sheet1!$B$25:$B$42, C70+1,1)</f>
        <v>5000</v>
      </c>
      <c r="I70" s="100">
        <f t="shared" si="17"/>
        <v>35.04002362</v>
      </c>
      <c r="J70" s="100">
        <f t="array" ref="J70">index(Sheet1!$F$47:$K$64, C70,B70)</f>
        <v>5314.7016</v>
      </c>
      <c r="K70" s="100">
        <f t="array" ref="K70">index(Sheet1!$F$47:$K$64, C70+1,B70)</f>
        <v>5265.4914</v>
      </c>
      <c r="L70" s="102">
        <f t="shared" si="18"/>
        <v>5301.734373</v>
      </c>
      <c r="M70" s="83">
        <f>L70/( 0.5*Sheet1!$F$18/12)</f>
        <v>5084.060522</v>
      </c>
      <c r="N70" s="83">
        <f t="shared" si="19"/>
        <v>1.459678588</v>
      </c>
      <c r="O70" s="83">
        <f t="shared" si="20"/>
        <v>23.09112042</v>
      </c>
      <c r="P70" s="83">
        <f t="shared" si="21"/>
        <v>0.006629664203</v>
      </c>
      <c r="Q70" s="83">
        <f t="shared" si="22"/>
        <v>1</v>
      </c>
      <c r="R70" s="86">
        <f t="shared" si="31"/>
        <v>35.35903391</v>
      </c>
      <c r="S70" s="86">
        <f>min(R70, offset(Sheet1!$K$9,B70-1,0))</f>
        <v>35.35903391</v>
      </c>
      <c r="T70" s="83">
        <f t="shared" si="30"/>
        <v>4673.921713</v>
      </c>
      <c r="U70" s="83">
        <f t="shared" si="26"/>
        <v>0</v>
      </c>
      <c r="V70" s="83">
        <f t="shared" si="27"/>
        <v>1.03251951</v>
      </c>
      <c r="W70" s="83">
        <f t="shared" si="28"/>
        <v>46.1505303</v>
      </c>
    </row>
    <row r="71" ht="12.75" customHeight="1">
      <c r="A71" s="83">
        <f t="shared" si="29"/>
        <v>1.14</v>
      </c>
      <c r="B71" s="83">
        <f>IF( ISERROR( MATCH(R70,Sheet1!$K$9:$K$13,1) ), 1,  MATCH(R70,Sheet1!$K$9:$K$13,1)+1)</f>
        <v>1</v>
      </c>
      <c r="C71" s="94">
        <f>IF( ISERROR( MATCH(D71,Sheet1!$B$25:$B$42) ), 1, MATCH(D71,Sheet1!$B$25:$B$42))</f>
        <v>9</v>
      </c>
      <c r="D71" s="83">
        <f>if(U71, OFFSET(Sheet1!$P$9, 2*B70-1, 0),T70)</f>
        <v>4673.921713</v>
      </c>
      <c r="E71" s="100">
        <f t="array" ref="E71">index(Sheet1!$C$25:$H$42, C71,B71)</f>
        <v>34.04328578</v>
      </c>
      <c r="F71" s="100">
        <f t="array" ref="F71">index(Sheet1!$C$25:$H$42, C71+1,B71)</f>
        <v>37.82587308</v>
      </c>
      <c r="G71" s="94">
        <f t="array" ref="G71">index(Sheet1!$B$25:$B$42, C71,1)</f>
        <v>4500</v>
      </c>
      <c r="H71" s="94">
        <f t="array" ref="H71">index(Sheet1!$B$25:$B$42, C71+1,1)</f>
        <v>5000</v>
      </c>
      <c r="I71" s="100">
        <f t="shared" si="17"/>
        <v>35.35903391</v>
      </c>
      <c r="J71" s="100">
        <f t="array" ref="J71">index(Sheet1!$F$47:$K$64, C71,B71)</f>
        <v>5314.7016</v>
      </c>
      <c r="K71" s="100">
        <f t="array" ref="K71">index(Sheet1!$F$47:$K$64, C71+1,B71)</f>
        <v>5265.4914</v>
      </c>
      <c r="L71" s="102">
        <f t="shared" si="18"/>
        <v>5297.584155</v>
      </c>
      <c r="M71" s="83">
        <f>L71/( 0.5*Sheet1!$F$18/12)</f>
        <v>5080.0807</v>
      </c>
      <c r="N71" s="83">
        <f t="shared" si="19"/>
        <v>1.458535946</v>
      </c>
      <c r="O71" s="83">
        <f t="shared" si="20"/>
        <v>23.51348526</v>
      </c>
      <c r="P71" s="83">
        <f t="shared" si="21"/>
        <v>0.006750928872</v>
      </c>
      <c r="Q71" s="83">
        <f t="shared" si="22"/>
        <v>1</v>
      </c>
      <c r="R71" s="86">
        <f t="shared" si="31"/>
        <v>35.67776671</v>
      </c>
      <c r="S71" s="86">
        <f>min(R71, offset(Sheet1!$K$9,B71-1,0))</f>
        <v>35.67776671</v>
      </c>
      <c r="T71" s="83">
        <f t="shared" si="30"/>
        <v>4716.053299</v>
      </c>
      <c r="U71" s="83">
        <f t="shared" si="26"/>
        <v>0</v>
      </c>
      <c r="V71" s="83">
        <f t="shared" si="27"/>
        <v>1.041873076</v>
      </c>
      <c r="W71" s="83">
        <f t="shared" si="28"/>
        <v>47.18304981</v>
      </c>
    </row>
    <row r="72" ht="12.75" customHeight="1">
      <c r="A72" s="83">
        <f t="shared" si="29"/>
        <v>1.16</v>
      </c>
      <c r="B72" s="83">
        <f>IF( ISERROR( MATCH(R71,Sheet1!$K$9:$K$13,1) ), 1,  MATCH(R71,Sheet1!$K$9:$K$13,1)+1)</f>
        <v>1</v>
      </c>
      <c r="C72" s="94">
        <f>IF( ISERROR( MATCH(D72,Sheet1!$B$25:$B$42) ), 1, MATCH(D72,Sheet1!$B$25:$B$42))</f>
        <v>9</v>
      </c>
      <c r="D72" s="83">
        <f>if(U72, OFFSET(Sheet1!$P$9, 2*B71-1, 0),T71)</f>
        <v>4716.053299</v>
      </c>
      <c r="E72" s="100">
        <f t="array" ref="E72">index(Sheet1!$C$25:$H$42, C72,B72)</f>
        <v>34.04328578</v>
      </c>
      <c r="F72" s="100">
        <f t="array" ref="F72">index(Sheet1!$C$25:$H$42, C72+1,B72)</f>
        <v>37.82587308</v>
      </c>
      <c r="G72" s="94">
        <f t="array" ref="G72">index(Sheet1!$B$25:$B$42, C72,1)</f>
        <v>4500</v>
      </c>
      <c r="H72" s="94">
        <f t="array" ref="H72">index(Sheet1!$B$25:$B$42, C72+1,1)</f>
        <v>5000</v>
      </c>
      <c r="I72" s="100">
        <f t="shared" si="17"/>
        <v>35.67776671</v>
      </c>
      <c r="J72" s="100">
        <f t="array" ref="J72">index(Sheet1!$F$47:$K$64, C72,B72)</f>
        <v>5314.7016</v>
      </c>
      <c r="K72" s="100">
        <f t="array" ref="K72">index(Sheet1!$F$47:$K$64, C72+1,B72)</f>
        <v>5265.4914</v>
      </c>
      <c r="L72" s="102">
        <f t="shared" si="18"/>
        <v>5293.437548</v>
      </c>
      <c r="M72" s="83">
        <f>L72/( 0.5*Sheet1!$F$18/12)</f>
        <v>5076.10434</v>
      </c>
      <c r="N72" s="83">
        <f t="shared" si="19"/>
        <v>1.457394298</v>
      </c>
      <c r="O72" s="83">
        <f t="shared" si="20"/>
        <v>23.93930558</v>
      </c>
      <c r="P72" s="83">
        <f t="shared" si="21"/>
        <v>0.006873185638</v>
      </c>
      <c r="Q72" s="83">
        <f t="shared" si="22"/>
        <v>1</v>
      </c>
      <c r="R72" s="86">
        <f t="shared" si="31"/>
        <v>35.99622202</v>
      </c>
      <c r="S72" s="86">
        <f>min(R72, offset(Sheet1!$K$9,B72-1,0))</f>
        <v>35.99622202</v>
      </c>
      <c r="T72" s="83">
        <f t="shared" si="30"/>
        <v>4758.148205</v>
      </c>
      <c r="U72" s="83">
        <f t="shared" si="26"/>
        <v>0</v>
      </c>
      <c r="V72" s="83">
        <f t="shared" si="27"/>
        <v>1.051218501</v>
      </c>
      <c r="W72" s="83">
        <f t="shared" si="28"/>
        <v>48.22492288</v>
      </c>
    </row>
    <row r="73" ht="12.75" customHeight="1">
      <c r="A73" s="83">
        <f t="shared" si="29"/>
        <v>1.18</v>
      </c>
      <c r="B73" s="83">
        <f>IF( ISERROR( MATCH(R72,Sheet1!$K$9:$K$13,1) ), 1,  MATCH(R72,Sheet1!$K$9:$K$13,1)+1)</f>
        <v>1</v>
      </c>
      <c r="C73" s="94">
        <f>IF( ISERROR( MATCH(D73,Sheet1!$B$25:$B$42) ), 1, MATCH(D73,Sheet1!$B$25:$B$42))</f>
        <v>9</v>
      </c>
      <c r="D73" s="83">
        <f>if(U73, OFFSET(Sheet1!$P$9, 2*B72-1, 0),T72)</f>
        <v>4758.148205</v>
      </c>
      <c r="E73" s="100">
        <f t="array" ref="E73">index(Sheet1!$C$25:$H$42, C73,B73)</f>
        <v>34.04328578</v>
      </c>
      <c r="F73" s="100">
        <f t="array" ref="F73">index(Sheet1!$C$25:$H$42, C73+1,B73)</f>
        <v>37.82587308</v>
      </c>
      <c r="G73" s="94">
        <f t="array" ref="G73">index(Sheet1!$B$25:$B$42, C73,1)</f>
        <v>4500</v>
      </c>
      <c r="H73" s="94">
        <f t="array" ref="H73">index(Sheet1!$B$25:$B$42, C73+1,1)</f>
        <v>5000</v>
      </c>
      <c r="I73" s="100">
        <f t="shared" si="17"/>
        <v>35.99622202</v>
      </c>
      <c r="J73" s="100">
        <f t="array" ref="J73">index(Sheet1!$F$47:$K$64, C73,B73)</f>
        <v>5314.7016</v>
      </c>
      <c r="K73" s="100">
        <f t="array" ref="K73">index(Sheet1!$F$47:$K$64, C73+1,B73)</f>
        <v>5265.4914</v>
      </c>
      <c r="L73" s="102">
        <f t="shared" si="18"/>
        <v>5289.29455</v>
      </c>
      <c r="M73" s="83">
        <f>L73/( 0.5*Sheet1!$F$18/12)</f>
        <v>5072.131442</v>
      </c>
      <c r="N73" s="83">
        <f t="shared" si="19"/>
        <v>1.456253644</v>
      </c>
      <c r="O73" s="83">
        <f t="shared" si="20"/>
        <v>24.36857139</v>
      </c>
      <c r="P73" s="83">
        <f t="shared" si="21"/>
        <v>0.006996431637</v>
      </c>
      <c r="Q73" s="83">
        <f t="shared" si="22"/>
        <v>1</v>
      </c>
      <c r="R73" s="86">
        <f t="shared" si="31"/>
        <v>36.31439986</v>
      </c>
      <c r="S73" s="86">
        <f>min(R73, offset(Sheet1!$K$9,B73-1,0))</f>
        <v>36.31439986</v>
      </c>
      <c r="T73" s="83">
        <f t="shared" si="30"/>
        <v>4800.206432</v>
      </c>
      <c r="U73" s="83">
        <f t="shared" si="26"/>
        <v>0</v>
      </c>
      <c r="V73" s="83">
        <f t="shared" si="27"/>
        <v>1.060555788</v>
      </c>
      <c r="W73" s="83">
        <f t="shared" si="28"/>
        <v>49.27614139</v>
      </c>
    </row>
    <row r="74" ht="12.75" customHeight="1">
      <c r="A74" s="83">
        <f t="shared" si="29"/>
        <v>1.2</v>
      </c>
      <c r="B74" s="83">
        <f>IF( ISERROR( MATCH(R73,Sheet1!$K$9:$K$13,1) ), 1,  MATCH(R73,Sheet1!$K$9:$K$13,1)+1)</f>
        <v>1</v>
      </c>
      <c r="C74" s="94">
        <f>IF( ISERROR( MATCH(D74,Sheet1!$B$25:$B$42) ), 1, MATCH(D74,Sheet1!$B$25:$B$42))</f>
        <v>9</v>
      </c>
      <c r="D74" s="83">
        <f>if(U74, OFFSET(Sheet1!$P$9, 2*B73-1, 0),T73)</f>
        <v>4800.206432</v>
      </c>
      <c r="E74" s="100">
        <f t="array" ref="E74">index(Sheet1!$C$25:$H$42, C74,B74)</f>
        <v>34.04328578</v>
      </c>
      <c r="F74" s="100">
        <f t="array" ref="F74">index(Sheet1!$C$25:$H$42, C74+1,B74)</f>
        <v>37.82587308</v>
      </c>
      <c r="G74" s="94">
        <f t="array" ref="G74">index(Sheet1!$B$25:$B$42, C74,1)</f>
        <v>4500</v>
      </c>
      <c r="H74" s="94">
        <f t="array" ref="H74">index(Sheet1!$B$25:$B$42, C74+1,1)</f>
        <v>5000</v>
      </c>
      <c r="I74" s="100">
        <f t="shared" si="17"/>
        <v>36.31439986</v>
      </c>
      <c r="J74" s="100">
        <f t="array" ref="J74">index(Sheet1!$F$47:$K$64, C74,B74)</f>
        <v>5314.7016</v>
      </c>
      <c r="K74" s="100">
        <f t="array" ref="K74">index(Sheet1!$F$47:$K$64, C74+1,B74)</f>
        <v>5265.4914</v>
      </c>
      <c r="L74" s="102">
        <f t="shared" si="18"/>
        <v>5285.155163</v>
      </c>
      <c r="M74" s="83">
        <f>L74/( 0.5*Sheet1!$F$18/12)</f>
        <v>5068.162006</v>
      </c>
      <c r="N74" s="83">
        <f t="shared" si="19"/>
        <v>1.455113984</v>
      </c>
      <c r="O74" s="83">
        <f t="shared" si="20"/>
        <v>24.80127273</v>
      </c>
      <c r="P74" s="83">
        <f t="shared" si="21"/>
        <v>0.007120664006</v>
      </c>
      <c r="Q74" s="83">
        <f t="shared" si="22"/>
        <v>1</v>
      </c>
      <c r="R74" s="86">
        <f t="shared" si="31"/>
        <v>36.63230021</v>
      </c>
      <c r="S74" s="86">
        <f>min(R74, offset(Sheet1!$K$9,B74-1,0))</f>
        <v>36.63230021</v>
      </c>
      <c r="T74" s="83">
        <f t="shared" si="30"/>
        <v>4842.227981</v>
      </c>
      <c r="U74" s="83">
        <f t="shared" si="26"/>
        <v>0</v>
      </c>
      <c r="V74" s="83">
        <f t="shared" si="27"/>
        <v>1.069884934</v>
      </c>
      <c r="W74" s="83">
        <f t="shared" si="28"/>
        <v>50.33669717</v>
      </c>
    </row>
    <row r="75" ht="12.75" customHeight="1">
      <c r="A75" s="83">
        <f t="shared" si="29"/>
        <v>1.22</v>
      </c>
      <c r="B75" s="83">
        <f>IF( ISERROR( MATCH(R74,Sheet1!$K$9:$K$13,1) ), 1,  MATCH(R74,Sheet1!$K$9:$K$13,1)+1)</f>
        <v>1</v>
      </c>
      <c r="C75" s="94">
        <f>IF( ISERROR( MATCH(D75,Sheet1!$B$25:$B$42) ), 1, MATCH(D75,Sheet1!$B$25:$B$42))</f>
        <v>9</v>
      </c>
      <c r="D75" s="83">
        <f>if(U75, OFFSET(Sheet1!$P$9, 2*B74-1, 0),T74)</f>
        <v>4842.227981</v>
      </c>
      <c r="E75" s="100">
        <f t="array" ref="E75">index(Sheet1!$C$25:$H$42, C75,B75)</f>
        <v>34.04328578</v>
      </c>
      <c r="F75" s="100">
        <f t="array" ref="F75">index(Sheet1!$C$25:$H$42, C75+1,B75)</f>
        <v>37.82587308</v>
      </c>
      <c r="G75" s="94">
        <f t="array" ref="G75">index(Sheet1!$B$25:$B$42, C75,1)</f>
        <v>4500</v>
      </c>
      <c r="H75" s="94">
        <f t="array" ref="H75">index(Sheet1!$B$25:$B$42, C75+1,1)</f>
        <v>5000</v>
      </c>
      <c r="I75" s="100">
        <f t="shared" si="17"/>
        <v>36.63230021</v>
      </c>
      <c r="J75" s="100">
        <f t="array" ref="J75">index(Sheet1!$F$47:$K$64, C75,B75)</f>
        <v>5314.7016</v>
      </c>
      <c r="K75" s="100">
        <f t="array" ref="K75">index(Sheet1!$F$47:$K$64, C75+1,B75)</f>
        <v>5265.4914</v>
      </c>
      <c r="L75" s="102">
        <f t="shared" si="18"/>
        <v>5281.019385</v>
      </c>
      <c r="M75" s="83">
        <f>L75/( 0.5*Sheet1!$F$18/12)</f>
        <v>5064.196032</v>
      </c>
      <c r="N75" s="83">
        <f t="shared" si="19"/>
        <v>1.453975318</v>
      </c>
      <c r="O75" s="83">
        <f t="shared" si="20"/>
        <v>25.23739964</v>
      </c>
      <c r="P75" s="83">
        <f t="shared" si="21"/>
        <v>0.007245879886</v>
      </c>
      <c r="Q75" s="83">
        <f t="shared" si="22"/>
        <v>1</v>
      </c>
      <c r="R75" s="86">
        <f t="shared" si="31"/>
        <v>36.94992308</v>
      </c>
      <c r="S75" s="86">
        <f>min(R75, offset(Sheet1!$K$9,B75-1,0))</f>
        <v>36.94992308</v>
      </c>
      <c r="T75" s="83">
        <f t="shared" si="30"/>
        <v>4884.212851</v>
      </c>
      <c r="U75" s="83">
        <f t="shared" si="26"/>
        <v>0</v>
      </c>
      <c r="V75" s="83">
        <f t="shared" si="27"/>
        <v>1.079205942</v>
      </c>
      <c r="W75" s="83">
        <f t="shared" si="28"/>
        <v>51.40658211</v>
      </c>
    </row>
    <row r="76" ht="12.75" customHeight="1">
      <c r="A76" s="83">
        <f t="shared" si="29"/>
        <v>1.24</v>
      </c>
      <c r="B76" s="83">
        <f>IF( ISERROR( MATCH(R75,Sheet1!$K$9:$K$13,1) ), 1,  MATCH(R75,Sheet1!$K$9:$K$13,1)+1)</f>
        <v>1</v>
      </c>
      <c r="C76" s="94">
        <f>IF( ISERROR( MATCH(D76,Sheet1!$B$25:$B$42) ), 1, MATCH(D76,Sheet1!$B$25:$B$42))</f>
        <v>9</v>
      </c>
      <c r="D76" s="83">
        <f>if(U76, OFFSET(Sheet1!$P$9, 2*B75-1, 0),T75)</f>
        <v>4884.212851</v>
      </c>
      <c r="E76" s="100">
        <f t="array" ref="E76">index(Sheet1!$C$25:$H$42, C76,B76)</f>
        <v>34.04328578</v>
      </c>
      <c r="F76" s="100">
        <f t="array" ref="F76">index(Sheet1!$C$25:$H$42, C76+1,B76)</f>
        <v>37.82587308</v>
      </c>
      <c r="G76" s="94">
        <f t="array" ref="G76">index(Sheet1!$B$25:$B$42, C76,1)</f>
        <v>4500</v>
      </c>
      <c r="H76" s="94">
        <f t="array" ref="H76">index(Sheet1!$B$25:$B$42, C76+1,1)</f>
        <v>5000</v>
      </c>
      <c r="I76" s="100">
        <f t="shared" si="17"/>
        <v>36.94992308</v>
      </c>
      <c r="J76" s="100">
        <f t="array" ref="J76">index(Sheet1!$F$47:$K$64, C76,B76)</f>
        <v>5314.7016</v>
      </c>
      <c r="K76" s="100">
        <f t="array" ref="K76">index(Sheet1!$F$47:$K$64, C76+1,B76)</f>
        <v>5265.4914</v>
      </c>
      <c r="L76" s="102">
        <f t="shared" si="18"/>
        <v>5276.887218</v>
      </c>
      <c r="M76" s="83">
        <f>L76/( 0.5*Sheet1!$F$18/12)</f>
        <v>5060.233519</v>
      </c>
      <c r="N76" s="83">
        <f t="shared" si="19"/>
        <v>1.452837645</v>
      </c>
      <c r="O76" s="83">
        <f t="shared" si="20"/>
        <v>25.67694217</v>
      </c>
      <c r="P76" s="83">
        <f t="shared" si="21"/>
        <v>0.00737207642</v>
      </c>
      <c r="Q76" s="83">
        <f t="shared" si="22"/>
        <v>1</v>
      </c>
      <c r="R76" s="86">
        <f t="shared" si="31"/>
        <v>37.26726848</v>
      </c>
      <c r="S76" s="86">
        <f>min(R76, offset(Sheet1!$K$9,B76-1,0))</f>
        <v>37.26726848</v>
      </c>
      <c r="T76" s="83">
        <f t="shared" si="30"/>
        <v>4926.161042</v>
      </c>
      <c r="U76" s="83">
        <f t="shared" si="26"/>
        <v>0</v>
      </c>
      <c r="V76" s="83">
        <f t="shared" si="27"/>
        <v>1.08851881</v>
      </c>
      <c r="W76" s="83">
        <f t="shared" si="28"/>
        <v>52.48578805</v>
      </c>
    </row>
    <row r="77" ht="12.75" customHeight="1">
      <c r="A77" s="83">
        <f t="shared" si="29"/>
        <v>1.26</v>
      </c>
      <c r="B77" s="83">
        <f>IF( ISERROR( MATCH(R76,Sheet1!$K$9:$K$13,1) ), 1,  MATCH(R76,Sheet1!$K$9:$K$13,1)+1)</f>
        <v>1</v>
      </c>
      <c r="C77" s="94">
        <f>IF( ISERROR( MATCH(D77,Sheet1!$B$25:$B$42) ), 1, MATCH(D77,Sheet1!$B$25:$B$42))</f>
        <v>9</v>
      </c>
      <c r="D77" s="83">
        <f>if(U77, OFFSET(Sheet1!$P$9, 2*B76-1, 0),T76)</f>
        <v>4926.161042</v>
      </c>
      <c r="E77" s="100">
        <f t="array" ref="E77">index(Sheet1!$C$25:$H$42, C77,B77)</f>
        <v>34.04328578</v>
      </c>
      <c r="F77" s="100">
        <f t="array" ref="F77">index(Sheet1!$C$25:$H$42, C77+1,B77)</f>
        <v>37.82587308</v>
      </c>
      <c r="G77" s="94">
        <f t="array" ref="G77">index(Sheet1!$B$25:$B$42, C77,1)</f>
        <v>4500</v>
      </c>
      <c r="H77" s="94">
        <f t="array" ref="H77">index(Sheet1!$B$25:$B$42, C77+1,1)</f>
        <v>5000</v>
      </c>
      <c r="I77" s="100">
        <f t="shared" si="17"/>
        <v>37.26726848</v>
      </c>
      <c r="J77" s="100">
        <f t="array" ref="J77">index(Sheet1!$F$47:$K$64, C77,B77)</f>
        <v>5314.7016</v>
      </c>
      <c r="K77" s="100">
        <f t="array" ref="K77">index(Sheet1!$F$47:$K$64, C77+1,B77)</f>
        <v>5265.4914</v>
      </c>
      <c r="L77" s="102">
        <f t="shared" si="18"/>
        <v>5272.75866</v>
      </c>
      <c r="M77" s="83">
        <f>L77/( 0.5*Sheet1!$F$18/12)</f>
        <v>5056.274467</v>
      </c>
      <c r="N77" s="83">
        <f t="shared" si="19"/>
        <v>1.451700967</v>
      </c>
      <c r="O77" s="83">
        <f t="shared" si="20"/>
        <v>26.11989037</v>
      </c>
      <c r="P77" s="83">
        <f t="shared" si="21"/>
        <v>0.007499250753</v>
      </c>
      <c r="Q77" s="83">
        <f t="shared" si="22"/>
        <v>1</v>
      </c>
      <c r="R77" s="86">
        <f t="shared" si="31"/>
        <v>37.5843364</v>
      </c>
      <c r="S77" s="86">
        <f>min(R77, offset(Sheet1!$K$9,B77-1,0))</f>
        <v>37.5843364</v>
      </c>
      <c r="T77" s="83">
        <f t="shared" si="30"/>
        <v>4968.072556</v>
      </c>
      <c r="U77" s="83">
        <f t="shared" si="26"/>
        <v>0</v>
      </c>
      <c r="V77" s="83">
        <f t="shared" si="27"/>
        <v>1.097823538</v>
      </c>
      <c r="W77" s="83">
        <f t="shared" si="28"/>
        <v>53.57430686</v>
      </c>
    </row>
    <row r="78" ht="12.75" customHeight="1">
      <c r="A78" s="83">
        <f t="shared" si="29"/>
        <v>1.28</v>
      </c>
      <c r="B78" s="83">
        <f>IF( ISERROR( MATCH(R77,Sheet1!$K$9:$K$13,1) ), 1,  MATCH(R77,Sheet1!$K$9:$K$13,1)+1)</f>
        <v>1</v>
      </c>
      <c r="C78" s="94">
        <f>IF( ISERROR( MATCH(D78,Sheet1!$B$25:$B$42) ), 1, MATCH(D78,Sheet1!$B$25:$B$42))</f>
        <v>9</v>
      </c>
      <c r="D78" s="83">
        <f>if(U78, OFFSET(Sheet1!$P$9, 2*B77-1, 0),T77)</f>
        <v>4968.072556</v>
      </c>
      <c r="E78" s="100">
        <f t="array" ref="E78">index(Sheet1!$C$25:$H$42, C78,B78)</f>
        <v>34.04328578</v>
      </c>
      <c r="F78" s="100">
        <f t="array" ref="F78">index(Sheet1!$C$25:$H$42, C78+1,B78)</f>
        <v>37.82587308</v>
      </c>
      <c r="G78" s="94">
        <f t="array" ref="G78">index(Sheet1!$B$25:$B$42, C78,1)</f>
        <v>4500</v>
      </c>
      <c r="H78" s="94">
        <f t="array" ref="H78">index(Sheet1!$B$25:$B$42, C78+1,1)</f>
        <v>5000</v>
      </c>
      <c r="I78" s="100">
        <f t="shared" si="17"/>
        <v>37.5843364</v>
      </c>
      <c r="J78" s="100">
        <f t="array" ref="J78">index(Sheet1!$F$47:$K$64, C78,B78)</f>
        <v>5314.7016</v>
      </c>
      <c r="K78" s="100">
        <f t="array" ref="K78">index(Sheet1!$F$47:$K$64, C78+1,B78)</f>
        <v>5265.4914</v>
      </c>
      <c r="L78" s="102">
        <f t="shared" si="18"/>
        <v>5268.633712</v>
      </c>
      <c r="M78" s="83">
        <f>L78/( 0.5*Sheet1!$F$18/12)</f>
        <v>5052.318878</v>
      </c>
      <c r="N78" s="83">
        <f t="shared" si="19"/>
        <v>1.450565282</v>
      </c>
      <c r="O78" s="83">
        <f t="shared" si="20"/>
        <v>26.56623432</v>
      </c>
      <c r="P78" s="83">
        <f t="shared" si="21"/>
        <v>0.007627400034</v>
      </c>
      <c r="Q78" s="83">
        <f t="shared" si="22"/>
        <v>1</v>
      </c>
      <c r="R78" s="86">
        <f t="shared" si="31"/>
        <v>37.90112685</v>
      </c>
      <c r="S78" s="86">
        <f>min(R78, offset(Sheet1!$K$9,B78-1,0))</f>
        <v>37.90112685</v>
      </c>
      <c r="T78" s="83">
        <f t="shared" si="30"/>
        <v>5009.947393</v>
      </c>
      <c r="U78" s="83">
        <f t="shared" si="26"/>
        <v>0</v>
      </c>
      <c r="V78" s="83">
        <f t="shared" si="27"/>
        <v>1.107120128</v>
      </c>
      <c r="W78" s="83">
        <f t="shared" si="28"/>
        <v>54.6721304</v>
      </c>
    </row>
    <row r="79" ht="12.75" customHeight="1">
      <c r="A79" s="83">
        <f t="shared" si="29"/>
        <v>1.3</v>
      </c>
      <c r="B79" s="83">
        <f>IF( ISERROR( MATCH(R78,Sheet1!$K$9:$K$13,1) ), 1,  MATCH(R78,Sheet1!$K$9:$K$13,1)+1)</f>
        <v>1</v>
      </c>
      <c r="C79" s="94">
        <f>IF( ISERROR( MATCH(D79,Sheet1!$B$25:$B$42) ), 1, MATCH(D79,Sheet1!$B$25:$B$42))</f>
        <v>10</v>
      </c>
      <c r="D79" s="83">
        <f>if(U79, OFFSET(Sheet1!$P$9, 2*B78-1, 0),T78)</f>
        <v>5009.947393</v>
      </c>
      <c r="E79" s="100">
        <f t="array" ref="E79">index(Sheet1!$C$25:$H$42, C79,B79)</f>
        <v>37.82587308</v>
      </c>
      <c r="F79" s="100">
        <f t="array" ref="F79">index(Sheet1!$C$25:$H$42, C79+1,B79)</f>
        <v>41.60846039</v>
      </c>
      <c r="G79" s="94">
        <f t="array" ref="G79">index(Sheet1!$B$25:$B$42, C79,1)</f>
        <v>5000</v>
      </c>
      <c r="H79" s="94">
        <f t="array" ref="H79">index(Sheet1!$B$25:$B$42, C79+1,1)</f>
        <v>5500</v>
      </c>
      <c r="I79" s="100">
        <f t="shared" si="17"/>
        <v>37.90112685</v>
      </c>
      <c r="J79" s="100">
        <f t="array" ref="J79">index(Sheet1!$F$47:$K$64, C79,B79)</f>
        <v>5265.4914</v>
      </c>
      <c r="K79" s="100">
        <f t="array" ref="K79">index(Sheet1!$F$47:$K$64, C79+1,B79)</f>
        <v>5167.071</v>
      </c>
      <c r="L79" s="102">
        <f t="shared" si="18"/>
        <v>5263.533347</v>
      </c>
      <c r="M79" s="83">
        <f>L79/( 0.5*Sheet1!$F$18/12)</f>
        <v>5047.427919</v>
      </c>
      <c r="N79" s="83">
        <f t="shared" si="19"/>
        <v>1.449161045</v>
      </c>
      <c r="O79" s="83">
        <f t="shared" si="20"/>
        <v>27.01596409</v>
      </c>
      <c r="P79" s="83">
        <f t="shared" si="21"/>
        <v>0.007756521415</v>
      </c>
      <c r="Q79" s="83">
        <f t="shared" si="22"/>
        <v>1</v>
      </c>
      <c r="R79" s="86">
        <f t="shared" si="31"/>
        <v>38.21758066</v>
      </c>
      <c r="S79" s="86">
        <f>min(R79, offset(Sheet1!$K$9,B79-1,0))</f>
        <v>38.21758066</v>
      </c>
      <c r="T79" s="83">
        <f t="shared" si="30"/>
        <v>5051.777731</v>
      </c>
      <c r="U79" s="83">
        <f t="shared" si="26"/>
        <v>0</v>
      </c>
      <c r="V79" s="83">
        <f t="shared" si="27"/>
        <v>1.11640771</v>
      </c>
      <c r="W79" s="83">
        <f t="shared" si="28"/>
        <v>55.77925053</v>
      </c>
    </row>
    <row r="80" ht="12.75" customHeight="1">
      <c r="A80" s="83">
        <f t="shared" si="29"/>
        <v>1.32</v>
      </c>
      <c r="B80" s="83">
        <f>IF( ISERROR( MATCH(R79,Sheet1!$K$9:$K$13,1) ), 1,  MATCH(R79,Sheet1!$K$9:$K$13,1)+1)</f>
        <v>1</v>
      </c>
      <c r="C80" s="94">
        <f>IF( ISERROR( MATCH(D80,Sheet1!$B$25:$B$42) ), 1, MATCH(D80,Sheet1!$B$25:$B$42))</f>
        <v>10</v>
      </c>
      <c r="D80" s="83">
        <f>if(U80, OFFSET(Sheet1!$P$9, 2*B79-1, 0),T79)</f>
        <v>5051.777731</v>
      </c>
      <c r="E80" s="100">
        <f t="array" ref="E80">index(Sheet1!$C$25:$H$42, C80,B80)</f>
        <v>37.82587308</v>
      </c>
      <c r="F80" s="100">
        <f t="array" ref="F80">index(Sheet1!$C$25:$H$42, C80+1,B80)</f>
        <v>41.60846039</v>
      </c>
      <c r="G80" s="94">
        <f t="array" ref="G80">index(Sheet1!$B$25:$B$42, C80,1)</f>
        <v>5000</v>
      </c>
      <c r="H80" s="94">
        <f t="array" ref="H80">index(Sheet1!$B$25:$B$42, C80+1,1)</f>
        <v>5500</v>
      </c>
      <c r="I80" s="100">
        <f t="shared" si="17"/>
        <v>38.21758066</v>
      </c>
      <c r="J80" s="100">
        <f t="array" ref="J80">index(Sheet1!$F$47:$K$64, C80,B80)</f>
        <v>5265.4914</v>
      </c>
      <c r="K80" s="100">
        <f t="array" ref="K80">index(Sheet1!$F$47:$K$64, C80+1,B80)</f>
        <v>5167.071</v>
      </c>
      <c r="L80" s="102">
        <f t="shared" si="18"/>
        <v>5255.29943</v>
      </c>
      <c r="M80" s="83">
        <f>L80/( 0.5*Sheet1!$F$18/12)</f>
        <v>5039.532063</v>
      </c>
      <c r="N80" s="83">
        <f t="shared" si="19"/>
        <v>1.446894075</v>
      </c>
      <c r="O80" s="83">
        <f t="shared" si="20"/>
        <v>27.4689847</v>
      </c>
      <c r="P80" s="83">
        <f t="shared" si="21"/>
        <v>0.007886587625</v>
      </c>
      <c r="Q80" s="83">
        <f t="shared" si="22"/>
        <v>1</v>
      </c>
      <c r="R80" s="86">
        <f t="shared" si="31"/>
        <v>38.53350822</v>
      </c>
      <c r="S80" s="86">
        <f>min(R80, offset(Sheet1!$K$9,B80-1,0))</f>
        <v>38.53350822</v>
      </c>
      <c r="T80" s="83">
        <f t="shared" si="30"/>
        <v>5093.538506</v>
      </c>
      <c r="U80" s="83">
        <f t="shared" si="26"/>
        <v>0</v>
      </c>
      <c r="V80" s="83">
        <f t="shared" si="27"/>
        <v>1.125682637</v>
      </c>
      <c r="W80" s="83">
        <f t="shared" si="28"/>
        <v>56.89565824</v>
      </c>
    </row>
    <row r="81" ht="12.75" customHeight="1">
      <c r="A81" s="83">
        <f t="shared" si="29"/>
        <v>1.34</v>
      </c>
      <c r="B81" s="83">
        <f>IF( ISERROR( MATCH(R80,Sheet1!$K$9:$K$13,1) ), 1,  MATCH(R80,Sheet1!$K$9:$K$13,1)+1)</f>
        <v>1</v>
      </c>
      <c r="C81" s="94">
        <f>IF( ISERROR( MATCH(D81,Sheet1!$B$25:$B$42) ), 1, MATCH(D81,Sheet1!$B$25:$B$42))</f>
        <v>10</v>
      </c>
      <c r="D81" s="83">
        <f>if(U81, OFFSET(Sheet1!$P$9, 2*B80-1, 0),T80)</f>
        <v>5093.538506</v>
      </c>
      <c r="E81" s="100">
        <f t="array" ref="E81">index(Sheet1!$C$25:$H$42, C81,B81)</f>
        <v>37.82587308</v>
      </c>
      <c r="F81" s="100">
        <f t="array" ref="F81">index(Sheet1!$C$25:$H$42, C81+1,B81)</f>
        <v>41.60846039</v>
      </c>
      <c r="G81" s="94">
        <f t="array" ref="G81">index(Sheet1!$B$25:$B$42, C81,1)</f>
        <v>5000</v>
      </c>
      <c r="H81" s="94">
        <f t="array" ref="H81">index(Sheet1!$B$25:$B$42, C81+1,1)</f>
        <v>5500</v>
      </c>
      <c r="I81" s="100">
        <f t="shared" si="17"/>
        <v>38.53350822</v>
      </c>
      <c r="J81" s="100">
        <f t="array" ref="J81">index(Sheet1!$F$47:$K$64, C81,B81)</f>
        <v>5265.4914</v>
      </c>
      <c r="K81" s="100">
        <f t="array" ref="K81">index(Sheet1!$F$47:$K$64, C81+1,B81)</f>
        <v>5167.071</v>
      </c>
      <c r="L81" s="102">
        <f t="shared" si="18"/>
        <v>5247.079206</v>
      </c>
      <c r="M81" s="83">
        <f>L81/( 0.5*Sheet1!$F$18/12)</f>
        <v>5031.649337</v>
      </c>
      <c r="N81" s="83">
        <f t="shared" si="19"/>
        <v>1.444630875</v>
      </c>
      <c r="O81" s="83">
        <f t="shared" si="20"/>
        <v>27.9250093</v>
      </c>
      <c r="P81" s="83">
        <f t="shared" si="21"/>
        <v>0.008017516308</v>
      </c>
      <c r="Q81" s="83">
        <f t="shared" si="22"/>
        <v>1</v>
      </c>
      <c r="R81" s="86">
        <f t="shared" si="31"/>
        <v>38.84891015</v>
      </c>
      <c r="S81" s="86">
        <f>min(R81, offset(Sheet1!$K$9,B81-1,0))</f>
        <v>38.84891015</v>
      </c>
      <c r="T81" s="83">
        <f t="shared" si="30"/>
        <v>5135.229802</v>
      </c>
      <c r="U81" s="83">
        <f t="shared" si="26"/>
        <v>0</v>
      </c>
      <c r="V81" s="83">
        <f t="shared" si="27"/>
        <v>1.134942136</v>
      </c>
      <c r="W81" s="83">
        <f t="shared" si="28"/>
        <v>58.02134087</v>
      </c>
    </row>
    <row r="82" ht="12.75" customHeight="1">
      <c r="A82" s="83">
        <f t="shared" si="29"/>
        <v>1.36</v>
      </c>
      <c r="B82" s="83">
        <f>IF( ISERROR( MATCH(R81,Sheet1!$K$9:$K$13,1) ), 1,  MATCH(R81,Sheet1!$K$9:$K$13,1)+1)</f>
        <v>1</v>
      </c>
      <c r="C82" s="94">
        <f>IF( ISERROR( MATCH(D82,Sheet1!$B$25:$B$42) ), 1, MATCH(D82,Sheet1!$B$25:$B$42))</f>
        <v>10</v>
      </c>
      <c r="D82" s="83">
        <f>if(U82, OFFSET(Sheet1!$P$9, 2*B81-1, 0),T81)</f>
        <v>5135.229802</v>
      </c>
      <c r="E82" s="100">
        <f t="array" ref="E82">index(Sheet1!$C$25:$H$42, C82,B82)</f>
        <v>37.82587308</v>
      </c>
      <c r="F82" s="100">
        <f t="array" ref="F82">index(Sheet1!$C$25:$H$42, C82+1,B82)</f>
        <v>41.60846039</v>
      </c>
      <c r="G82" s="94">
        <f t="array" ref="G82">index(Sheet1!$B$25:$B$42, C82,1)</f>
        <v>5000</v>
      </c>
      <c r="H82" s="94">
        <f t="array" ref="H82">index(Sheet1!$B$25:$B$42, C82+1,1)</f>
        <v>5500</v>
      </c>
      <c r="I82" s="100">
        <f t="shared" si="17"/>
        <v>38.84891015</v>
      </c>
      <c r="J82" s="100">
        <f t="array" ref="J82">index(Sheet1!$F$47:$K$64, C82,B82)</f>
        <v>5265.4914</v>
      </c>
      <c r="K82" s="100">
        <f t="array" ref="K82">index(Sheet1!$F$47:$K$64, C82+1,B82)</f>
        <v>5167.071</v>
      </c>
      <c r="L82" s="102">
        <f t="shared" si="18"/>
        <v>5238.872658</v>
      </c>
      <c r="M82" s="83">
        <f>L82/( 0.5*Sheet1!$F$18/12)</f>
        <v>5023.779726</v>
      </c>
      <c r="N82" s="83">
        <f t="shared" si="19"/>
        <v>1.44237144</v>
      </c>
      <c r="O82" s="83">
        <f t="shared" si="20"/>
        <v>28.38402007</v>
      </c>
      <c r="P82" s="83">
        <f t="shared" si="21"/>
        <v>0.008149302346</v>
      </c>
      <c r="Q82" s="83">
        <f t="shared" si="22"/>
        <v>1</v>
      </c>
      <c r="R82" s="86">
        <f t="shared" si="31"/>
        <v>39.1637871</v>
      </c>
      <c r="S82" s="86">
        <f>min(R82, offset(Sheet1!$K$9,B82-1,0))</f>
        <v>39.1637871</v>
      </c>
      <c r="T82" s="83">
        <f t="shared" si="30"/>
        <v>5176.851703</v>
      </c>
      <c r="U82" s="83">
        <f t="shared" si="26"/>
        <v>0</v>
      </c>
      <c r="V82" s="83">
        <f t="shared" si="27"/>
        <v>1.144186226</v>
      </c>
      <c r="W82" s="83">
        <f t="shared" si="28"/>
        <v>59.15628301</v>
      </c>
    </row>
    <row r="83" ht="12.75" customHeight="1">
      <c r="A83" s="83">
        <f t="shared" si="29"/>
        <v>1.38</v>
      </c>
      <c r="B83" s="83">
        <f>IF( ISERROR( MATCH(R82,Sheet1!$K$9:$K$13,1) ), 1,  MATCH(R82,Sheet1!$K$9:$K$13,1)+1)</f>
        <v>1</v>
      </c>
      <c r="C83" s="94">
        <f>IF( ISERROR( MATCH(D83,Sheet1!$B$25:$B$42) ), 1, MATCH(D83,Sheet1!$B$25:$B$42))</f>
        <v>10</v>
      </c>
      <c r="D83" s="83">
        <f>if(U83, OFFSET(Sheet1!$P$9, 2*B82-1, 0),T82)</f>
        <v>5176.851703</v>
      </c>
      <c r="E83" s="100">
        <f t="array" ref="E83">index(Sheet1!$C$25:$H$42, C83,B83)</f>
        <v>37.82587308</v>
      </c>
      <c r="F83" s="100">
        <f t="array" ref="F83">index(Sheet1!$C$25:$H$42, C83+1,B83)</f>
        <v>41.60846039</v>
      </c>
      <c r="G83" s="94">
        <f t="array" ref="G83">index(Sheet1!$B$25:$B$42, C83,1)</f>
        <v>5000</v>
      </c>
      <c r="H83" s="94">
        <f t="array" ref="H83">index(Sheet1!$B$25:$B$42, C83+1,1)</f>
        <v>5500</v>
      </c>
      <c r="I83" s="100">
        <f t="shared" si="17"/>
        <v>39.1637871</v>
      </c>
      <c r="J83" s="100">
        <f t="array" ref="J83">index(Sheet1!$F$47:$K$64, C83,B83)</f>
        <v>5265.4914</v>
      </c>
      <c r="K83" s="100">
        <f t="array" ref="K83">index(Sheet1!$F$47:$K$64, C83+1,B83)</f>
        <v>5167.071</v>
      </c>
      <c r="L83" s="102">
        <f t="shared" si="18"/>
        <v>5230.679769</v>
      </c>
      <c r="M83" s="83">
        <f>L83/( 0.5*Sheet1!$F$18/12)</f>
        <v>5015.923214</v>
      </c>
      <c r="N83" s="83">
        <f t="shared" si="19"/>
        <v>1.440115766</v>
      </c>
      <c r="O83" s="83">
        <f t="shared" si="20"/>
        <v>28.84599924</v>
      </c>
      <c r="P83" s="83">
        <f t="shared" si="21"/>
        <v>0.008281940637</v>
      </c>
      <c r="Q83" s="83">
        <f t="shared" si="22"/>
        <v>1</v>
      </c>
      <c r="R83" s="86">
        <f t="shared" si="31"/>
        <v>39.47813971</v>
      </c>
      <c r="S83" s="86">
        <f>min(R83, offset(Sheet1!$K$9,B83-1,0))</f>
        <v>39.47813971</v>
      </c>
      <c r="T83" s="83">
        <f t="shared" si="30"/>
        <v>5218.404294</v>
      </c>
      <c r="U83" s="83">
        <f t="shared" si="26"/>
        <v>0</v>
      </c>
      <c r="V83" s="83">
        <f t="shared" si="27"/>
        <v>1.153414927</v>
      </c>
      <c r="W83" s="83">
        <f t="shared" si="28"/>
        <v>60.30046923</v>
      </c>
    </row>
    <row r="84" ht="12.75" customHeight="1">
      <c r="A84" s="83">
        <f t="shared" si="29"/>
        <v>1.4</v>
      </c>
      <c r="B84" s="83">
        <f>IF( ISERROR( MATCH(R83,Sheet1!$K$9:$K$13,1) ), 1,  MATCH(R83,Sheet1!$K$9:$K$13,1)+1)</f>
        <v>1</v>
      </c>
      <c r="C84" s="94">
        <f>IF( ISERROR( MATCH(D84,Sheet1!$B$25:$B$42) ), 1, MATCH(D84,Sheet1!$B$25:$B$42))</f>
        <v>10</v>
      </c>
      <c r="D84" s="83">
        <f>if(U84, OFFSET(Sheet1!$P$9, 2*B83-1, 0),T83)</f>
        <v>5218.404294</v>
      </c>
      <c r="E84" s="100">
        <f t="array" ref="E84">index(Sheet1!$C$25:$H$42, C84,B84)</f>
        <v>37.82587308</v>
      </c>
      <c r="F84" s="100">
        <f t="array" ref="F84">index(Sheet1!$C$25:$H$42, C84+1,B84)</f>
        <v>41.60846039</v>
      </c>
      <c r="G84" s="94">
        <f t="array" ref="G84">index(Sheet1!$B$25:$B$42, C84,1)</f>
        <v>5000</v>
      </c>
      <c r="H84" s="94">
        <f t="array" ref="H84">index(Sheet1!$B$25:$B$42, C84+1,1)</f>
        <v>5500</v>
      </c>
      <c r="I84" s="100">
        <f t="shared" si="17"/>
        <v>39.47813971</v>
      </c>
      <c r="J84" s="100">
        <f t="array" ref="J84">index(Sheet1!$F$47:$K$64, C84,B84)</f>
        <v>5265.4914</v>
      </c>
      <c r="K84" s="100">
        <f t="array" ref="K84">index(Sheet1!$F$47:$K$64, C84+1,B84)</f>
        <v>5167.071</v>
      </c>
      <c r="L84" s="102">
        <f t="shared" si="18"/>
        <v>5222.500524</v>
      </c>
      <c r="M84" s="83">
        <f>L84/( 0.5*Sheet1!$F$18/12)</f>
        <v>5008.079785</v>
      </c>
      <c r="N84" s="83">
        <f t="shared" si="19"/>
        <v>1.437863849</v>
      </c>
      <c r="O84" s="83">
        <f t="shared" si="20"/>
        <v>29.3109291</v>
      </c>
      <c r="P84" s="83">
        <f t="shared" si="21"/>
        <v>0.008415426097</v>
      </c>
      <c r="Q84" s="83">
        <f t="shared" si="22"/>
        <v>1</v>
      </c>
      <c r="R84" s="86">
        <f t="shared" si="31"/>
        <v>39.79196861</v>
      </c>
      <c r="S84" s="86">
        <f>min(R84, offset(Sheet1!$K$9,B84-1,0))</f>
        <v>39.79196861</v>
      </c>
      <c r="T84" s="83">
        <f t="shared" si="30"/>
        <v>5259.88766</v>
      </c>
      <c r="U84" s="83">
        <f t="shared" si="26"/>
        <v>0</v>
      </c>
      <c r="V84" s="83">
        <f t="shared" si="27"/>
        <v>1.162628255</v>
      </c>
      <c r="W84" s="83">
        <f t="shared" si="28"/>
        <v>61.45388416</v>
      </c>
    </row>
    <row r="85" ht="12.75" customHeight="1">
      <c r="A85" s="83">
        <f t="shared" si="29"/>
        <v>1.42</v>
      </c>
      <c r="B85" s="83">
        <f>IF( ISERROR( MATCH(R84,Sheet1!$K$9:$K$13,1) ), 1,  MATCH(R84,Sheet1!$K$9:$K$13,1)+1)</f>
        <v>1</v>
      </c>
      <c r="C85" s="94">
        <f>IF( ISERROR( MATCH(D85,Sheet1!$B$25:$B$42) ), 1, MATCH(D85,Sheet1!$B$25:$B$42))</f>
        <v>10</v>
      </c>
      <c r="D85" s="83">
        <f>if(U85, OFFSET(Sheet1!$P$9, 2*B84-1, 0),T84)</f>
        <v>5259.88766</v>
      </c>
      <c r="E85" s="100">
        <f t="array" ref="E85">index(Sheet1!$C$25:$H$42, C85,B85)</f>
        <v>37.82587308</v>
      </c>
      <c r="F85" s="100">
        <f t="array" ref="F85">index(Sheet1!$C$25:$H$42, C85+1,B85)</f>
        <v>41.60846039</v>
      </c>
      <c r="G85" s="94">
        <f t="array" ref="G85">index(Sheet1!$B$25:$B$42, C85,1)</f>
        <v>5000</v>
      </c>
      <c r="H85" s="94">
        <f t="array" ref="H85">index(Sheet1!$B$25:$B$42, C85+1,1)</f>
        <v>5500</v>
      </c>
      <c r="I85" s="100">
        <f t="shared" si="17"/>
        <v>39.79196861</v>
      </c>
      <c r="J85" s="100">
        <f t="array" ref="J85">index(Sheet1!$F$47:$K$64, C85,B85)</f>
        <v>5265.4914</v>
      </c>
      <c r="K85" s="100">
        <f t="array" ref="K85">index(Sheet1!$F$47:$K$64, C85+1,B85)</f>
        <v>5167.071</v>
      </c>
      <c r="L85" s="102">
        <f t="shared" si="18"/>
        <v>5214.334905</v>
      </c>
      <c r="M85" s="83">
        <f>L85/( 0.5*Sheet1!$F$18/12)</f>
        <v>5000.249423</v>
      </c>
      <c r="N85" s="83">
        <f t="shared" si="19"/>
        <v>1.435615683</v>
      </c>
      <c r="O85" s="83">
        <f t="shared" si="20"/>
        <v>29.77879201</v>
      </c>
      <c r="P85" s="83">
        <f t="shared" si="21"/>
        <v>0.008549753662</v>
      </c>
      <c r="Q85" s="83">
        <f t="shared" si="22"/>
        <v>1</v>
      </c>
      <c r="R85" s="86">
        <f t="shared" si="31"/>
        <v>40.10527445</v>
      </c>
      <c r="S85" s="86">
        <f>min(R85, offset(Sheet1!$K$9,B85-1,0))</f>
        <v>40.10527445</v>
      </c>
      <c r="T85" s="83">
        <f t="shared" si="30"/>
        <v>5301.301884</v>
      </c>
      <c r="U85" s="83">
        <f t="shared" si="26"/>
        <v>0</v>
      </c>
      <c r="V85" s="83">
        <f t="shared" si="27"/>
        <v>1.171826232</v>
      </c>
      <c r="W85" s="83">
        <f t="shared" si="28"/>
        <v>62.61651242</v>
      </c>
    </row>
    <row r="86" ht="12.75" customHeight="1">
      <c r="A86" s="83">
        <f t="shared" si="29"/>
        <v>1.44</v>
      </c>
      <c r="B86" s="83">
        <f>IF( ISERROR( MATCH(R85,Sheet1!$K$9:$K$13,1) ), 1,  MATCH(R85,Sheet1!$K$9:$K$13,1)+1)</f>
        <v>1</v>
      </c>
      <c r="C86" s="94">
        <f>IF( ISERROR( MATCH(D86,Sheet1!$B$25:$B$42) ), 1, MATCH(D86,Sheet1!$B$25:$B$42))</f>
        <v>10</v>
      </c>
      <c r="D86" s="83">
        <f>if(U86, OFFSET(Sheet1!$P$9, 2*B85-1, 0),T85)</f>
        <v>5301.301884</v>
      </c>
      <c r="E86" s="100">
        <f t="array" ref="E86">index(Sheet1!$C$25:$H$42, C86,B86)</f>
        <v>37.82587308</v>
      </c>
      <c r="F86" s="100">
        <f t="array" ref="F86">index(Sheet1!$C$25:$H$42, C86+1,B86)</f>
        <v>41.60846039</v>
      </c>
      <c r="G86" s="94">
        <f t="array" ref="G86">index(Sheet1!$B$25:$B$42, C86,1)</f>
        <v>5000</v>
      </c>
      <c r="H86" s="94">
        <f t="array" ref="H86">index(Sheet1!$B$25:$B$42, C86+1,1)</f>
        <v>5500</v>
      </c>
      <c r="I86" s="100">
        <f t="shared" si="17"/>
        <v>40.10527445</v>
      </c>
      <c r="J86" s="100">
        <f t="array" ref="J86">index(Sheet1!$F$47:$K$64, C86,B86)</f>
        <v>5265.4914</v>
      </c>
      <c r="K86" s="100">
        <f t="array" ref="K86">index(Sheet1!$F$47:$K$64, C86+1,B86)</f>
        <v>5167.071</v>
      </c>
      <c r="L86" s="102">
        <f t="shared" si="18"/>
        <v>5206.182896</v>
      </c>
      <c r="M86" s="83">
        <f>L86/( 0.5*Sheet1!$F$18/12)</f>
        <v>4992.432112</v>
      </c>
      <c r="N86" s="83">
        <f t="shared" si="19"/>
        <v>1.433371264</v>
      </c>
      <c r="O86" s="83">
        <f t="shared" si="20"/>
        <v>30.24957038</v>
      </c>
      <c r="P86" s="83">
        <f t="shared" si="21"/>
        <v>0.008684918284</v>
      </c>
      <c r="Q86" s="83">
        <f t="shared" si="22"/>
        <v>1</v>
      </c>
      <c r="R86" s="86">
        <f t="shared" si="31"/>
        <v>40.41805786</v>
      </c>
      <c r="S86" s="86">
        <f>min(R86, offset(Sheet1!$K$9,B86-1,0))</f>
        <v>40.41805786</v>
      </c>
      <c r="T86" s="83">
        <f t="shared" si="30"/>
        <v>5342.647052</v>
      </c>
      <c r="U86" s="83">
        <f t="shared" si="26"/>
        <v>0</v>
      </c>
      <c r="V86" s="83">
        <f t="shared" si="27"/>
        <v>1.181008874</v>
      </c>
      <c r="W86" s="83">
        <f t="shared" si="28"/>
        <v>63.78833865</v>
      </c>
    </row>
    <row r="87" ht="12.75" customHeight="1">
      <c r="A87" s="83">
        <f t="shared" si="29"/>
        <v>1.46</v>
      </c>
      <c r="B87" s="83">
        <f>IF( ISERROR( MATCH(R86,Sheet1!$K$9:$K$13,1) ), 1,  MATCH(R86,Sheet1!$K$9:$K$13,1)+1)</f>
        <v>1</v>
      </c>
      <c r="C87" s="94">
        <f>IF( ISERROR( MATCH(D87,Sheet1!$B$25:$B$42) ), 1, MATCH(D87,Sheet1!$B$25:$B$42))</f>
        <v>10</v>
      </c>
      <c r="D87" s="83">
        <f>if(U87, OFFSET(Sheet1!$P$9, 2*B86-1, 0),T86)</f>
        <v>5342.647052</v>
      </c>
      <c r="E87" s="100">
        <f t="array" ref="E87">index(Sheet1!$C$25:$H$42, C87,B87)</f>
        <v>37.82587308</v>
      </c>
      <c r="F87" s="100">
        <f t="array" ref="F87">index(Sheet1!$C$25:$H$42, C87+1,B87)</f>
        <v>41.60846039</v>
      </c>
      <c r="G87" s="94">
        <f t="array" ref="G87">index(Sheet1!$B$25:$B$42, C87,1)</f>
        <v>5000</v>
      </c>
      <c r="H87" s="94">
        <f t="array" ref="H87">index(Sheet1!$B$25:$B$42, C87+1,1)</f>
        <v>5500</v>
      </c>
      <c r="I87" s="100">
        <f t="shared" si="17"/>
        <v>40.41805786</v>
      </c>
      <c r="J87" s="100">
        <f t="array" ref="J87">index(Sheet1!$F$47:$K$64, C87,B87)</f>
        <v>5265.4914</v>
      </c>
      <c r="K87" s="100">
        <f t="array" ref="K87">index(Sheet1!$F$47:$K$64, C87+1,B87)</f>
        <v>5167.071</v>
      </c>
      <c r="L87" s="102">
        <f t="shared" si="18"/>
        <v>5198.04448</v>
      </c>
      <c r="M87" s="83">
        <f>L87/( 0.5*Sheet1!$F$18/12)</f>
        <v>4984.627836</v>
      </c>
      <c r="N87" s="83">
        <f t="shared" si="19"/>
        <v>1.431130587</v>
      </c>
      <c r="O87" s="83">
        <f t="shared" si="20"/>
        <v>30.72324671</v>
      </c>
      <c r="P87" s="83">
        <f t="shared" si="21"/>
        <v>0.008820914931</v>
      </c>
      <c r="Q87" s="83">
        <f t="shared" si="22"/>
        <v>1</v>
      </c>
      <c r="R87" s="86">
        <f t="shared" si="31"/>
        <v>40.73031948</v>
      </c>
      <c r="S87" s="86">
        <f>min(R87, offset(Sheet1!$K$9,B87-1,0))</f>
        <v>40.73031948</v>
      </c>
      <c r="T87" s="83">
        <f t="shared" si="30"/>
        <v>5383.923247</v>
      </c>
      <c r="U87" s="83">
        <f t="shared" si="26"/>
        <v>0</v>
      </c>
      <c r="V87" s="83">
        <f t="shared" si="27"/>
        <v>1.190176201</v>
      </c>
      <c r="W87" s="83">
        <f t="shared" si="28"/>
        <v>64.96934752</v>
      </c>
    </row>
    <row r="88" ht="12.75" customHeight="1">
      <c r="A88" s="83">
        <f t="shared" si="29"/>
        <v>1.48</v>
      </c>
      <c r="B88" s="83">
        <f>IF( ISERROR( MATCH(R87,Sheet1!$K$9:$K$13,1) ), 1,  MATCH(R87,Sheet1!$K$9:$K$13,1)+1)</f>
        <v>1</v>
      </c>
      <c r="C88" s="94">
        <f>IF( ISERROR( MATCH(D88,Sheet1!$B$25:$B$42) ), 1, MATCH(D88,Sheet1!$B$25:$B$42))</f>
        <v>10</v>
      </c>
      <c r="D88" s="83">
        <f>if(U88, OFFSET(Sheet1!$P$9, 2*B87-1, 0),T87)</f>
        <v>5383.923247</v>
      </c>
      <c r="E88" s="100">
        <f t="array" ref="E88">index(Sheet1!$C$25:$H$42, C88,B88)</f>
        <v>37.82587308</v>
      </c>
      <c r="F88" s="100">
        <f t="array" ref="F88">index(Sheet1!$C$25:$H$42, C88+1,B88)</f>
        <v>41.60846039</v>
      </c>
      <c r="G88" s="94">
        <f t="array" ref="G88">index(Sheet1!$B$25:$B$42, C88,1)</f>
        <v>5000</v>
      </c>
      <c r="H88" s="94">
        <f t="array" ref="H88">index(Sheet1!$B$25:$B$42, C88+1,1)</f>
        <v>5500</v>
      </c>
      <c r="I88" s="100">
        <f t="shared" si="17"/>
        <v>40.73031948</v>
      </c>
      <c r="J88" s="100">
        <f t="array" ref="J88">index(Sheet1!$F$47:$K$64, C88,B88)</f>
        <v>5265.4914</v>
      </c>
      <c r="K88" s="100">
        <f t="array" ref="K88">index(Sheet1!$F$47:$K$64, C88+1,B88)</f>
        <v>5167.071</v>
      </c>
      <c r="L88" s="102">
        <f t="shared" si="18"/>
        <v>5189.919641</v>
      </c>
      <c r="M88" s="83">
        <f>L88/( 0.5*Sheet1!$F$18/12)</f>
        <v>4976.836579</v>
      </c>
      <c r="N88" s="83">
        <f t="shared" si="19"/>
        <v>1.428893649</v>
      </c>
      <c r="O88" s="83">
        <f t="shared" si="20"/>
        <v>31.19980351</v>
      </c>
      <c r="P88" s="83">
        <f t="shared" si="21"/>
        <v>0.008957738592</v>
      </c>
      <c r="Q88" s="83">
        <f t="shared" si="22"/>
        <v>1</v>
      </c>
      <c r="R88" s="86">
        <f t="shared" si="31"/>
        <v>41.04205996</v>
      </c>
      <c r="S88" s="86">
        <f>min(R88, offset(Sheet1!$K$9,B88-1,0))</f>
        <v>41.04205996</v>
      </c>
      <c r="T88" s="83">
        <f t="shared" si="30"/>
        <v>5425.130554</v>
      </c>
      <c r="U88" s="83">
        <f t="shared" si="26"/>
        <v>0</v>
      </c>
      <c r="V88" s="83">
        <f t="shared" si="27"/>
        <v>1.199328232</v>
      </c>
      <c r="W88" s="83">
        <f t="shared" si="28"/>
        <v>66.15952372</v>
      </c>
    </row>
    <row r="89" ht="12.75" customHeight="1">
      <c r="A89" s="83">
        <f t="shared" si="29"/>
        <v>1.5</v>
      </c>
      <c r="B89" s="83">
        <f>IF( ISERROR( MATCH(R88,Sheet1!$K$9:$K$13,1) ), 1,  MATCH(R88,Sheet1!$K$9:$K$13,1)+1)</f>
        <v>1</v>
      </c>
      <c r="C89" s="94">
        <f>IF( ISERROR( MATCH(D89,Sheet1!$B$25:$B$42) ), 1, MATCH(D89,Sheet1!$B$25:$B$42))</f>
        <v>10</v>
      </c>
      <c r="D89" s="83">
        <f>if(U89, OFFSET(Sheet1!$P$9, 2*B88-1, 0),T88)</f>
        <v>5425.130554</v>
      </c>
      <c r="E89" s="100">
        <f t="array" ref="E89">index(Sheet1!$C$25:$H$42, C89,B89)</f>
        <v>37.82587308</v>
      </c>
      <c r="F89" s="100">
        <f t="array" ref="F89">index(Sheet1!$C$25:$H$42, C89+1,B89)</f>
        <v>41.60846039</v>
      </c>
      <c r="G89" s="94">
        <f t="array" ref="G89">index(Sheet1!$B$25:$B$42, C89,1)</f>
        <v>5000</v>
      </c>
      <c r="H89" s="94">
        <f t="array" ref="H89">index(Sheet1!$B$25:$B$42, C89+1,1)</f>
        <v>5500</v>
      </c>
      <c r="I89" s="100">
        <f t="shared" si="17"/>
        <v>41.04205996</v>
      </c>
      <c r="J89" s="100">
        <f t="array" ref="J89">index(Sheet1!$F$47:$K$64, C89,B89)</f>
        <v>5265.4914</v>
      </c>
      <c r="K89" s="100">
        <f t="array" ref="K89">index(Sheet1!$F$47:$K$64, C89+1,B89)</f>
        <v>5167.071</v>
      </c>
      <c r="L89" s="102">
        <f t="shared" si="18"/>
        <v>5181.808362</v>
      </c>
      <c r="M89" s="83">
        <f>L89/( 0.5*Sheet1!$F$18/12)</f>
        <v>4969.058325</v>
      </c>
      <c r="N89" s="83">
        <f t="shared" si="19"/>
        <v>1.426660444</v>
      </c>
      <c r="O89" s="83">
        <f t="shared" si="20"/>
        <v>31.67922341</v>
      </c>
      <c r="P89" s="83">
        <f t="shared" si="21"/>
        <v>0.00909538427</v>
      </c>
      <c r="Q89" s="83">
        <f t="shared" si="22"/>
        <v>1</v>
      </c>
      <c r="R89" s="86">
        <f t="shared" si="31"/>
        <v>41.35327993</v>
      </c>
      <c r="S89" s="86">
        <f>min(R89, offset(Sheet1!$K$9,B89-1,0))</f>
        <v>41.35327993</v>
      </c>
      <c r="T89" s="83">
        <f t="shared" si="30"/>
        <v>5466.269058</v>
      </c>
      <c r="U89" s="83">
        <f t="shared" si="26"/>
        <v>0</v>
      </c>
      <c r="V89" s="83">
        <f t="shared" si="27"/>
        <v>1.208464985</v>
      </c>
      <c r="W89" s="83">
        <f t="shared" si="28"/>
        <v>67.35885195</v>
      </c>
    </row>
    <row r="90" ht="12.75" customHeight="1">
      <c r="A90" s="83">
        <f t="shared" si="29"/>
        <v>1.52</v>
      </c>
      <c r="B90" s="83">
        <f>IF( ISERROR( MATCH(R89,Sheet1!$K$9:$K$13,1) ), 1,  MATCH(R89,Sheet1!$K$9:$K$13,1)+1)</f>
        <v>1</v>
      </c>
      <c r="C90" s="94">
        <f>IF( ISERROR( MATCH(D90,Sheet1!$B$25:$B$42) ), 1, MATCH(D90,Sheet1!$B$25:$B$42))</f>
        <v>10</v>
      </c>
      <c r="D90" s="83">
        <f>if(U90, OFFSET(Sheet1!$P$9, 2*B89-1, 0),T89)</f>
        <v>5466.269058</v>
      </c>
      <c r="E90" s="100">
        <f t="array" ref="E90">index(Sheet1!$C$25:$H$42, C90,B90)</f>
        <v>37.82587308</v>
      </c>
      <c r="F90" s="100">
        <f t="array" ref="F90">index(Sheet1!$C$25:$H$42, C90+1,B90)</f>
        <v>41.60846039</v>
      </c>
      <c r="G90" s="94">
        <f t="array" ref="G90">index(Sheet1!$B$25:$B$42, C90,1)</f>
        <v>5000</v>
      </c>
      <c r="H90" s="94">
        <f t="array" ref="H90">index(Sheet1!$B$25:$B$42, C90+1,1)</f>
        <v>5500</v>
      </c>
      <c r="I90" s="100">
        <f t="shared" si="17"/>
        <v>41.35327993</v>
      </c>
      <c r="J90" s="100">
        <f t="array" ref="J90">index(Sheet1!$F$47:$K$64, C90,B90)</f>
        <v>5265.4914</v>
      </c>
      <c r="K90" s="100">
        <f t="array" ref="K90">index(Sheet1!$F$47:$K$64, C90+1,B90)</f>
        <v>5167.071</v>
      </c>
      <c r="L90" s="102">
        <f t="shared" si="18"/>
        <v>5173.710626</v>
      </c>
      <c r="M90" s="83">
        <f>L90/( 0.5*Sheet1!$F$18/12)</f>
        <v>4961.293059</v>
      </c>
      <c r="N90" s="83">
        <f t="shared" si="19"/>
        <v>1.424430967</v>
      </c>
      <c r="O90" s="83">
        <f t="shared" si="20"/>
        <v>32.16148906</v>
      </c>
      <c r="P90" s="83">
        <f t="shared" si="21"/>
        <v>0.009233846987</v>
      </c>
      <c r="Q90" s="83">
        <f t="shared" si="22"/>
        <v>1</v>
      </c>
      <c r="R90" s="86">
        <f t="shared" si="31"/>
        <v>41.66398002</v>
      </c>
      <c r="S90" s="86">
        <f>min(R90, offset(Sheet1!$K$9,B90-1,0))</f>
        <v>41.66398002</v>
      </c>
      <c r="T90" s="83">
        <f t="shared" si="30"/>
        <v>5507.338843</v>
      </c>
      <c r="U90" s="83">
        <f t="shared" si="26"/>
        <v>0</v>
      </c>
      <c r="V90" s="83">
        <f t="shared" si="27"/>
        <v>1.217586479</v>
      </c>
      <c r="W90" s="83">
        <f t="shared" si="28"/>
        <v>68.56731694</v>
      </c>
    </row>
    <row r="91" ht="12.75" customHeight="1">
      <c r="A91" s="83">
        <f t="shared" si="29"/>
        <v>1.54</v>
      </c>
      <c r="B91" s="83">
        <f>IF( ISERROR( MATCH(R90,Sheet1!$K$9:$K$13,1) ), 1,  MATCH(R90,Sheet1!$K$9:$K$13,1)+1)</f>
        <v>1</v>
      </c>
      <c r="C91" s="94">
        <f>IF( ISERROR( MATCH(D91,Sheet1!$B$25:$B$42) ), 1, MATCH(D91,Sheet1!$B$25:$B$42))</f>
        <v>11</v>
      </c>
      <c r="D91" s="83">
        <f>if(U91, OFFSET(Sheet1!$P$9, 2*B90-1, 0),T90)</f>
        <v>5507.338843</v>
      </c>
      <c r="E91" s="100">
        <f t="array" ref="E91">index(Sheet1!$C$25:$H$42, C91,B91)</f>
        <v>41.60846039</v>
      </c>
      <c r="F91" s="100">
        <f t="array" ref="F91">index(Sheet1!$C$25:$H$42, C91+1,B91)</f>
        <v>45.3910477</v>
      </c>
      <c r="G91" s="94">
        <f t="array" ref="G91">index(Sheet1!$B$25:$B$42, C91,1)</f>
        <v>5500</v>
      </c>
      <c r="H91" s="94">
        <f t="array" ref="H91">index(Sheet1!$B$25:$B$42, C91+1,1)</f>
        <v>6000</v>
      </c>
      <c r="I91" s="100">
        <f t="shared" si="17"/>
        <v>41.66398002</v>
      </c>
      <c r="J91" s="100">
        <f t="array" ref="J91">index(Sheet1!$F$47:$K$64, C91,B91)</f>
        <v>5167.071</v>
      </c>
      <c r="K91" s="100">
        <f t="array" ref="K91">index(Sheet1!$F$47:$K$64, C91+1,B91)</f>
        <v>5019.4404</v>
      </c>
      <c r="L91" s="102">
        <f t="shared" si="18"/>
        <v>5164.904124</v>
      </c>
      <c r="M91" s="83">
        <f>L91/( 0.5*Sheet1!$F$18/12)</f>
        <v>4952.848127</v>
      </c>
      <c r="N91" s="83">
        <f t="shared" si="19"/>
        <v>1.422006353</v>
      </c>
      <c r="O91" s="83">
        <f t="shared" si="20"/>
        <v>32.64658317</v>
      </c>
      <c r="P91" s="83">
        <f t="shared" si="21"/>
        <v>0.009373121783</v>
      </c>
      <c r="Q91" s="83">
        <f t="shared" si="22"/>
        <v>1</v>
      </c>
      <c r="R91" s="86">
        <f t="shared" si="31"/>
        <v>41.97411722</v>
      </c>
      <c r="S91" s="86">
        <f>min(R91, offset(Sheet1!$K$9,B91-1,0))</f>
        <v>41.97411722</v>
      </c>
      <c r="T91" s="83">
        <f t="shared" si="30"/>
        <v>5548.334222</v>
      </c>
      <c r="U91" s="83">
        <f t="shared" si="26"/>
        <v>0</v>
      </c>
      <c r="V91" s="83">
        <f t="shared" si="27"/>
        <v>1.226692093</v>
      </c>
      <c r="W91" s="83">
        <f t="shared" si="28"/>
        <v>69.78490342</v>
      </c>
    </row>
    <row r="92" ht="12.75" customHeight="1">
      <c r="A92" s="83">
        <f t="shared" si="29"/>
        <v>1.56</v>
      </c>
      <c r="B92" s="83">
        <f>IF( ISERROR( MATCH(R91,Sheet1!$K$9:$K$13,1) ), 1,  MATCH(R91,Sheet1!$K$9:$K$13,1)+1)</f>
        <v>1</v>
      </c>
      <c r="C92" s="94">
        <f>IF( ISERROR( MATCH(D92,Sheet1!$B$25:$B$42) ), 1, MATCH(D92,Sheet1!$B$25:$B$42))</f>
        <v>11</v>
      </c>
      <c r="D92" s="83">
        <f>if(U92, OFFSET(Sheet1!$P$9, 2*B91-1, 0),T91)</f>
        <v>5548.334222</v>
      </c>
      <c r="E92" s="100">
        <f t="array" ref="E92">index(Sheet1!$C$25:$H$42, C92,B92)</f>
        <v>41.60846039</v>
      </c>
      <c r="F92" s="100">
        <f t="array" ref="F92">index(Sheet1!$C$25:$H$42, C92+1,B92)</f>
        <v>45.3910477</v>
      </c>
      <c r="G92" s="94">
        <f t="array" ref="G92">index(Sheet1!$B$25:$B$42, C92,1)</f>
        <v>5500</v>
      </c>
      <c r="H92" s="94">
        <f t="array" ref="H92">index(Sheet1!$B$25:$B$42, C92+1,1)</f>
        <v>6000</v>
      </c>
      <c r="I92" s="100">
        <f t="shared" si="17"/>
        <v>41.97411722</v>
      </c>
      <c r="J92" s="100">
        <f t="array" ref="J92">index(Sheet1!$F$47:$K$64, C92,B92)</f>
        <v>5167.071</v>
      </c>
      <c r="K92" s="100">
        <f t="array" ref="K92">index(Sheet1!$F$47:$K$64, C92+1,B92)</f>
        <v>5019.4404</v>
      </c>
      <c r="L92" s="102">
        <f t="shared" si="18"/>
        <v>5152.799779</v>
      </c>
      <c r="M92" s="83">
        <f>L92/( 0.5*Sheet1!$F$18/12)</f>
        <v>4941.240751</v>
      </c>
      <c r="N92" s="83">
        <f t="shared" si="19"/>
        <v>1.418673773</v>
      </c>
      <c r="O92" s="83">
        <f t="shared" si="20"/>
        <v>33.13441961</v>
      </c>
      <c r="P92" s="83">
        <f t="shared" si="21"/>
        <v>0.009513183925</v>
      </c>
      <c r="Q92" s="83">
        <f t="shared" si="22"/>
        <v>1</v>
      </c>
      <c r="R92" s="86">
        <f t="shared" si="31"/>
        <v>42.28349203</v>
      </c>
      <c r="S92" s="86">
        <f>min(R92, offset(Sheet1!$K$9,B92-1,0))</f>
        <v>42.28349203</v>
      </c>
      <c r="T92" s="83">
        <f t="shared" si="30"/>
        <v>5589.228824</v>
      </c>
      <c r="U92" s="83">
        <f t="shared" si="26"/>
        <v>0</v>
      </c>
      <c r="V92" s="83">
        <f t="shared" si="27"/>
        <v>1.235778269</v>
      </c>
      <c r="W92" s="83">
        <f t="shared" si="28"/>
        <v>71.01159551</v>
      </c>
    </row>
    <row r="93" ht="12.75" customHeight="1">
      <c r="A93" s="83">
        <f t="shared" si="29"/>
        <v>1.58</v>
      </c>
      <c r="B93" s="83">
        <f>IF( ISERROR( MATCH(R92,Sheet1!$K$9:$K$13,1) ), 1,  MATCH(R92,Sheet1!$K$9:$K$13,1)+1)</f>
        <v>1</v>
      </c>
      <c r="C93" s="94">
        <f>IF( ISERROR( MATCH(D93,Sheet1!$B$25:$B$42) ), 1, MATCH(D93,Sheet1!$B$25:$B$42))</f>
        <v>11</v>
      </c>
      <c r="D93" s="83">
        <f>if(U93, OFFSET(Sheet1!$P$9, 2*B92-1, 0),T92)</f>
        <v>5589.228824</v>
      </c>
      <c r="E93" s="100">
        <f t="array" ref="E93">index(Sheet1!$C$25:$H$42, C93,B93)</f>
        <v>41.60846039</v>
      </c>
      <c r="F93" s="100">
        <f t="array" ref="F93">index(Sheet1!$C$25:$H$42, C93+1,B93)</f>
        <v>45.3910477</v>
      </c>
      <c r="G93" s="94">
        <f t="array" ref="G93">index(Sheet1!$B$25:$B$42, C93,1)</f>
        <v>5500</v>
      </c>
      <c r="H93" s="94">
        <f t="array" ref="H93">index(Sheet1!$B$25:$B$42, C93+1,1)</f>
        <v>6000</v>
      </c>
      <c r="I93" s="100">
        <f t="shared" si="17"/>
        <v>42.28349203</v>
      </c>
      <c r="J93" s="100">
        <f t="array" ref="J93">index(Sheet1!$F$47:$K$64, C93,B93)</f>
        <v>5167.071</v>
      </c>
      <c r="K93" s="100">
        <f t="array" ref="K93">index(Sheet1!$F$47:$K$64, C93+1,B93)</f>
        <v>5019.4404</v>
      </c>
      <c r="L93" s="102">
        <f t="shared" si="18"/>
        <v>5140.72519</v>
      </c>
      <c r="M93" s="83">
        <f>L93/( 0.5*Sheet1!$F$18/12)</f>
        <v>4929.66191</v>
      </c>
      <c r="N93" s="83">
        <f t="shared" si="19"/>
        <v>1.415349386</v>
      </c>
      <c r="O93" s="83">
        <f t="shared" si="20"/>
        <v>33.62466136</v>
      </c>
      <c r="P93" s="83">
        <f t="shared" si="21"/>
        <v>0.009653936654</v>
      </c>
      <c r="Q93" s="83">
        <f t="shared" si="22"/>
        <v>1</v>
      </c>
      <c r="R93" s="86">
        <f t="shared" si="31"/>
        <v>42.59210607</v>
      </c>
      <c r="S93" s="86">
        <f>min(R93, offset(Sheet1!$K$9,B93-1,0))</f>
        <v>42.59210607</v>
      </c>
      <c r="T93" s="83">
        <f t="shared" si="30"/>
        <v>5630.022865</v>
      </c>
      <c r="U93" s="83">
        <f t="shared" si="26"/>
        <v>0</v>
      </c>
      <c r="V93" s="83">
        <f t="shared" si="27"/>
        <v>1.244842105</v>
      </c>
      <c r="W93" s="83">
        <f t="shared" si="28"/>
        <v>72.24737378</v>
      </c>
    </row>
    <row r="94" ht="12.75" customHeight="1">
      <c r="A94" s="83">
        <f t="shared" si="29"/>
        <v>1.6</v>
      </c>
      <c r="B94" s="83">
        <f>IF( ISERROR( MATCH(R93,Sheet1!$K$9:$K$13,1) ), 1,  MATCH(R93,Sheet1!$K$9:$K$13,1)+1)</f>
        <v>1</v>
      </c>
      <c r="C94" s="94">
        <f>IF( ISERROR( MATCH(D94,Sheet1!$B$25:$B$42) ), 1, MATCH(D94,Sheet1!$B$25:$B$42))</f>
        <v>11</v>
      </c>
      <c r="D94" s="83">
        <f>if(U94, OFFSET(Sheet1!$P$9, 2*B93-1, 0),T93)</f>
        <v>5630.022865</v>
      </c>
      <c r="E94" s="100">
        <f t="array" ref="E94">index(Sheet1!$C$25:$H$42, C94,B94)</f>
        <v>41.60846039</v>
      </c>
      <c r="F94" s="100">
        <f t="array" ref="F94">index(Sheet1!$C$25:$H$42, C94+1,B94)</f>
        <v>45.3910477</v>
      </c>
      <c r="G94" s="94">
        <f t="array" ref="G94">index(Sheet1!$B$25:$B$42, C94,1)</f>
        <v>5500</v>
      </c>
      <c r="H94" s="94">
        <f t="array" ref="H94">index(Sheet1!$B$25:$B$42, C94+1,1)</f>
        <v>6000</v>
      </c>
      <c r="I94" s="100">
        <f t="shared" si="17"/>
        <v>42.59210607</v>
      </c>
      <c r="J94" s="100">
        <f t="array" ref="J94">index(Sheet1!$F$47:$K$64, C94,B94)</f>
        <v>5167.071</v>
      </c>
      <c r="K94" s="100">
        <f t="array" ref="K94">index(Sheet1!$F$47:$K$64, C94+1,B94)</f>
        <v>5019.4404</v>
      </c>
      <c r="L94" s="102">
        <f t="shared" si="18"/>
        <v>5128.680293</v>
      </c>
      <c r="M94" s="83">
        <f>L94/( 0.5*Sheet1!$F$18/12)</f>
        <v>4918.111541</v>
      </c>
      <c r="N94" s="83">
        <f t="shared" si="19"/>
        <v>1.412033173</v>
      </c>
      <c r="O94" s="83">
        <f t="shared" si="20"/>
        <v>34.11728445</v>
      </c>
      <c r="P94" s="83">
        <f t="shared" si="21"/>
        <v>0.009795373084</v>
      </c>
      <c r="Q94" s="83">
        <f t="shared" si="22"/>
        <v>1</v>
      </c>
      <c r="R94" s="86">
        <f t="shared" si="31"/>
        <v>42.89996101</v>
      </c>
      <c r="S94" s="86">
        <f>min(R94, offset(Sheet1!$K$9,B94-1,0))</f>
        <v>42.89996101</v>
      </c>
      <c r="T94" s="83">
        <f t="shared" si="30"/>
        <v>5670.716564</v>
      </c>
      <c r="U94" s="83">
        <f t="shared" si="26"/>
        <v>0</v>
      </c>
      <c r="V94" s="83">
        <f t="shared" si="27"/>
        <v>1.253883651</v>
      </c>
      <c r="W94" s="83">
        <f t="shared" si="28"/>
        <v>73.49221589</v>
      </c>
    </row>
    <row r="95" ht="12.75" customHeight="1">
      <c r="A95" s="83">
        <f t="shared" si="29"/>
        <v>1.62</v>
      </c>
      <c r="B95" s="83">
        <f>IF( ISERROR( MATCH(R94,Sheet1!$K$9:$K$13,1) ), 1,  MATCH(R94,Sheet1!$K$9:$K$13,1)+1)</f>
        <v>1</v>
      </c>
      <c r="C95" s="94">
        <f>IF( ISERROR( MATCH(D95,Sheet1!$B$25:$B$42) ), 1, MATCH(D95,Sheet1!$B$25:$B$42))</f>
        <v>11</v>
      </c>
      <c r="D95" s="83">
        <f>if(U95, OFFSET(Sheet1!$P$9, 2*B94-1, 0),T94)</f>
        <v>5670.716564</v>
      </c>
      <c r="E95" s="100">
        <f t="array" ref="E95">index(Sheet1!$C$25:$H$42, C95,B95)</f>
        <v>41.60846039</v>
      </c>
      <c r="F95" s="100">
        <f t="array" ref="F95">index(Sheet1!$C$25:$H$42, C95+1,B95)</f>
        <v>45.3910477</v>
      </c>
      <c r="G95" s="94">
        <f t="array" ref="G95">index(Sheet1!$B$25:$B$42, C95,1)</f>
        <v>5500</v>
      </c>
      <c r="H95" s="94">
        <f t="array" ref="H95">index(Sheet1!$B$25:$B$42, C95+1,1)</f>
        <v>6000</v>
      </c>
      <c r="I95" s="100">
        <f t="shared" si="17"/>
        <v>42.89996101</v>
      </c>
      <c r="J95" s="100">
        <f t="array" ref="J95">index(Sheet1!$F$47:$K$64, C95,B95)</f>
        <v>5167.071</v>
      </c>
      <c r="K95" s="100">
        <f t="array" ref="K95">index(Sheet1!$F$47:$K$64, C95+1,B95)</f>
        <v>5019.4404</v>
      </c>
      <c r="L95" s="102">
        <f t="shared" si="18"/>
        <v>5116.665022</v>
      </c>
      <c r="M95" s="83">
        <f>L95/( 0.5*Sheet1!$F$18/12)</f>
        <v>4906.589583</v>
      </c>
      <c r="N95" s="83">
        <f t="shared" si="19"/>
        <v>1.408725117</v>
      </c>
      <c r="O95" s="83">
        <f t="shared" si="20"/>
        <v>34.61226504</v>
      </c>
      <c r="P95" s="83">
        <f t="shared" si="21"/>
        <v>0.009937486373</v>
      </c>
      <c r="Q95" s="83">
        <f t="shared" si="22"/>
        <v>1</v>
      </c>
      <c r="R95" s="86">
        <f t="shared" si="31"/>
        <v>43.20705847</v>
      </c>
      <c r="S95" s="86">
        <f>min(R95, offset(Sheet1!$K$9,B95-1,0))</f>
        <v>43.20705847</v>
      </c>
      <c r="T95" s="83">
        <f t="shared" si="30"/>
        <v>5711.310137</v>
      </c>
      <c r="U95" s="83">
        <f t="shared" si="26"/>
        <v>0</v>
      </c>
      <c r="V95" s="83">
        <f t="shared" si="27"/>
        <v>1.262902952</v>
      </c>
      <c r="W95" s="83">
        <f t="shared" si="28"/>
        <v>74.74609954</v>
      </c>
    </row>
    <row r="96" ht="12.75" customHeight="1">
      <c r="A96" s="83">
        <f t="shared" si="29"/>
        <v>1.64</v>
      </c>
      <c r="B96" s="83">
        <f>IF( ISERROR( MATCH(R95,Sheet1!$K$9:$K$13,1) ), 1,  MATCH(R95,Sheet1!$K$9:$K$13,1)+1)</f>
        <v>1</v>
      </c>
      <c r="C96" s="94">
        <f>IF( ISERROR( MATCH(D96,Sheet1!$B$25:$B$42) ), 1, MATCH(D96,Sheet1!$B$25:$B$42))</f>
        <v>11</v>
      </c>
      <c r="D96" s="83">
        <f>if(U96, OFFSET(Sheet1!$P$9, 2*B95-1, 0),T95)</f>
        <v>5711.310137</v>
      </c>
      <c r="E96" s="100">
        <f t="array" ref="E96">index(Sheet1!$C$25:$H$42, C96,B96)</f>
        <v>41.60846039</v>
      </c>
      <c r="F96" s="100">
        <f t="array" ref="F96">index(Sheet1!$C$25:$H$42, C96+1,B96)</f>
        <v>45.3910477</v>
      </c>
      <c r="G96" s="94">
        <f t="array" ref="G96">index(Sheet1!$B$25:$B$42, C96,1)</f>
        <v>5500</v>
      </c>
      <c r="H96" s="94">
        <f t="array" ref="H96">index(Sheet1!$B$25:$B$42, C96+1,1)</f>
        <v>6000</v>
      </c>
      <c r="I96" s="100">
        <f t="shared" si="17"/>
        <v>43.20705847</v>
      </c>
      <c r="J96" s="100">
        <f t="array" ref="J96">index(Sheet1!$F$47:$K$64, C96,B96)</f>
        <v>5167.071</v>
      </c>
      <c r="K96" s="100">
        <f t="array" ref="K96">index(Sheet1!$F$47:$K$64, C96+1,B96)</f>
        <v>5019.4404</v>
      </c>
      <c r="L96" s="102">
        <f t="shared" si="18"/>
        <v>5104.679315</v>
      </c>
      <c r="M96" s="83">
        <f>L96/( 0.5*Sheet1!$F$18/12)</f>
        <v>4895.095974</v>
      </c>
      <c r="N96" s="83">
        <f t="shared" si="19"/>
        <v>1.405425201</v>
      </c>
      <c r="O96" s="83">
        <f t="shared" si="20"/>
        <v>35.10957941</v>
      </c>
      <c r="P96" s="83">
        <f t="shared" si="21"/>
        <v>0.01008026971</v>
      </c>
      <c r="Q96" s="83">
        <f t="shared" si="22"/>
        <v>1</v>
      </c>
      <c r="R96" s="86">
        <f t="shared" si="31"/>
        <v>43.51340011</v>
      </c>
      <c r="S96" s="86">
        <f>min(R96, offset(Sheet1!$K$9,B96-1,0))</f>
        <v>43.51340011</v>
      </c>
      <c r="T96" s="83">
        <f t="shared" si="30"/>
        <v>5751.8038</v>
      </c>
      <c r="U96" s="83">
        <f t="shared" si="26"/>
        <v>0</v>
      </c>
      <c r="V96" s="83">
        <f t="shared" si="27"/>
        <v>1.271900059</v>
      </c>
      <c r="W96" s="83">
        <f t="shared" si="28"/>
        <v>76.00900249</v>
      </c>
    </row>
    <row r="97" ht="12.75" customHeight="1">
      <c r="A97" s="83">
        <f t="shared" si="29"/>
        <v>1.66</v>
      </c>
      <c r="B97" s="83">
        <f>IF( ISERROR( MATCH(R96,Sheet1!$K$9:$K$13,1) ), 1,  MATCH(R96,Sheet1!$K$9:$K$13,1)+1)</f>
        <v>1</v>
      </c>
      <c r="C97" s="94">
        <f>IF( ISERROR( MATCH(D97,Sheet1!$B$25:$B$42) ), 1, MATCH(D97,Sheet1!$B$25:$B$42))</f>
        <v>11</v>
      </c>
      <c r="D97" s="83">
        <f>if(U97, OFFSET(Sheet1!$P$9, 2*B96-1, 0),T96)</f>
        <v>5751.8038</v>
      </c>
      <c r="E97" s="100">
        <f t="array" ref="E97">index(Sheet1!$C$25:$H$42, C97,B97)</f>
        <v>41.60846039</v>
      </c>
      <c r="F97" s="100">
        <f t="array" ref="F97">index(Sheet1!$C$25:$H$42, C97+1,B97)</f>
        <v>45.3910477</v>
      </c>
      <c r="G97" s="94">
        <f t="array" ref="G97">index(Sheet1!$B$25:$B$42, C97,1)</f>
        <v>5500</v>
      </c>
      <c r="H97" s="94">
        <f t="array" ref="H97">index(Sheet1!$B$25:$B$42, C97+1,1)</f>
        <v>6000</v>
      </c>
      <c r="I97" s="100">
        <f t="shared" si="17"/>
        <v>43.51340011</v>
      </c>
      <c r="J97" s="100">
        <f t="array" ref="J97">index(Sheet1!$F$47:$K$64, C97,B97)</f>
        <v>5167.071</v>
      </c>
      <c r="K97" s="100">
        <f t="array" ref="K97">index(Sheet1!$F$47:$K$64, C97+1,B97)</f>
        <v>5019.4404</v>
      </c>
      <c r="L97" s="102">
        <f t="shared" si="18"/>
        <v>5092.723108</v>
      </c>
      <c r="M97" s="83">
        <f>L97/( 0.5*Sheet1!$F$18/12)</f>
        <v>4883.630654</v>
      </c>
      <c r="N97" s="83">
        <f t="shared" si="19"/>
        <v>1.402133406</v>
      </c>
      <c r="O97" s="83">
        <f t="shared" si="20"/>
        <v>35.60920402</v>
      </c>
      <c r="P97" s="83">
        <f t="shared" si="21"/>
        <v>0.01022371634</v>
      </c>
      <c r="Q97" s="83">
        <f t="shared" si="22"/>
        <v>1</v>
      </c>
      <c r="R97" s="86">
        <f t="shared" si="31"/>
        <v>43.81898756</v>
      </c>
      <c r="S97" s="86">
        <f>min(R97, offset(Sheet1!$K$9,B97-1,0))</f>
        <v>43.81898756</v>
      </c>
      <c r="T97" s="83">
        <f t="shared" si="30"/>
        <v>5792.197772</v>
      </c>
      <c r="U97" s="83">
        <f t="shared" si="26"/>
        <v>0</v>
      </c>
      <c r="V97" s="83">
        <f t="shared" si="27"/>
        <v>1.280875019</v>
      </c>
      <c r="W97" s="83">
        <f t="shared" si="28"/>
        <v>77.28090255</v>
      </c>
    </row>
    <row r="98" ht="12.75" customHeight="1">
      <c r="A98" s="83">
        <f t="shared" si="29"/>
        <v>1.68</v>
      </c>
      <c r="B98" s="83">
        <f>IF( ISERROR( MATCH(R97,Sheet1!$K$9:$K$13,1) ), 1,  MATCH(R97,Sheet1!$K$9:$K$13,1)+1)</f>
        <v>1</v>
      </c>
      <c r="C98" s="94">
        <f>IF( ISERROR( MATCH(D98,Sheet1!$B$25:$B$42) ), 1, MATCH(D98,Sheet1!$B$25:$B$42))</f>
        <v>11</v>
      </c>
      <c r="D98" s="83">
        <f>if(U98, OFFSET(Sheet1!$P$9, 2*B97-1, 0),T97)</f>
        <v>5792.197772</v>
      </c>
      <c r="E98" s="100">
        <f t="array" ref="E98">index(Sheet1!$C$25:$H$42, C98,B98)</f>
        <v>41.60846039</v>
      </c>
      <c r="F98" s="100">
        <f t="array" ref="F98">index(Sheet1!$C$25:$H$42, C98+1,B98)</f>
        <v>45.3910477</v>
      </c>
      <c r="G98" s="94">
        <f t="array" ref="G98">index(Sheet1!$B$25:$B$42, C98,1)</f>
        <v>5500</v>
      </c>
      <c r="H98" s="94">
        <f t="array" ref="H98">index(Sheet1!$B$25:$B$42, C98+1,1)</f>
        <v>6000</v>
      </c>
      <c r="I98" s="100">
        <f t="shared" si="17"/>
        <v>43.81898756</v>
      </c>
      <c r="J98" s="100">
        <f t="array" ref="J98">index(Sheet1!$F$47:$K$64, C98,B98)</f>
        <v>5167.071</v>
      </c>
      <c r="K98" s="100">
        <f t="array" ref="K98">index(Sheet1!$F$47:$K$64, C98+1,B98)</f>
        <v>5019.4404</v>
      </c>
      <c r="L98" s="102">
        <f t="shared" si="18"/>
        <v>5080.796335</v>
      </c>
      <c r="M98" s="83">
        <f>L98/( 0.5*Sheet1!$F$18/12)</f>
        <v>4872.19356</v>
      </c>
      <c r="N98" s="83">
        <f t="shared" si="19"/>
        <v>1.398849716</v>
      </c>
      <c r="O98" s="83">
        <f t="shared" si="20"/>
        <v>36.11111543</v>
      </c>
      <c r="P98" s="83">
        <f t="shared" si="21"/>
        <v>0.01036781953</v>
      </c>
      <c r="Q98" s="83">
        <f t="shared" si="22"/>
        <v>1</v>
      </c>
      <c r="R98" s="86">
        <f t="shared" si="31"/>
        <v>44.12382245</v>
      </c>
      <c r="S98" s="86">
        <f>min(R98, offset(Sheet1!$K$9,B98-1,0))</f>
        <v>44.12382245</v>
      </c>
      <c r="T98" s="83">
        <f t="shared" si="30"/>
        <v>5832.492266</v>
      </c>
      <c r="U98" s="83">
        <f t="shared" si="26"/>
        <v>0</v>
      </c>
      <c r="V98" s="83">
        <f t="shared" si="27"/>
        <v>1.28982788</v>
      </c>
      <c r="W98" s="83">
        <f t="shared" si="28"/>
        <v>78.56177757</v>
      </c>
    </row>
    <row r="99" ht="12.75" customHeight="1">
      <c r="A99" s="83">
        <f t="shared" si="29"/>
        <v>1.7</v>
      </c>
      <c r="B99" s="83">
        <f>IF( ISERROR( MATCH(R98,Sheet1!$K$9:$K$13,1) ), 1,  MATCH(R98,Sheet1!$K$9:$K$13,1)+1)</f>
        <v>1</v>
      </c>
      <c r="C99" s="94">
        <f>IF( ISERROR( MATCH(D99,Sheet1!$B$25:$B$42) ), 1, MATCH(D99,Sheet1!$B$25:$B$42))</f>
        <v>11</v>
      </c>
      <c r="D99" s="83">
        <f>if(U99, OFFSET(Sheet1!$P$9, 2*B98-1, 0),T98)</f>
        <v>5832.492266</v>
      </c>
      <c r="E99" s="100">
        <f t="array" ref="E99">index(Sheet1!$C$25:$H$42, C99,B99)</f>
        <v>41.60846039</v>
      </c>
      <c r="F99" s="100">
        <f t="array" ref="F99">index(Sheet1!$C$25:$H$42, C99+1,B99)</f>
        <v>45.3910477</v>
      </c>
      <c r="G99" s="94">
        <f t="array" ref="G99">index(Sheet1!$B$25:$B$42, C99,1)</f>
        <v>5500</v>
      </c>
      <c r="H99" s="94">
        <f t="array" ref="H99">index(Sheet1!$B$25:$B$42, C99+1,1)</f>
        <v>6000</v>
      </c>
      <c r="I99" s="100">
        <f t="shared" si="17"/>
        <v>44.12382245</v>
      </c>
      <c r="J99" s="100">
        <f t="array" ref="J99">index(Sheet1!$F$47:$K$64, C99,B99)</f>
        <v>5167.071</v>
      </c>
      <c r="K99" s="100">
        <f t="array" ref="K99">index(Sheet1!$F$47:$K$64, C99+1,B99)</f>
        <v>5019.4404</v>
      </c>
      <c r="L99" s="102">
        <f t="shared" si="18"/>
        <v>5068.898934</v>
      </c>
      <c r="M99" s="83">
        <f>L99/( 0.5*Sheet1!$F$18/12)</f>
        <v>4860.784632</v>
      </c>
      <c r="N99" s="83">
        <f t="shared" si="19"/>
        <v>1.395574112</v>
      </c>
      <c r="O99" s="83">
        <f t="shared" si="20"/>
        <v>36.61529035</v>
      </c>
      <c r="P99" s="83">
        <f t="shared" si="21"/>
        <v>0.01051257259</v>
      </c>
      <c r="Q99" s="83">
        <f t="shared" si="22"/>
        <v>1</v>
      </c>
      <c r="R99" s="86">
        <f t="shared" si="31"/>
        <v>44.42790641</v>
      </c>
      <c r="S99" s="86">
        <f>min(R99, offset(Sheet1!$K$9,B99-1,0))</f>
        <v>44.42790641</v>
      </c>
      <c r="T99" s="83">
        <f t="shared" si="30"/>
        <v>5872.687501</v>
      </c>
      <c r="U99" s="83">
        <f t="shared" si="26"/>
        <v>0</v>
      </c>
      <c r="V99" s="83">
        <f t="shared" si="27"/>
        <v>1.29875869</v>
      </c>
      <c r="W99" s="83">
        <f t="shared" si="28"/>
        <v>79.85160545</v>
      </c>
    </row>
    <row r="100" ht="12.75" customHeight="1">
      <c r="A100" s="83">
        <f t="shared" si="29"/>
        <v>1.72</v>
      </c>
      <c r="B100" s="83">
        <f>IF( ISERROR( MATCH(R99,Sheet1!$K$9:$K$13,1) ), 1,  MATCH(R99,Sheet1!$K$9:$K$13,1)+1)</f>
        <v>1</v>
      </c>
      <c r="C100" s="94">
        <f>IF( ISERROR( MATCH(D100,Sheet1!$B$25:$B$42) ), 1, MATCH(D100,Sheet1!$B$25:$B$42))</f>
        <v>11</v>
      </c>
      <c r="D100" s="83">
        <f>if(U100, OFFSET(Sheet1!$P$9, 2*B99-1, 0),T99)</f>
        <v>5872.687501</v>
      </c>
      <c r="E100" s="100">
        <f t="array" ref="E100">index(Sheet1!$C$25:$H$42, C100,B100)</f>
        <v>41.60846039</v>
      </c>
      <c r="F100" s="100">
        <f t="array" ref="F100">index(Sheet1!$C$25:$H$42, C100+1,B100)</f>
        <v>45.3910477</v>
      </c>
      <c r="G100" s="94">
        <f t="array" ref="G100">index(Sheet1!$B$25:$B$42, C100,1)</f>
        <v>5500</v>
      </c>
      <c r="H100" s="94">
        <f t="array" ref="H100">index(Sheet1!$B$25:$B$42, C100+1,1)</f>
        <v>6000</v>
      </c>
      <c r="I100" s="100">
        <f t="shared" si="17"/>
        <v>44.42790641</v>
      </c>
      <c r="J100" s="100">
        <f t="array" ref="J100">index(Sheet1!$F$47:$K$64, C100,B100)</f>
        <v>5167.071</v>
      </c>
      <c r="K100" s="100">
        <f t="array" ref="K100">index(Sheet1!$F$47:$K$64, C100+1,B100)</f>
        <v>5019.4404</v>
      </c>
      <c r="L100" s="102">
        <f t="shared" si="18"/>
        <v>5057.030841</v>
      </c>
      <c r="M100" s="83">
        <f>L100/( 0.5*Sheet1!$F$18/12)</f>
        <v>4849.403808</v>
      </c>
      <c r="N100" s="83">
        <f t="shared" si="19"/>
        <v>1.392306577</v>
      </c>
      <c r="O100" s="83">
        <f t="shared" si="20"/>
        <v>37.12170562</v>
      </c>
      <c r="P100" s="83">
        <f t="shared" si="21"/>
        <v>0.01065796888</v>
      </c>
      <c r="Q100" s="83">
        <f t="shared" si="22"/>
        <v>1</v>
      </c>
      <c r="R100" s="86">
        <f t="shared" si="31"/>
        <v>44.73124108</v>
      </c>
      <c r="S100" s="86">
        <f>min(R100, offset(Sheet1!$K$9,B100-1,0))</f>
        <v>44.73124108</v>
      </c>
      <c r="T100" s="83">
        <f t="shared" si="30"/>
        <v>5912.78369</v>
      </c>
      <c r="U100" s="83">
        <f t="shared" si="26"/>
        <v>0</v>
      </c>
      <c r="V100" s="83">
        <f t="shared" si="27"/>
        <v>1.307667497</v>
      </c>
      <c r="W100" s="83">
        <f t="shared" si="28"/>
        <v>81.15036414</v>
      </c>
    </row>
    <row r="101" ht="12.75" customHeight="1">
      <c r="A101" s="83">
        <f t="shared" si="29"/>
        <v>1.74</v>
      </c>
      <c r="B101" s="83">
        <f>IF( ISERROR( MATCH(R100,Sheet1!$K$9:$K$13,1) ), 1,  MATCH(R100,Sheet1!$K$9:$K$13,1)+1)</f>
        <v>1</v>
      </c>
      <c r="C101" s="94">
        <f>IF( ISERROR( MATCH(D101,Sheet1!$B$25:$B$42) ), 1, MATCH(D101,Sheet1!$B$25:$B$42))</f>
        <v>11</v>
      </c>
      <c r="D101" s="83">
        <f>if(U101, OFFSET(Sheet1!$P$9, 2*B100-1, 0),T100)</f>
        <v>5912.78369</v>
      </c>
      <c r="E101" s="100">
        <f t="array" ref="E101">index(Sheet1!$C$25:$H$42, C101,B101)</f>
        <v>41.60846039</v>
      </c>
      <c r="F101" s="100">
        <f t="array" ref="F101">index(Sheet1!$C$25:$H$42, C101+1,B101)</f>
        <v>45.3910477</v>
      </c>
      <c r="G101" s="94">
        <f t="array" ref="G101">index(Sheet1!$B$25:$B$42, C101,1)</f>
        <v>5500</v>
      </c>
      <c r="H101" s="94">
        <f t="array" ref="H101">index(Sheet1!$B$25:$B$42, C101+1,1)</f>
        <v>6000</v>
      </c>
      <c r="I101" s="100">
        <f t="shared" si="17"/>
        <v>44.73124108</v>
      </c>
      <c r="J101" s="100">
        <f t="array" ref="J101">index(Sheet1!$F$47:$K$64, C101,B101)</f>
        <v>5167.071</v>
      </c>
      <c r="K101" s="100">
        <f t="array" ref="K101">index(Sheet1!$F$47:$K$64, C101+1,B101)</f>
        <v>5019.4404</v>
      </c>
      <c r="L101" s="102">
        <f t="shared" si="18"/>
        <v>5045.191992</v>
      </c>
      <c r="M101" s="83">
        <f>L101/( 0.5*Sheet1!$F$18/12)</f>
        <v>4838.051028</v>
      </c>
      <c r="N101" s="83">
        <f t="shared" si="19"/>
        <v>1.389047094</v>
      </c>
      <c r="O101" s="83">
        <f t="shared" si="20"/>
        <v>37.63033821</v>
      </c>
      <c r="P101" s="83">
        <f t="shared" si="21"/>
        <v>0.01080400178</v>
      </c>
      <c r="Q101" s="83">
        <f t="shared" si="22"/>
        <v>1</v>
      </c>
      <c r="R101" s="86">
        <f t="shared" si="31"/>
        <v>45.03382809</v>
      </c>
      <c r="S101" s="86">
        <f>min(R101, offset(Sheet1!$K$9,B101-1,0))</f>
        <v>45.03382809</v>
      </c>
      <c r="T101" s="83">
        <f t="shared" si="30"/>
        <v>5952.781049</v>
      </c>
      <c r="U101" s="83">
        <f t="shared" si="26"/>
        <v>0</v>
      </c>
      <c r="V101" s="83">
        <f t="shared" si="27"/>
        <v>1.316554348</v>
      </c>
      <c r="W101" s="83">
        <f t="shared" si="28"/>
        <v>82.45803163</v>
      </c>
    </row>
    <row r="102" ht="12.75" customHeight="1">
      <c r="A102" s="83">
        <f t="shared" si="29"/>
        <v>1.76</v>
      </c>
      <c r="B102" s="83">
        <f>IF( ISERROR( MATCH(R101,Sheet1!$K$9:$K$13,1) ), 1,  MATCH(R101,Sheet1!$K$9:$K$13,1)+1)</f>
        <v>1</v>
      </c>
      <c r="C102" s="94">
        <f>IF( ISERROR( MATCH(D102,Sheet1!$B$25:$B$42) ), 1, MATCH(D102,Sheet1!$B$25:$B$42))</f>
        <v>11</v>
      </c>
      <c r="D102" s="83">
        <f>if(U102, OFFSET(Sheet1!$P$9, 2*B101-1, 0),T101)</f>
        <v>5952.781049</v>
      </c>
      <c r="E102" s="100">
        <f t="array" ref="E102">index(Sheet1!$C$25:$H$42, C102,B102)</f>
        <v>41.60846039</v>
      </c>
      <c r="F102" s="100">
        <f t="array" ref="F102">index(Sheet1!$C$25:$H$42, C102+1,B102)</f>
        <v>45.3910477</v>
      </c>
      <c r="G102" s="94">
        <f t="array" ref="G102">index(Sheet1!$B$25:$B$42, C102,1)</f>
        <v>5500</v>
      </c>
      <c r="H102" s="94">
        <f t="array" ref="H102">index(Sheet1!$B$25:$B$42, C102+1,1)</f>
        <v>6000</v>
      </c>
      <c r="I102" s="100">
        <f t="shared" si="17"/>
        <v>45.03382809</v>
      </c>
      <c r="J102" s="100">
        <f t="array" ref="J102">index(Sheet1!$F$47:$K$64, C102,B102)</f>
        <v>5167.071</v>
      </c>
      <c r="K102" s="100">
        <f t="array" ref="K102">index(Sheet1!$F$47:$K$64, C102+1,B102)</f>
        <v>5019.4404</v>
      </c>
      <c r="L102" s="102">
        <f t="shared" si="18"/>
        <v>5033.382324</v>
      </c>
      <c r="M102" s="83">
        <f>L102/( 0.5*Sheet1!$F$18/12)</f>
        <v>4826.726231</v>
      </c>
      <c r="N102" s="83">
        <f t="shared" si="19"/>
        <v>1.385795645</v>
      </c>
      <c r="O102" s="83">
        <f t="shared" si="20"/>
        <v>38.14116524</v>
      </c>
      <c r="P102" s="83">
        <f t="shared" si="21"/>
        <v>0.01095066473</v>
      </c>
      <c r="Q102" s="83">
        <f t="shared" si="22"/>
        <v>1</v>
      </c>
      <c r="R102" s="86">
        <f t="shared" si="31"/>
        <v>45.33566906</v>
      </c>
      <c r="S102" s="86">
        <f>min(R102, offset(Sheet1!$K$9,B102-1,0))</f>
        <v>45.33566906</v>
      </c>
      <c r="T102" s="83">
        <f t="shared" si="30"/>
        <v>5992.679793</v>
      </c>
      <c r="U102" s="83">
        <f t="shared" si="26"/>
        <v>0</v>
      </c>
      <c r="V102" s="83">
        <f t="shared" si="27"/>
        <v>1.325419291</v>
      </c>
      <c r="W102" s="83">
        <f t="shared" si="28"/>
        <v>83.77458598</v>
      </c>
    </row>
    <row r="103" ht="12.75" customHeight="1">
      <c r="A103" s="83">
        <f t="shared" si="29"/>
        <v>1.78</v>
      </c>
      <c r="B103" s="83">
        <f>IF( ISERROR( MATCH(R102,Sheet1!$K$9:$K$13,1) ), 1,  MATCH(R102,Sheet1!$K$9:$K$13,1)+1)</f>
        <v>1</v>
      </c>
      <c r="C103" s="94">
        <f>IF( ISERROR( MATCH(D103,Sheet1!$B$25:$B$42) ), 1, MATCH(D103,Sheet1!$B$25:$B$42))</f>
        <v>11</v>
      </c>
      <c r="D103" s="83">
        <f>if(U103, OFFSET(Sheet1!$P$9, 2*B102-1, 0),T102)</f>
        <v>5992.679793</v>
      </c>
      <c r="E103" s="100">
        <f t="array" ref="E103">index(Sheet1!$C$25:$H$42, C103,B103)</f>
        <v>41.60846039</v>
      </c>
      <c r="F103" s="100">
        <f t="array" ref="F103">index(Sheet1!$C$25:$H$42, C103+1,B103)</f>
        <v>45.3910477</v>
      </c>
      <c r="G103" s="94">
        <f t="array" ref="G103">index(Sheet1!$B$25:$B$42, C103,1)</f>
        <v>5500</v>
      </c>
      <c r="H103" s="94">
        <f t="array" ref="H103">index(Sheet1!$B$25:$B$42, C103+1,1)</f>
        <v>6000</v>
      </c>
      <c r="I103" s="100">
        <f t="shared" si="17"/>
        <v>45.33566906</v>
      </c>
      <c r="J103" s="100">
        <f t="array" ref="J103">index(Sheet1!$F$47:$K$64, C103,B103)</f>
        <v>5167.071</v>
      </c>
      <c r="K103" s="100">
        <f t="array" ref="K103">index(Sheet1!$F$47:$K$64, C103+1,B103)</f>
        <v>5019.4404</v>
      </c>
      <c r="L103" s="102">
        <f t="shared" si="18"/>
        <v>5021.601773</v>
      </c>
      <c r="M103" s="83">
        <f>L103/( 0.5*Sheet1!$F$18/12)</f>
        <v>4815.429355</v>
      </c>
      <c r="N103" s="83">
        <f t="shared" si="19"/>
        <v>1.382552212</v>
      </c>
      <c r="O103" s="83">
        <f t="shared" si="20"/>
        <v>38.65416395</v>
      </c>
      <c r="P103" s="83">
        <f t="shared" si="21"/>
        <v>0.01109795118</v>
      </c>
      <c r="Q103" s="83">
        <f t="shared" si="22"/>
        <v>1</v>
      </c>
      <c r="R103" s="86">
        <f t="shared" si="31"/>
        <v>45.6367656</v>
      </c>
      <c r="S103" s="86">
        <f>min(R103, offset(Sheet1!$K$9,B103-1,0))</f>
        <v>45.6367656</v>
      </c>
      <c r="T103" s="83">
        <f t="shared" si="30"/>
        <v>6032.480136</v>
      </c>
      <c r="U103" s="83">
        <f t="shared" si="26"/>
        <v>0</v>
      </c>
      <c r="V103" s="83">
        <f t="shared" si="27"/>
        <v>1.334262375</v>
      </c>
      <c r="W103" s="83">
        <f t="shared" si="28"/>
        <v>85.10000527</v>
      </c>
    </row>
    <row r="104" ht="12.75" customHeight="1">
      <c r="A104" s="83">
        <f t="shared" si="29"/>
        <v>1.8</v>
      </c>
      <c r="B104" s="83">
        <f>IF( ISERROR( MATCH(R103,Sheet1!$K$9:$K$13,1) ), 1,  MATCH(R103,Sheet1!$K$9:$K$13,1)+1)</f>
        <v>1</v>
      </c>
      <c r="C104" s="94">
        <f>IF( ISERROR( MATCH(D104,Sheet1!$B$25:$B$42) ), 1, MATCH(D104,Sheet1!$B$25:$B$42))</f>
        <v>12</v>
      </c>
      <c r="D104" s="83">
        <f>if(U104, OFFSET(Sheet1!$P$9, 2*B103-1, 0),T103)</f>
        <v>6032.480136</v>
      </c>
      <c r="E104" s="100">
        <f t="array" ref="E104">index(Sheet1!$C$25:$H$42, C104,B104)</f>
        <v>45.3910477</v>
      </c>
      <c r="F104" s="100">
        <f t="array" ref="F104">index(Sheet1!$C$25:$H$42, C104+1,B104)</f>
        <v>49.17363501</v>
      </c>
      <c r="G104" s="94">
        <f t="array" ref="G104">index(Sheet1!$B$25:$B$42, C104,1)</f>
        <v>6000</v>
      </c>
      <c r="H104" s="94">
        <f t="array" ref="H104">index(Sheet1!$B$25:$B$42, C104+1,1)</f>
        <v>6500</v>
      </c>
      <c r="I104" s="100">
        <f t="shared" si="17"/>
        <v>45.6367656</v>
      </c>
      <c r="J104" s="100">
        <f t="array" ref="J104">index(Sheet1!$F$47:$K$64, C104,B104)</f>
        <v>5019.4404</v>
      </c>
      <c r="K104" s="100">
        <f t="array" ref="K104">index(Sheet1!$F$47:$K$64, C104+1,B104)</f>
        <v>4802.91552</v>
      </c>
      <c r="L104" s="102">
        <f t="shared" si="18"/>
        <v>5005.374885</v>
      </c>
      <c r="M104" s="83">
        <f>L104/( 0.5*Sheet1!$F$18/12)</f>
        <v>4799.868695</v>
      </c>
      <c r="N104" s="83">
        <f t="shared" si="19"/>
        <v>1.37808461</v>
      </c>
      <c r="O104" s="83">
        <f t="shared" si="20"/>
        <v>39.16931172</v>
      </c>
      <c r="P104" s="83">
        <f t="shared" si="21"/>
        <v>0.01124585464</v>
      </c>
      <c r="Q104" s="83">
        <f t="shared" si="22"/>
        <v>1</v>
      </c>
      <c r="R104" s="86">
        <f t="shared" si="31"/>
        <v>45.93684884</v>
      </c>
      <c r="S104" s="86">
        <f>min(R104, offset(Sheet1!$K$9,B104-1,0))</f>
        <v>45.93684884</v>
      </c>
      <c r="T104" s="83">
        <f t="shared" si="30"/>
        <v>6072.146536</v>
      </c>
      <c r="U104" s="83">
        <f t="shared" si="26"/>
        <v>0</v>
      </c>
      <c r="V104" s="83">
        <f t="shared" si="27"/>
        <v>1.343079679</v>
      </c>
      <c r="W104" s="83">
        <f t="shared" si="28"/>
        <v>86.43426765</v>
      </c>
    </row>
    <row r="105" ht="12.75" customHeight="1">
      <c r="A105" s="83">
        <f t="shared" si="29"/>
        <v>1.82</v>
      </c>
      <c r="B105" s="83">
        <f>IF( ISERROR( MATCH(R104,Sheet1!$K$9:$K$13,1) ), 1,  MATCH(R104,Sheet1!$K$9:$K$13,1)+1)</f>
        <v>1</v>
      </c>
      <c r="C105" s="94">
        <f>IF( ISERROR( MATCH(D105,Sheet1!$B$25:$B$42) ), 1, MATCH(D105,Sheet1!$B$25:$B$42))</f>
        <v>12</v>
      </c>
      <c r="D105" s="83">
        <f>if(U105, OFFSET(Sheet1!$P$9, 2*B104-1, 0),T104)</f>
        <v>6072.146536</v>
      </c>
      <c r="E105" s="100">
        <f t="array" ref="E105">index(Sheet1!$C$25:$H$42, C105,B105)</f>
        <v>45.3910477</v>
      </c>
      <c r="F105" s="100">
        <f t="array" ref="F105">index(Sheet1!$C$25:$H$42, C105+1,B105)</f>
        <v>49.17363501</v>
      </c>
      <c r="G105" s="94">
        <f t="array" ref="G105">index(Sheet1!$B$25:$B$42, C105,1)</f>
        <v>6000</v>
      </c>
      <c r="H105" s="94">
        <f t="array" ref="H105">index(Sheet1!$B$25:$B$42, C105+1,1)</f>
        <v>6500</v>
      </c>
      <c r="I105" s="100">
        <f t="shared" si="17"/>
        <v>45.93684884</v>
      </c>
      <c r="J105" s="100">
        <f t="array" ref="J105">index(Sheet1!$F$47:$K$64, C105,B105)</f>
        <v>5019.4404</v>
      </c>
      <c r="K105" s="100">
        <f t="array" ref="K105">index(Sheet1!$F$47:$K$64, C105+1,B105)</f>
        <v>4802.91552</v>
      </c>
      <c r="L105" s="102">
        <f t="shared" si="18"/>
        <v>4988.19736</v>
      </c>
      <c r="M105" s="83">
        <f>L105/( 0.5*Sheet1!$F$18/12)</f>
        <v>4783.39643</v>
      </c>
      <c r="N105" s="83">
        <f t="shared" si="19"/>
        <v>1.373355277</v>
      </c>
      <c r="O105" s="83">
        <f t="shared" si="20"/>
        <v>39.68611863</v>
      </c>
      <c r="P105" s="83">
        <f t="shared" si="21"/>
        <v>0.01139423446</v>
      </c>
      <c r="Q105" s="83">
        <f t="shared" si="22"/>
        <v>1</v>
      </c>
      <c r="R105" s="86">
        <f t="shared" si="31"/>
        <v>46.2358612</v>
      </c>
      <c r="S105" s="86">
        <f>min(R105, offset(Sheet1!$K$9,B105-1,0))</f>
        <v>46.2358612</v>
      </c>
      <c r="T105" s="83">
        <f t="shared" si="30"/>
        <v>6111.671381</v>
      </c>
      <c r="U105" s="83">
        <f t="shared" si="26"/>
        <v>0</v>
      </c>
      <c r="V105" s="83">
        <f t="shared" si="27"/>
        <v>1.351866414</v>
      </c>
      <c r="W105" s="83">
        <f t="shared" si="28"/>
        <v>87.77734733</v>
      </c>
    </row>
    <row r="106" ht="12.75" customHeight="1">
      <c r="A106" s="83">
        <f t="shared" si="29"/>
        <v>1.84</v>
      </c>
      <c r="B106" s="83">
        <f>IF( ISERROR( MATCH(R105,Sheet1!$K$9:$K$13,1) ), 1,  MATCH(R105,Sheet1!$K$9:$K$13,1)+1)</f>
        <v>1</v>
      </c>
      <c r="C106" s="94">
        <f>IF( ISERROR( MATCH(D106,Sheet1!$B$25:$B$42) ), 1, MATCH(D106,Sheet1!$B$25:$B$42))</f>
        <v>12</v>
      </c>
      <c r="D106" s="83">
        <f>if(U106, OFFSET(Sheet1!$P$9, 2*B105-1, 0),T105)</f>
        <v>6111.671381</v>
      </c>
      <c r="E106" s="100">
        <f t="array" ref="E106">index(Sheet1!$C$25:$H$42, C106,B106)</f>
        <v>45.3910477</v>
      </c>
      <c r="F106" s="100">
        <f t="array" ref="F106">index(Sheet1!$C$25:$H$42, C106+1,B106)</f>
        <v>49.17363501</v>
      </c>
      <c r="G106" s="94">
        <f t="array" ref="G106">index(Sheet1!$B$25:$B$42, C106,1)</f>
        <v>6000</v>
      </c>
      <c r="H106" s="94">
        <f t="array" ref="H106">index(Sheet1!$B$25:$B$42, C106+1,1)</f>
        <v>6500</v>
      </c>
      <c r="I106" s="100">
        <f t="shared" si="17"/>
        <v>46.2358612</v>
      </c>
      <c r="J106" s="100">
        <f t="array" ref="J106">index(Sheet1!$F$47:$K$64, C106,B106)</f>
        <v>5019.4404</v>
      </c>
      <c r="K106" s="100">
        <f t="array" ref="K106">index(Sheet1!$F$47:$K$64, C106+1,B106)</f>
        <v>4802.91552</v>
      </c>
      <c r="L106" s="102">
        <f t="shared" si="18"/>
        <v>4971.081135</v>
      </c>
      <c r="M106" s="83">
        <f>L106/( 0.5*Sheet1!$F$18/12)</f>
        <v>4766.982948</v>
      </c>
      <c r="N106" s="83">
        <f t="shared" si="19"/>
        <v>1.368642822</v>
      </c>
      <c r="O106" s="83">
        <f t="shared" si="20"/>
        <v>40.20445027</v>
      </c>
      <c r="P106" s="83">
        <f t="shared" si="21"/>
        <v>0.01154305204</v>
      </c>
      <c r="Q106" s="83">
        <f t="shared" si="22"/>
        <v>1</v>
      </c>
      <c r="R106" s="86">
        <f t="shared" si="31"/>
        <v>46.53380628</v>
      </c>
      <c r="S106" s="86">
        <f>min(R106, offset(Sheet1!$K$9,B106-1,0))</f>
        <v>46.53380628</v>
      </c>
      <c r="T106" s="83">
        <f t="shared" si="30"/>
        <v>6151.055149</v>
      </c>
      <c r="U106" s="83">
        <f t="shared" si="26"/>
        <v>0</v>
      </c>
      <c r="V106" s="83">
        <f t="shared" si="27"/>
        <v>1.36062179</v>
      </c>
      <c r="W106" s="83">
        <f t="shared" si="28"/>
        <v>89.12921374</v>
      </c>
    </row>
    <row r="107" ht="12.75" customHeight="1">
      <c r="A107" s="83">
        <f t="shared" si="29"/>
        <v>1.86</v>
      </c>
      <c r="B107" s="83">
        <f>IF( ISERROR( MATCH(R106,Sheet1!$K$9:$K$13,1) ), 1,  MATCH(R106,Sheet1!$K$9:$K$13,1)+1)</f>
        <v>1</v>
      </c>
      <c r="C107" s="94">
        <f>IF( ISERROR( MATCH(D107,Sheet1!$B$25:$B$42) ), 1, MATCH(D107,Sheet1!$B$25:$B$42))</f>
        <v>12</v>
      </c>
      <c r="D107" s="83">
        <f>if(U107, OFFSET(Sheet1!$P$9, 2*B106-1, 0),T106)</f>
        <v>6151.055149</v>
      </c>
      <c r="E107" s="100">
        <f t="array" ref="E107">index(Sheet1!$C$25:$H$42, C107,B107)</f>
        <v>45.3910477</v>
      </c>
      <c r="F107" s="100">
        <f t="array" ref="F107">index(Sheet1!$C$25:$H$42, C107+1,B107)</f>
        <v>49.17363501</v>
      </c>
      <c r="G107" s="94">
        <f t="array" ref="G107">index(Sheet1!$B$25:$B$42, C107,1)</f>
        <v>6000</v>
      </c>
      <c r="H107" s="94">
        <f t="array" ref="H107">index(Sheet1!$B$25:$B$42, C107+1,1)</f>
        <v>6500</v>
      </c>
      <c r="I107" s="100">
        <f t="shared" si="17"/>
        <v>46.53380628</v>
      </c>
      <c r="J107" s="100">
        <f t="array" ref="J107">index(Sheet1!$F$47:$K$64, C107,B107)</f>
        <v>5019.4404</v>
      </c>
      <c r="K107" s="100">
        <f t="array" ref="K107">index(Sheet1!$F$47:$K$64, C107+1,B107)</f>
        <v>4802.91552</v>
      </c>
      <c r="L107" s="102">
        <f t="shared" si="18"/>
        <v>4954.026004</v>
      </c>
      <c r="M107" s="83">
        <f>L107/( 0.5*Sheet1!$F$18/12)</f>
        <v>4750.628051</v>
      </c>
      <c r="N107" s="83">
        <f t="shared" si="19"/>
        <v>1.363947187</v>
      </c>
      <c r="O107" s="83">
        <f t="shared" si="20"/>
        <v>40.72427681</v>
      </c>
      <c r="P107" s="83">
        <f t="shared" si="21"/>
        <v>0.01169229883</v>
      </c>
      <c r="Q107" s="83">
        <f t="shared" si="22"/>
        <v>1</v>
      </c>
      <c r="R107" s="86">
        <f t="shared" si="31"/>
        <v>46.8306877</v>
      </c>
      <c r="S107" s="86">
        <f>min(R107, offset(Sheet1!$K$9,B107-1,0))</f>
        <v>46.8306877</v>
      </c>
      <c r="T107" s="83">
        <f t="shared" si="30"/>
        <v>6190.298317</v>
      </c>
      <c r="U107" s="83">
        <f t="shared" si="26"/>
        <v>0</v>
      </c>
      <c r="V107" s="83">
        <f t="shared" si="27"/>
        <v>1.369345912</v>
      </c>
      <c r="W107" s="83">
        <f t="shared" si="28"/>
        <v>90.48983553</v>
      </c>
    </row>
    <row r="108" ht="12.75" customHeight="1">
      <c r="A108" s="83">
        <f t="shared" si="29"/>
        <v>1.88</v>
      </c>
      <c r="B108" s="83">
        <f>IF( ISERROR( MATCH(R107,Sheet1!$K$9:$K$13,1) ), 1,  MATCH(R107,Sheet1!$K$9:$K$13,1)+1)</f>
        <v>1</v>
      </c>
      <c r="C108" s="94">
        <f>IF( ISERROR( MATCH(D108,Sheet1!$B$25:$B$42) ), 1, MATCH(D108,Sheet1!$B$25:$B$42))</f>
        <v>12</v>
      </c>
      <c r="D108" s="83">
        <f>if(U108, OFFSET(Sheet1!$P$9, 2*B107-1, 0),T107)</f>
        <v>6190.298317</v>
      </c>
      <c r="E108" s="100">
        <f t="array" ref="E108">index(Sheet1!$C$25:$H$42, C108,B108)</f>
        <v>45.3910477</v>
      </c>
      <c r="F108" s="100">
        <f t="array" ref="F108">index(Sheet1!$C$25:$H$42, C108+1,B108)</f>
        <v>49.17363501</v>
      </c>
      <c r="G108" s="94">
        <f t="array" ref="G108">index(Sheet1!$B$25:$B$42, C108,1)</f>
        <v>6000</v>
      </c>
      <c r="H108" s="94">
        <f t="array" ref="H108">index(Sheet1!$B$25:$B$42, C108+1,1)</f>
        <v>6500</v>
      </c>
      <c r="I108" s="100">
        <f t="shared" si="17"/>
        <v>46.8306877</v>
      </c>
      <c r="J108" s="100">
        <f t="array" ref="J108">index(Sheet1!$F$47:$K$64, C108,B108)</f>
        <v>5019.4404</v>
      </c>
      <c r="K108" s="100">
        <f t="array" ref="K108">index(Sheet1!$F$47:$K$64, C108+1,B108)</f>
        <v>4802.91552</v>
      </c>
      <c r="L108" s="102">
        <f t="shared" si="18"/>
        <v>4937.03176</v>
      </c>
      <c r="M108" s="83">
        <f>L108/( 0.5*Sheet1!$F$18/12)</f>
        <v>4734.331541</v>
      </c>
      <c r="N108" s="83">
        <f t="shared" si="19"/>
        <v>1.359268315</v>
      </c>
      <c r="O108" s="83">
        <f t="shared" si="20"/>
        <v>41.24556872</v>
      </c>
      <c r="P108" s="83">
        <f t="shared" si="21"/>
        <v>0.01184196633</v>
      </c>
      <c r="Q108" s="83">
        <f t="shared" si="22"/>
        <v>1</v>
      </c>
      <c r="R108" s="86">
        <f t="shared" si="31"/>
        <v>47.12650903</v>
      </c>
      <c r="S108" s="86">
        <f>min(R108, offset(Sheet1!$K$9,B108-1,0))</f>
        <v>47.12650903</v>
      </c>
      <c r="T108" s="83">
        <f t="shared" si="30"/>
        <v>6229.401357</v>
      </c>
      <c r="U108" s="83">
        <f t="shared" si="26"/>
        <v>0</v>
      </c>
      <c r="V108" s="83">
        <f t="shared" si="27"/>
        <v>1.378038885</v>
      </c>
      <c r="W108" s="83">
        <f t="shared" si="28"/>
        <v>91.85918144</v>
      </c>
    </row>
    <row r="109" ht="12.75" customHeight="1">
      <c r="A109" s="83">
        <f t="shared" si="29"/>
        <v>1.9</v>
      </c>
      <c r="B109" s="83">
        <f>IF( ISERROR( MATCH(R108,Sheet1!$K$9:$K$13,1) ), 1,  MATCH(R108,Sheet1!$K$9:$K$13,1)+1)</f>
        <v>1</v>
      </c>
      <c r="C109" s="94">
        <f>IF( ISERROR( MATCH(D109,Sheet1!$B$25:$B$42) ), 1, MATCH(D109,Sheet1!$B$25:$B$42))</f>
        <v>12</v>
      </c>
      <c r="D109" s="83">
        <f>if(U109, OFFSET(Sheet1!$P$9, 2*B108-1, 0),T108)</f>
        <v>6229.401357</v>
      </c>
      <c r="E109" s="100">
        <f t="array" ref="E109">index(Sheet1!$C$25:$H$42, C109,B109)</f>
        <v>45.3910477</v>
      </c>
      <c r="F109" s="100">
        <f t="array" ref="F109">index(Sheet1!$C$25:$H$42, C109+1,B109)</f>
        <v>49.17363501</v>
      </c>
      <c r="G109" s="94">
        <f t="array" ref="G109">index(Sheet1!$B$25:$B$42, C109,1)</f>
        <v>6000</v>
      </c>
      <c r="H109" s="94">
        <f t="array" ref="H109">index(Sheet1!$B$25:$B$42, C109+1,1)</f>
        <v>6500</v>
      </c>
      <c r="I109" s="100">
        <f t="shared" si="17"/>
        <v>47.12650903</v>
      </c>
      <c r="J109" s="100">
        <f t="array" ref="J109">index(Sheet1!$F$47:$K$64, C109,B109)</f>
        <v>5019.4404</v>
      </c>
      <c r="K109" s="100">
        <f t="array" ref="K109">index(Sheet1!$F$47:$K$64, C109+1,B109)</f>
        <v>4802.91552</v>
      </c>
      <c r="L109" s="102">
        <f t="shared" si="18"/>
        <v>4920.098197</v>
      </c>
      <c r="M109" s="83">
        <f>L109/( 0.5*Sheet1!$F$18/12)</f>
        <v>4718.093222</v>
      </c>
      <c r="N109" s="83">
        <f t="shared" si="19"/>
        <v>1.35460615</v>
      </c>
      <c r="O109" s="83">
        <f t="shared" si="20"/>
        <v>41.76829672</v>
      </c>
      <c r="P109" s="83">
        <f t="shared" si="21"/>
        <v>0.01199204614</v>
      </c>
      <c r="Q109" s="83">
        <f t="shared" si="22"/>
        <v>1</v>
      </c>
      <c r="R109" s="86">
        <f t="shared" si="31"/>
        <v>47.42127385</v>
      </c>
      <c r="S109" s="86">
        <f>min(R109, offset(Sheet1!$K$9,B109-1,0))</f>
        <v>47.42127385</v>
      </c>
      <c r="T109" s="83">
        <f t="shared" si="30"/>
        <v>6268.364744</v>
      </c>
      <c r="U109" s="83">
        <f t="shared" si="26"/>
        <v>0</v>
      </c>
      <c r="V109" s="83">
        <f t="shared" si="27"/>
        <v>1.386700816</v>
      </c>
      <c r="W109" s="83">
        <f t="shared" si="28"/>
        <v>93.23722033</v>
      </c>
    </row>
    <row r="110" ht="12.75" customHeight="1">
      <c r="A110" s="83">
        <f t="shared" si="29"/>
        <v>1.92</v>
      </c>
      <c r="B110" s="83">
        <f>IF( ISERROR( MATCH(R109,Sheet1!$K$9:$K$13,1) ), 1,  MATCH(R109,Sheet1!$K$9:$K$13,1)+1)</f>
        <v>1</v>
      </c>
      <c r="C110" s="94">
        <f>IF( ISERROR( MATCH(D110,Sheet1!$B$25:$B$42) ), 1, MATCH(D110,Sheet1!$B$25:$B$42))</f>
        <v>12</v>
      </c>
      <c r="D110" s="83">
        <f>if(U110, OFFSET(Sheet1!$P$9, 2*B109-1, 0),T109)</f>
        <v>6268.364744</v>
      </c>
      <c r="E110" s="100">
        <f t="array" ref="E110">index(Sheet1!$C$25:$H$42, C110,B110)</f>
        <v>45.3910477</v>
      </c>
      <c r="F110" s="100">
        <f t="array" ref="F110">index(Sheet1!$C$25:$H$42, C110+1,B110)</f>
        <v>49.17363501</v>
      </c>
      <c r="G110" s="94">
        <f t="array" ref="G110">index(Sheet1!$B$25:$B$42, C110,1)</f>
        <v>6000</v>
      </c>
      <c r="H110" s="94">
        <f t="array" ref="H110">index(Sheet1!$B$25:$B$42, C110+1,1)</f>
        <v>6500</v>
      </c>
      <c r="I110" s="100">
        <f t="shared" si="17"/>
        <v>47.42127385</v>
      </c>
      <c r="J110" s="100">
        <f t="array" ref="J110">index(Sheet1!$F$47:$K$64, C110,B110)</f>
        <v>5019.4404</v>
      </c>
      <c r="K110" s="100">
        <f t="array" ref="K110">index(Sheet1!$F$47:$K$64, C110+1,B110)</f>
        <v>4802.91552</v>
      </c>
      <c r="L110" s="102">
        <f t="shared" si="18"/>
        <v>4903.225112</v>
      </c>
      <c r="M110" s="83">
        <f>L110/( 0.5*Sheet1!$F$18/12)</f>
        <v>4701.912896</v>
      </c>
      <c r="N110" s="83">
        <f t="shared" si="19"/>
        <v>1.349960636</v>
      </c>
      <c r="O110" s="83">
        <f t="shared" si="20"/>
        <v>42.2924318</v>
      </c>
      <c r="P110" s="83">
        <f t="shared" si="21"/>
        <v>0.01214252995</v>
      </c>
      <c r="Q110" s="83">
        <f t="shared" si="22"/>
        <v>1</v>
      </c>
      <c r="R110" s="86">
        <f t="shared" si="31"/>
        <v>47.71498573</v>
      </c>
      <c r="S110" s="86">
        <f>min(R110, offset(Sheet1!$K$9,B110-1,0))</f>
        <v>47.71498573</v>
      </c>
      <c r="T110" s="83">
        <f t="shared" si="30"/>
        <v>6307.188948</v>
      </c>
      <c r="U110" s="83">
        <f t="shared" si="26"/>
        <v>0</v>
      </c>
      <c r="V110" s="83">
        <f t="shared" si="27"/>
        <v>1.395331807</v>
      </c>
      <c r="W110" s="83">
        <f t="shared" si="28"/>
        <v>94.62392114</v>
      </c>
    </row>
    <row r="111" ht="12.75" customHeight="1">
      <c r="A111" s="83">
        <f t="shared" si="29"/>
        <v>1.94</v>
      </c>
      <c r="B111" s="83">
        <f>IF( ISERROR( MATCH(R110,Sheet1!$K$9:$K$13,1) ), 1,  MATCH(R110,Sheet1!$K$9:$K$13,1)+1)</f>
        <v>1</v>
      </c>
      <c r="C111" s="94">
        <f>IF( ISERROR( MATCH(D111,Sheet1!$B$25:$B$42) ), 1, MATCH(D111,Sheet1!$B$25:$B$42))</f>
        <v>12</v>
      </c>
      <c r="D111" s="83">
        <f>if(U111, OFFSET(Sheet1!$P$9, 2*B110-1, 0),T110)</f>
        <v>6307.188948</v>
      </c>
      <c r="E111" s="100">
        <f t="array" ref="E111">index(Sheet1!$C$25:$H$42, C111,B111)</f>
        <v>45.3910477</v>
      </c>
      <c r="F111" s="100">
        <f t="array" ref="F111">index(Sheet1!$C$25:$H$42, C111+1,B111)</f>
        <v>49.17363501</v>
      </c>
      <c r="G111" s="94">
        <f t="array" ref="G111">index(Sheet1!$B$25:$B$42, C111,1)</f>
        <v>6000</v>
      </c>
      <c r="H111" s="94">
        <f t="array" ref="H111">index(Sheet1!$B$25:$B$42, C111+1,1)</f>
        <v>6500</v>
      </c>
      <c r="I111" s="100">
        <f t="shared" si="17"/>
        <v>47.71498573</v>
      </c>
      <c r="J111" s="100">
        <f t="array" ref="J111">index(Sheet1!$F$47:$K$64, C111,B111)</f>
        <v>5019.4404</v>
      </c>
      <c r="K111" s="100">
        <f t="array" ref="K111">index(Sheet1!$F$47:$K$64, C111+1,B111)</f>
        <v>4802.91552</v>
      </c>
      <c r="L111" s="102">
        <f t="shared" si="18"/>
        <v>4886.4123</v>
      </c>
      <c r="M111" s="83">
        <f>L111/( 0.5*Sheet1!$F$18/12)</f>
        <v>4685.79037</v>
      </c>
      <c r="N111" s="83">
        <f t="shared" si="19"/>
        <v>1.345331717</v>
      </c>
      <c r="O111" s="83">
        <f t="shared" si="20"/>
        <v>42.81794523</v>
      </c>
      <c r="P111" s="83">
        <f t="shared" si="21"/>
        <v>0.01229340948</v>
      </c>
      <c r="Q111" s="83">
        <f t="shared" si="22"/>
        <v>1</v>
      </c>
      <c r="R111" s="86">
        <f t="shared" si="31"/>
        <v>48.00764824</v>
      </c>
      <c r="S111" s="86">
        <f>min(R111, offset(Sheet1!$K$9,B111-1,0))</f>
        <v>48.00764824</v>
      </c>
      <c r="T111" s="83">
        <f t="shared" si="30"/>
        <v>6345.87444</v>
      </c>
      <c r="U111" s="83">
        <f t="shared" si="26"/>
        <v>0</v>
      </c>
      <c r="V111" s="83">
        <f t="shared" si="27"/>
        <v>1.403931965</v>
      </c>
      <c r="W111" s="83">
        <f t="shared" si="28"/>
        <v>96.01925295</v>
      </c>
    </row>
    <row r="112" ht="12.75" customHeight="1">
      <c r="A112" s="83">
        <f t="shared" si="29"/>
        <v>1.96</v>
      </c>
      <c r="B112" s="83">
        <f>IF( ISERROR( MATCH(R111,Sheet1!$K$9:$K$13,1) ), 1,  MATCH(R111,Sheet1!$K$9:$K$13,1)+1)</f>
        <v>1</v>
      </c>
      <c r="C112" s="94">
        <f>IF( ISERROR( MATCH(D112,Sheet1!$B$25:$B$42) ), 1, MATCH(D112,Sheet1!$B$25:$B$42))</f>
        <v>12</v>
      </c>
      <c r="D112" s="83">
        <f>if(U112, OFFSET(Sheet1!$P$9, 2*B111-1, 0),T111)</f>
        <v>6345.87444</v>
      </c>
      <c r="E112" s="100">
        <f t="array" ref="E112">index(Sheet1!$C$25:$H$42, C112,B112)</f>
        <v>45.3910477</v>
      </c>
      <c r="F112" s="100">
        <f t="array" ref="F112">index(Sheet1!$C$25:$H$42, C112+1,B112)</f>
        <v>49.17363501</v>
      </c>
      <c r="G112" s="94">
        <f t="array" ref="G112">index(Sheet1!$B$25:$B$42, C112,1)</f>
        <v>6000</v>
      </c>
      <c r="H112" s="94">
        <f t="array" ref="H112">index(Sheet1!$B$25:$B$42, C112+1,1)</f>
        <v>6500</v>
      </c>
      <c r="I112" s="100">
        <f t="shared" si="17"/>
        <v>48.00764824</v>
      </c>
      <c r="J112" s="100">
        <f t="array" ref="J112">index(Sheet1!$F$47:$K$64, C112,B112)</f>
        <v>5019.4404</v>
      </c>
      <c r="K112" s="100">
        <f t="array" ref="K112">index(Sheet1!$F$47:$K$64, C112+1,B112)</f>
        <v>4802.91552</v>
      </c>
      <c r="L112" s="102">
        <f t="shared" si="18"/>
        <v>4869.659557</v>
      </c>
      <c r="M112" s="83">
        <f>L112/( 0.5*Sheet1!$F$18/12)</f>
        <v>4669.725446</v>
      </c>
      <c r="N112" s="83">
        <f t="shared" si="19"/>
        <v>1.340719336</v>
      </c>
      <c r="O112" s="83">
        <f t="shared" si="20"/>
        <v>43.34480853</v>
      </c>
      <c r="P112" s="83">
        <f t="shared" si="21"/>
        <v>0.01244467658</v>
      </c>
      <c r="Q112" s="83">
        <f t="shared" si="22"/>
        <v>1</v>
      </c>
      <c r="R112" s="86">
        <f t="shared" si="31"/>
        <v>48.2992649</v>
      </c>
      <c r="S112" s="86">
        <f>min(R112, offset(Sheet1!$K$9,B112-1,0))</f>
        <v>48.2992649</v>
      </c>
      <c r="T112" s="83">
        <f t="shared" si="30"/>
        <v>6384.421688</v>
      </c>
      <c r="U112" s="83">
        <f t="shared" si="26"/>
        <v>0</v>
      </c>
      <c r="V112" s="83">
        <f t="shared" si="27"/>
        <v>1.412501393</v>
      </c>
      <c r="W112" s="83">
        <f t="shared" si="28"/>
        <v>97.42318492</v>
      </c>
    </row>
    <row r="113" ht="12.75" customHeight="1">
      <c r="A113" s="83">
        <f t="shared" si="29"/>
        <v>1.98</v>
      </c>
      <c r="B113" s="83">
        <f>IF( ISERROR( MATCH(R112,Sheet1!$K$9:$K$13,1) ), 1,  MATCH(R112,Sheet1!$K$9:$K$13,1)+1)</f>
        <v>1</v>
      </c>
      <c r="C113" s="94">
        <f>IF( ISERROR( MATCH(D113,Sheet1!$B$25:$B$42) ), 1, MATCH(D113,Sheet1!$B$25:$B$42))</f>
        <v>12</v>
      </c>
      <c r="D113" s="83">
        <f>if(U113, OFFSET(Sheet1!$P$9, 2*B112-1, 0),T112)</f>
        <v>6384.421688</v>
      </c>
      <c r="E113" s="100">
        <f t="array" ref="E113">index(Sheet1!$C$25:$H$42, C113,B113)</f>
        <v>45.3910477</v>
      </c>
      <c r="F113" s="100">
        <f t="array" ref="F113">index(Sheet1!$C$25:$H$42, C113+1,B113)</f>
        <v>49.17363501</v>
      </c>
      <c r="G113" s="94">
        <f t="array" ref="G113">index(Sheet1!$B$25:$B$42, C113,1)</f>
        <v>6000</v>
      </c>
      <c r="H113" s="94">
        <f t="array" ref="H113">index(Sheet1!$B$25:$B$42, C113+1,1)</f>
        <v>6500</v>
      </c>
      <c r="I113" s="100">
        <f t="shared" si="17"/>
        <v>48.2992649</v>
      </c>
      <c r="J113" s="100">
        <f t="array" ref="J113">index(Sheet1!$F$47:$K$64, C113,B113)</f>
        <v>5019.4404</v>
      </c>
      <c r="K113" s="100">
        <f t="array" ref="K113">index(Sheet1!$F$47:$K$64, C113+1,B113)</f>
        <v>4802.91552</v>
      </c>
      <c r="L113" s="102">
        <f t="shared" si="18"/>
        <v>4852.96668</v>
      </c>
      <c r="M113" s="83">
        <f>L113/( 0.5*Sheet1!$F$18/12)</f>
        <v>4653.71793</v>
      </c>
      <c r="N113" s="83">
        <f t="shared" si="19"/>
        <v>1.336123437</v>
      </c>
      <c r="O113" s="83">
        <f t="shared" si="20"/>
        <v>43.87299348</v>
      </c>
      <c r="P113" s="83">
        <f t="shared" si="21"/>
        <v>0.01259632314</v>
      </c>
      <c r="Q113" s="83">
        <f t="shared" si="22"/>
        <v>1</v>
      </c>
      <c r="R113" s="86">
        <f t="shared" si="31"/>
        <v>48.58983926</v>
      </c>
      <c r="S113" s="86">
        <f>min(R113, offset(Sheet1!$K$9,B113-1,0))</f>
        <v>48.58983926</v>
      </c>
      <c r="T113" s="83">
        <f t="shared" si="30"/>
        <v>6422.83116</v>
      </c>
      <c r="U113" s="83">
        <f t="shared" si="26"/>
        <v>0</v>
      </c>
      <c r="V113" s="83">
        <f t="shared" si="27"/>
        <v>1.421040194</v>
      </c>
      <c r="W113" s="83">
        <f t="shared" si="28"/>
        <v>98.83568631</v>
      </c>
    </row>
    <row r="114" ht="12.75" customHeight="1">
      <c r="A114" s="83">
        <f t="shared" si="29"/>
        <v>2</v>
      </c>
      <c r="B114" s="83">
        <f>IF( ISERROR( MATCH(R113,Sheet1!$K$9:$K$13,1) ), 1,  MATCH(R113,Sheet1!$K$9:$K$13,1)+1)</f>
        <v>1</v>
      </c>
      <c r="C114" s="94">
        <f>IF( ISERROR( MATCH(D114,Sheet1!$B$25:$B$42) ), 1, MATCH(D114,Sheet1!$B$25:$B$42))</f>
        <v>12</v>
      </c>
      <c r="D114" s="83">
        <f>if(U114, OFFSET(Sheet1!$P$9, 2*B113-1, 0),T113)</f>
        <v>6422.83116</v>
      </c>
      <c r="E114" s="100">
        <f t="array" ref="E114">index(Sheet1!$C$25:$H$42, C114,B114)</f>
        <v>45.3910477</v>
      </c>
      <c r="F114" s="100">
        <f t="array" ref="F114">index(Sheet1!$C$25:$H$42, C114+1,B114)</f>
        <v>49.17363501</v>
      </c>
      <c r="G114" s="94">
        <f t="array" ref="G114">index(Sheet1!$B$25:$B$42, C114,1)</f>
        <v>6000</v>
      </c>
      <c r="H114" s="94">
        <f t="array" ref="H114">index(Sheet1!$B$25:$B$42, C114+1,1)</f>
        <v>6500</v>
      </c>
      <c r="I114" s="100">
        <f t="shared" si="17"/>
        <v>48.58983926</v>
      </c>
      <c r="J114" s="100">
        <f t="array" ref="J114">index(Sheet1!$F$47:$K$64, C114,B114)</f>
        <v>5019.4404</v>
      </c>
      <c r="K114" s="100">
        <f t="array" ref="K114">index(Sheet1!$F$47:$K$64, C114+1,B114)</f>
        <v>4802.91552</v>
      </c>
      <c r="L114" s="102">
        <f t="shared" si="18"/>
        <v>4836.333468</v>
      </c>
      <c r="M114" s="83">
        <f>L114/( 0.5*Sheet1!$F$18/12)</f>
        <v>4637.767629</v>
      </c>
      <c r="N114" s="83">
        <f t="shared" si="19"/>
        <v>1.331543965</v>
      </c>
      <c r="O114" s="83">
        <f t="shared" si="20"/>
        <v>44.40247214</v>
      </c>
      <c r="P114" s="83">
        <f t="shared" si="21"/>
        <v>0.01274834113</v>
      </c>
      <c r="Q114" s="83">
        <f t="shared" si="22"/>
        <v>1</v>
      </c>
      <c r="R114" s="86">
        <f t="shared" si="31"/>
        <v>48.87937485</v>
      </c>
      <c r="S114" s="86">
        <f>min(R114, offset(Sheet1!$K$9,B114-1,0))</f>
        <v>48.87937485</v>
      </c>
      <c r="T114" s="83">
        <f t="shared" si="30"/>
        <v>6461.103322</v>
      </c>
      <c r="U114" s="83">
        <f t="shared" si="26"/>
        <v>0</v>
      </c>
      <c r="V114" s="83">
        <f t="shared" si="27"/>
        <v>1.429548474</v>
      </c>
      <c r="W114" s="83">
        <f t="shared" si="28"/>
        <v>100.2567265</v>
      </c>
    </row>
    <row r="115" ht="12.75" customHeight="1">
      <c r="A115" s="83">
        <f t="shared" si="29"/>
        <v>2.02</v>
      </c>
      <c r="B115" s="83">
        <f>IF( ISERROR( MATCH(R114,Sheet1!$K$9:$K$13,1) ), 1,  MATCH(R114,Sheet1!$K$9:$K$13,1)+1)</f>
        <v>1</v>
      </c>
      <c r="C115" s="94">
        <f>IF( ISERROR( MATCH(D115,Sheet1!$B$25:$B$42) ), 1, MATCH(D115,Sheet1!$B$25:$B$42))</f>
        <v>12</v>
      </c>
      <c r="D115" s="83">
        <f>if(U115, OFFSET(Sheet1!$P$9, 2*B114-1, 0),T114)</f>
        <v>6461.103322</v>
      </c>
      <c r="E115" s="100">
        <f t="array" ref="E115">index(Sheet1!$C$25:$H$42, C115,B115)</f>
        <v>45.3910477</v>
      </c>
      <c r="F115" s="100">
        <f t="array" ref="F115">index(Sheet1!$C$25:$H$42, C115+1,B115)</f>
        <v>49.17363501</v>
      </c>
      <c r="G115" s="94">
        <f t="array" ref="G115">index(Sheet1!$B$25:$B$42, C115,1)</f>
        <v>6000</v>
      </c>
      <c r="H115" s="94">
        <f t="array" ref="H115">index(Sheet1!$B$25:$B$42, C115+1,1)</f>
        <v>6500</v>
      </c>
      <c r="I115" s="100">
        <f t="shared" si="17"/>
        <v>48.87937485</v>
      </c>
      <c r="J115" s="100">
        <f t="array" ref="J115">index(Sheet1!$F$47:$K$64, C115,B115)</f>
        <v>5019.4404</v>
      </c>
      <c r="K115" s="100">
        <f t="array" ref="K115">index(Sheet1!$F$47:$K$64, C115+1,B115)</f>
        <v>4802.91552</v>
      </c>
      <c r="L115" s="102">
        <f t="shared" si="18"/>
        <v>4819.759717</v>
      </c>
      <c r="M115" s="83">
        <f>L115/( 0.5*Sheet1!$F$18/12)</f>
        <v>4621.874349</v>
      </c>
      <c r="N115" s="83">
        <f t="shared" si="19"/>
        <v>1.326980864</v>
      </c>
      <c r="O115" s="83">
        <f t="shared" si="20"/>
        <v>44.9332168</v>
      </c>
      <c r="P115" s="83">
        <f t="shared" si="21"/>
        <v>0.0129007226</v>
      </c>
      <c r="Q115" s="83">
        <f t="shared" si="22"/>
        <v>1</v>
      </c>
      <c r="R115" s="86">
        <f t="shared" si="31"/>
        <v>49.16787517</v>
      </c>
      <c r="S115" s="86">
        <f>min(R115, offset(Sheet1!$K$9,B115-1,0))</f>
        <v>49.16787517</v>
      </c>
      <c r="T115" s="83">
        <f t="shared" si="30"/>
        <v>6499.238637</v>
      </c>
      <c r="U115" s="83">
        <f t="shared" si="26"/>
        <v>0</v>
      </c>
      <c r="V115" s="83">
        <f t="shared" si="27"/>
        <v>1.438026334</v>
      </c>
      <c r="W115" s="83">
        <f t="shared" si="28"/>
        <v>101.686275</v>
      </c>
    </row>
    <row r="116" ht="12.75" customHeight="1">
      <c r="A116" s="83">
        <f t="shared" si="29"/>
        <v>2.04</v>
      </c>
      <c r="B116" s="83">
        <f>IF( ISERROR( MATCH(R115,Sheet1!$K$9:$K$13,1) ), 1,  MATCH(R115,Sheet1!$K$9:$K$13,1)+1)</f>
        <v>1</v>
      </c>
      <c r="C116" s="94">
        <f>IF( ISERROR( MATCH(D116,Sheet1!$B$25:$B$42) ), 1, MATCH(D116,Sheet1!$B$25:$B$42))</f>
        <v>12</v>
      </c>
      <c r="D116" s="83">
        <f>if(U116, OFFSET(Sheet1!$P$9, 2*B115-1, 0),T115)</f>
        <v>6499.238637</v>
      </c>
      <c r="E116" s="100">
        <f t="array" ref="E116">index(Sheet1!$C$25:$H$42, C116,B116)</f>
        <v>45.3910477</v>
      </c>
      <c r="F116" s="100">
        <f t="array" ref="F116">index(Sheet1!$C$25:$H$42, C116+1,B116)</f>
        <v>49.17363501</v>
      </c>
      <c r="G116" s="94">
        <f t="array" ref="G116">index(Sheet1!$B$25:$B$42, C116,1)</f>
        <v>6000</v>
      </c>
      <c r="H116" s="94">
        <f t="array" ref="H116">index(Sheet1!$B$25:$B$42, C116+1,1)</f>
        <v>6500</v>
      </c>
      <c r="I116" s="100">
        <f t="shared" si="17"/>
        <v>49.16787517</v>
      </c>
      <c r="J116" s="100">
        <f t="array" ref="J116">index(Sheet1!$F$47:$K$64, C116,B116)</f>
        <v>5019.4404</v>
      </c>
      <c r="K116" s="100">
        <f t="array" ref="K116">index(Sheet1!$F$47:$K$64, C116+1,B116)</f>
        <v>4802.91552</v>
      </c>
      <c r="L116" s="102">
        <f t="shared" si="18"/>
        <v>4803.245228</v>
      </c>
      <c r="M116" s="83">
        <f>L116/( 0.5*Sheet1!$F$18/12)</f>
        <v>4606.037897</v>
      </c>
      <c r="N116" s="83">
        <f t="shared" si="19"/>
        <v>1.322434079</v>
      </c>
      <c r="O116" s="83">
        <f t="shared" si="20"/>
        <v>45.46520004</v>
      </c>
      <c r="P116" s="83">
        <f t="shared" si="21"/>
        <v>0.01305345967</v>
      </c>
      <c r="Q116" s="83">
        <f t="shared" si="22"/>
        <v>1</v>
      </c>
      <c r="R116" s="86">
        <f t="shared" si="31"/>
        <v>49.45534373</v>
      </c>
      <c r="S116" s="86">
        <f>min(R116, offset(Sheet1!$K$9,B116-1,0))</f>
        <v>49.45534373</v>
      </c>
      <c r="T116" s="83">
        <f t="shared" si="30"/>
        <v>6537.23757</v>
      </c>
      <c r="U116" s="83">
        <f t="shared" si="26"/>
        <v>0</v>
      </c>
      <c r="V116" s="83">
        <f t="shared" si="27"/>
        <v>1.446473877</v>
      </c>
      <c r="W116" s="83">
        <f t="shared" si="28"/>
        <v>103.1243013</v>
      </c>
    </row>
    <row r="117" ht="12.75" customHeight="1">
      <c r="A117" s="83">
        <f t="shared" si="29"/>
        <v>2.06</v>
      </c>
      <c r="B117" s="83">
        <f>IF( ISERROR( MATCH(R116,Sheet1!$K$9:$K$13,1) ), 1,  MATCH(R116,Sheet1!$K$9:$K$13,1)+1)</f>
        <v>1</v>
      </c>
      <c r="C117" s="94">
        <f>IF( ISERROR( MATCH(D117,Sheet1!$B$25:$B$42) ), 1, MATCH(D117,Sheet1!$B$25:$B$42))</f>
        <v>13</v>
      </c>
      <c r="D117" s="83">
        <f>if(U117, OFFSET(Sheet1!$P$9, 2*B116-1, 0),T116)</f>
        <v>6537.23757</v>
      </c>
      <c r="E117" s="100">
        <f t="array" ref="E117">index(Sheet1!$C$25:$H$42, C117,B117)</f>
        <v>49.17363501</v>
      </c>
      <c r="F117" s="100">
        <f t="array" ref="F117">index(Sheet1!$C$25:$H$42, C117+1,B117)</f>
        <v>52.95622232</v>
      </c>
      <c r="G117" s="94">
        <f t="array" ref="G117">index(Sheet1!$B$25:$B$42, C117,1)</f>
        <v>6500</v>
      </c>
      <c r="H117" s="94">
        <f t="array" ref="H117">index(Sheet1!$B$25:$B$42, C117+1,1)</f>
        <v>7000</v>
      </c>
      <c r="I117" s="100">
        <f t="shared" si="17"/>
        <v>49.45534373</v>
      </c>
      <c r="J117" s="100">
        <f t="array" ref="J117">index(Sheet1!$F$47:$K$64, C117,B117)</f>
        <v>4802.91552</v>
      </c>
      <c r="K117" s="100">
        <f t="array" ref="K117">index(Sheet1!$F$47:$K$64, C117+1,B117)</f>
        <v>4350.18168</v>
      </c>
      <c r="L117" s="102">
        <f t="shared" si="18"/>
        <v>4769.198104</v>
      </c>
      <c r="M117" s="83">
        <f>L117/( 0.5*Sheet1!$F$18/12)</f>
        <v>4573.388649</v>
      </c>
      <c r="N117" s="83">
        <f t="shared" si="19"/>
        <v>1.313060192</v>
      </c>
      <c r="O117" s="83">
        <f t="shared" si="20"/>
        <v>45.99839466</v>
      </c>
      <c r="P117" s="83">
        <f t="shared" si="21"/>
        <v>0.01320654455</v>
      </c>
      <c r="Q117" s="83">
        <f t="shared" si="22"/>
        <v>1</v>
      </c>
      <c r="R117" s="86">
        <f t="shared" si="31"/>
        <v>49.74072069</v>
      </c>
      <c r="S117" s="86">
        <f>min(R117, offset(Sheet1!$K$9,B117-1,0))</f>
        <v>49.74072069</v>
      </c>
      <c r="T117" s="83">
        <f t="shared" si="30"/>
        <v>6574.960025</v>
      </c>
      <c r="U117" s="83">
        <f t="shared" si="26"/>
        <v>0</v>
      </c>
      <c r="V117" s="83">
        <f t="shared" si="27"/>
        <v>1.454875612</v>
      </c>
      <c r="W117" s="83">
        <f t="shared" si="28"/>
        <v>104.5707752</v>
      </c>
    </row>
    <row r="118" ht="12.75" customHeight="1">
      <c r="A118" s="83">
        <f t="shared" si="29"/>
        <v>2.08</v>
      </c>
      <c r="B118" s="83">
        <f>IF( ISERROR( MATCH(R117,Sheet1!$K$9:$K$13,1) ), 1,  MATCH(R117,Sheet1!$K$9:$K$13,1)+1)</f>
        <v>1</v>
      </c>
      <c r="C118" s="94">
        <f>IF( ISERROR( MATCH(D118,Sheet1!$B$25:$B$42) ), 1, MATCH(D118,Sheet1!$B$25:$B$42))</f>
        <v>13</v>
      </c>
      <c r="D118" s="83">
        <f>if(U118, OFFSET(Sheet1!$P$9, 2*B117-1, 0),T117)</f>
        <v>6574.960025</v>
      </c>
      <c r="E118" s="100">
        <f t="array" ref="E118">index(Sheet1!$C$25:$H$42, C118,B118)</f>
        <v>49.17363501</v>
      </c>
      <c r="F118" s="100">
        <f t="array" ref="F118">index(Sheet1!$C$25:$H$42, C118+1,B118)</f>
        <v>52.95622232</v>
      </c>
      <c r="G118" s="94">
        <f t="array" ref="G118">index(Sheet1!$B$25:$B$42, C118,1)</f>
        <v>6500</v>
      </c>
      <c r="H118" s="94">
        <f t="array" ref="H118">index(Sheet1!$B$25:$B$42, C118+1,1)</f>
        <v>7000</v>
      </c>
      <c r="I118" s="100">
        <f t="shared" si="17"/>
        <v>49.74072069</v>
      </c>
      <c r="J118" s="100">
        <f t="array" ref="J118">index(Sheet1!$F$47:$K$64, C118,B118)</f>
        <v>4802.91552</v>
      </c>
      <c r="K118" s="100">
        <f t="array" ref="K118">index(Sheet1!$F$47:$K$64, C118+1,B118)</f>
        <v>4350.18168</v>
      </c>
      <c r="L118" s="102">
        <f t="shared" si="18"/>
        <v>4735.04164</v>
      </c>
      <c r="M118" s="83">
        <f>L118/( 0.5*Sheet1!$F$18/12)</f>
        <v>4540.63455</v>
      </c>
      <c r="N118" s="83">
        <f t="shared" si="19"/>
        <v>1.303656202</v>
      </c>
      <c r="O118" s="83">
        <f t="shared" si="20"/>
        <v>46.53078427</v>
      </c>
      <c r="P118" s="83">
        <f t="shared" si="21"/>
        <v>0.0133593983</v>
      </c>
      <c r="Q118" s="83">
        <f t="shared" si="22"/>
        <v>1</v>
      </c>
      <c r="R118" s="86">
        <f t="shared" si="31"/>
        <v>50.02399949</v>
      </c>
      <c r="S118" s="86">
        <f>min(R118, offset(Sheet1!$K$9,B118-1,0))</f>
        <v>50.02399949</v>
      </c>
      <c r="T118" s="83">
        <f t="shared" si="30"/>
        <v>6612.405136</v>
      </c>
      <c r="U118" s="83">
        <f t="shared" si="26"/>
        <v>0</v>
      </c>
      <c r="V118" s="83">
        <f t="shared" si="27"/>
        <v>1.463215896</v>
      </c>
      <c r="W118" s="83">
        <f t="shared" si="28"/>
        <v>106.0256508</v>
      </c>
    </row>
    <row r="119" ht="12.75" customHeight="1">
      <c r="A119" s="83">
        <f t="shared" si="29"/>
        <v>2.1</v>
      </c>
      <c r="B119" s="83">
        <f>IF( ISERROR( MATCH(R118,Sheet1!$K$9:$K$13,1) ), 1,  MATCH(R118,Sheet1!$K$9:$K$13,1)+1)</f>
        <v>1</v>
      </c>
      <c r="C119" s="94">
        <f>IF( ISERROR( MATCH(D119,Sheet1!$B$25:$B$42) ), 1, MATCH(D119,Sheet1!$B$25:$B$42))</f>
        <v>13</v>
      </c>
      <c r="D119" s="83">
        <f>if(U119, OFFSET(Sheet1!$P$9, 2*B118-1, 0),T118)</f>
        <v>6612.405136</v>
      </c>
      <c r="E119" s="100">
        <f t="array" ref="E119">index(Sheet1!$C$25:$H$42, C119,B119)</f>
        <v>49.17363501</v>
      </c>
      <c r="F119" s="100">
        <f t="array" ref="F119">index(Sheet1!$C$25:$H$42, C119+1,B119)</f>
        <v>52.95622232</v>
      </c>
      <c r="G119" s="94">
        <f t="array" ref="G119">index(Sheet1!$B$25:$B$42, C119,1)</f>
        <v>6500</v>
      </c>
      <c r="H119" s="94">
        <f t="array" ref="H119">index(Sheet1!$B$25:$B$42, C119+1,1)</f>
        <v>7000</v>
      </c>
      <c r="I119" s="100">
        <f t="shared" si="17"/>
        <v>50.02399949</v>
      </c>
      <c r="J119" s="100">
        <f t="array" ref="J119">index(Sheet1!$F$47:$K$64, C119,B119)</f>
        <v>4802.91552</v>
      </c>
      <c r="K119" s="100">
        <f t="array" ref="K119">index(Sheet1!$F$47:$K$64, C119+1,B119)</f>
        <v>4350.18168</v>
      </c>
      <c r="L119" s="102">
        <f t="shared" si="18"/>
        <v>4701.136303</v>
      </c>
      <c r="M119" s="83">
        <f>L119/( 0.5*Sheet1!$F$18/12)</f>
        <v>4508.121268</v>
      </c>
      <c r="N119" s="83">
        <f t="shared" si="19"/>
        <v>1.294321352</v>
      </c>
      <c r="O119" s="83">
        <f t="shared" si="20"/>
        <v>47.06228919</v>
      </c>
      <c r="P119" s="83">
        <f t="shared" si="21"/>
        <v>0.01351199804</v>
      </c>
      <c r="Q119" s="83">
        <f t="shared" si="22"/>
        <v>1</v>
      </c>
      <c r="R119" s="86">
        <f t="shared" si="31"/>
        <v>50.30519536</v>
      </c>
      <c r="S119" s="86">
        <f>min(R119, offset(Sheet1!$K$9,B119-1,0))</f>
        <v>50.30519536</v>
      </c>
      <c r="T119" s="83">
        <f t="shared" si="30"/>
        <v>6649.574915</v>
      </c>
      <c r="U119" s="83">
        <f t="shared" si="26"/>
        <v>0</v>
      </c>
      <c r="V119" s="83">
        <f t="shared" si="27"/>
        <v>1.471494858</v>
      </c>
      <c r="W119" s="83">
        <f t="shared" si="28"/>
        <v>107.4888667</v>
      </c>
    </row>
    <row r="120" ht="12.75" customHeight="1">
      <c r="A120" s="83">
        <f t="shared" si="29"/>
        <v>2.12</v>
      </c>
      <c r="B120" s="83">
        <f>IF( ISERROR( MATCH(R119,Sheet1!$K$9:$K$13,1) ), 1,  MATCH(R119,Sheet1!$K$9:$K$13,1)+1)</f>
        <v>1</v>
      </c>
      <c r="C120" s="94">
        <f>IF( ISERROR( MATCH(D120,Sheet1!$B$25:$B$42) ), 1, MATCH(D120,Sheet1!$B$25:$B$42))</f>
        <v>13</v>
      </c>
      <c r="D120" s="83">
        <f>if(U120, OFFSET(Sheet1!$P$9, 2*B119-1, 0),T119)</f>
        <v>6649.574915</v>
      </c>
      <c r="E120" s="100">
        <f t="array" ref="E120">index(Sheet1!$C$25:$H$42, C120,B120)</f>
        <v>49.17363501</v>
      </c>
      <c r="F120" s="100">
        <f t="array" ref="F120">index(Sheet1!$C$25:$H$42, C120+1,B120)</f>
        <v>52.95622232</v>
      </c>
      <c r="G120" s="94">
        <f t="array" ref="G120">index(Sheet1!$B$25:$B$42, C120,1)</f>
        <v>6500</v>
      </c>
      <c r="H120" s="94">
        <f t="array" ref="H120">index(Sheet1!$B$25:$B$42, C120+1,1)</f>
        <v>7000</v>
      </c>
      <c r="I120" s="100">
        <f t="shared" si="17"/>
        <v>50.30519536</v>
      </c>
      <c r="J120" s="100">
        <f t="array" ref="J120">index(Sheet1!$F$47:$K$64, C120,B120)</f>
        <v>4802.91552</v>
      </c>
      <c r="K120" s="100">
        <f t="array" ref="K120">index(Sheet1!$F$47:$K$64, C120+1,B120)</f>
        <v>4350.18168</v>
      </c>
      <c r="L120" s="102">
        <f t="shared" si="18"/>
        <v>4667.480269</v>
      </c>
      <c r="M120" s="83">
        <f>L120/( 0.5*Sheet1!$F$18/12)</f>
        <v>4475.847053</v>
      </c>
      <c r="N120" s="83">
        <f t="shared" si="19"/>
        <v>1.28505514</v>
      </c>
      <c r="O120" s="83">
        <f t="shared" si="20"/>
        <v>47.59287116</v>
      </c>
      <c r="P120" s="83">
        <f t="shared" si="21"/>
        <v>0.01366433281</v>
      </c>
      <c r="Q120" s="83">
        <f t="shared" si="22"/>
        <v>1</v>
      </c>
      <c r="R120" s="86">
        <f t="shared" si="31"/>
        <v>50.58432343</v>
      </c>
      <c r="S120" s="86">
        <f>min(R120, offset(Sheet1!$K$9,B120-1,0))</f>
        <v>50.58432343</v>
      </c>
      <c r="T120" s="83">
        <f t="shared" si="30"/>
        <v>6686.471363</v>
      </c>
      <c r="U120" s="83">
        <f t="shared" si="26"/>
        <v>0</v>
      </c>
      <c r="V120" s="83">
        <f t="shared" si="27"/>
        <v>1.479712942</v>
      </c>
      <c r="W120" s="83">
        <f t="shared" si="28"/>
        <v>108.9603616</v>
      </c>
    </row>
    <row r="121" ht="12.75" customHeight="1">
      <c r="A121" s="83">
        <f t="shared" si="29"/>
        <v>2.14</v>
      </c>
      <c r="B121" s="83">
        <f>IF( ISERROR( MATCH(R120,Sheet1!$K$9:$K$13,1) ), 1,  MATCH(R120,Sheet1!$K$9:$K$13,1)+1)</f>
        <v>1</v>
      </c>
      <c r="C121" s="94">
        <f>IF( ISERROR( MATCH(D121,Sheet1!$B$25:$B$42) ), 1, MATCH(D121,Sheet1!$B$25:$B$42))</f>
        <v>13</v>
      </c>
      <c r="D121" s="83">
        <f>if(U121, OFFSET(Sheet1!$P$9, 2*B120-1, 0),T120)</f>
        <v>6686.471363</v>
      </c>
      <c r="E121" s="100">
        <f t="array" ref="E121">index(Sheet1!$C$25:$H$42, C121,B121)</f>
        <v>49.17363501</v>
      </c>
      <c r="F121" s="100">
        <f t="array" ref="F121">index(Sheet1!$C$25:$H$42, C121+1,B121)</f>
        <v>52.95622232</v>
      </c>
      <c r="G121" s="94">
        <f t="array" ref="G121">index(Sheet1!$B$25:$B$42, C121,1)</f>
        <v>6500</v>
      </c>
      <c r="H121" s="94">
        <f t="array" ref="H121">index(Sheet1!$B$25:$B$42, C121+1,1)</f>
        <v>7000</v>
      </c>
      <c r="I121" s="100">
        <f t="shared" si="17"/>
        <v>50.58432343</v>
      </c>
      <c r="J121" s="100">
        <f t="array" ref="J121">index(Sheet1!$F$47:$K$64, C121,B121)</f>
        <v>4802.91552</v>
      </c>
      <c r="K121" s="100">
        <f t="array" ref="K121">index(Sheet1!$F$47:$K$64, C121+1,B121)</f>
        <v>4350.18168</v>
      </c>
      <c r="L121" s="102">
        <f t="shared" si="18"/>
        <v>4634.071727</v>
      </c>
      <c r="M121" s="83">
        <f>L121/( 0.5*Sheet1!$F$18/12)</f>
        <v>4443.81017</v>
      </c>
      <c r="N121" s="83">
        <f t="shared" si="19"/>
        <v>1.275857069</v>
      </c>
      <c r="O121" s="83">
        <f t="shared" si="20"/>
        <v>48.12249289</v>
      </c>
      <c r="P121" s="83">
        <f t="shared" si="21"/>
        <v>0.01381639187</v>
      </c>
      <c r="Q121" s="83">
        <f t="shared" si="22"/>
        <v>1</v>
      </c>
      <c r="R121" s="86">
        <f t="shared" si="31"/>
        <v>50.86139873</v>
      </c>
      <c r="S121" s="86">
        <f>min(R121, offset(Sheet1!$K$9,B121-1,0))</f>
        <v>50.86139873</v>
      </c>
      <c r="T121" s="83">
        <f t="shared" si="30"/>
        <v>6723.096466</v>
      </c>
      <c r="U121" s="83">
        <f t="shared" si="26"/>
        <v>0</v>
      </c>
      <c r="V121" s="83">
        <f t="shared" si="27"/>
        <v>1.487870592</v>
      </c>
      <c r="W121" s="83">
        <f t="shared" si="28"/>
        <v>110.4400745</v>
      </c>
    </row>
    <row r="122" ht="12.75" customHeight="1">
      <c r="A122" s="83">
        <f t="shared" si="29"/>
        <v>2.16</v>
      </c>
      <c r="B122" s="83">
        <f>IF( ISERROR( MATCH(R121,Sheet1!$K$9:$K$13,1) ), 1,  MATCH(R121,Sheet1!$K$9:$K$13,1)+1)</f>
        <v>1</v>
      </c>
      <c r="C122" s="94">
        <f>IF( ISERROR( MATCH(D122,Sheet1!$B$25:$B$42) ), 1, MATCH(D122,Sheet1!$B$25:$B$42))</f>
        <v>13</v>
      </c>
      <c r="D122" s="83">
        <f>if(U122, OFFSET(Sheet1!$P$9, 2*B121-1, 0),T121)</f>
        <v>6723.096466</v>
      </c>
      <c r="E122" s="100">
        <f t="array" ref="E122">index(Sheet1!$C$25:$H$42, C122,B122)</f>
        <v>49.17363501</v>
      </c>
      <c r="F122" s="100">
        <f t="array" ref="F122">index(Sheet1!$C$25:$H$42, C122+1,B122)</f>
        <v>52.95622232</v>
      </c>
      <c r="G122" s="94">
        <f t="array" ref="G122">index(Sheet1!$B$25:$B$42, C122,1)</f>
        <v>6500</v>
      </c>
      <c r="H122" s="94">
        <f t="array" ref="H122">index(Sheet1!$B$25:$B$42, C122+1,1)</f>
        <v>7000</v>
      </c>
      <c r="I122" s="100">
        <f t="shared" si="17"/>
        <v>50.86139873</v>
      </c>
      <c r="J122" s="100">
        <f t="array" ref="J122">index(Sheet1!$F$47:$K$64, C122,B122)</f>
        <v>4802.91552</v>
      </c>
      <c r="K122" s="100">
        <f t="array" ref="K122">index(Sheet1!$F$47:$K$64, C122+1,B122)</f>
        <v>4350.18168</v>
      </c>
      <c r="L122" s="102">
        <f t="shared" si="18"/>
        <v>4600.908881</v>
      </c>
      <c r="M122" s="83">
        <f>L122/( 0.5*Sheet1!$F$18/12)</f>
        <v>4412.008894</v>
      </c>
      <c r="N122" s="83">
        <f t="shared" si="19"/>
        <v>1.266726642</v>
      </c>
      <c r="O122" s="83">
        <f t="shared" si="20"/>
        <v>48.65111797</v>
      </c>
      <c r="P122" s="83">
        <f t="shared" si="21"/>
        <v>0.01396816479</v>
      </c>
      <c r="Q122" s="83">
        <f t="shared" si="22"/>
        <v>1</v>
      </c>
      <c r="R122" s="86">
        <f t="shared" si="31"/>
        <v>51.13643616</v>
      </c>
      <c r="S122" s="86">
        <f>min(R122, offset(Sheet1!$K$9,B122-1,0))</f>
        <v>51.13643616</v>
      </c>
      <c r="T122" s="83">
        <f t="shared" si="30"/>
        <v>6759.452193</v>
      </c>
      <c r="U122" s="83">
        <f t="shared" si="26"/>
        <v>0</v>
      </c>
      <c r="V122" s="83">
        <f t="shared" si="27"/>
        <v>1.495968245</v>
      </c>
      <c r="W122" s="83">
        <f t="shared" si="28"/>
        <v>111.9279451</v>
      </c>
    </row>
    <row r="123" ht="12.75" customHeight="1">
      <c r="A123" s="83">
        <f t="shared" si="29"/>
        <v>2.18</v>
      </c>
      <c r="B123" s="83">
        <f>IF( ISERROR( MATCH(R122,Sheet1!$K$9:$K$13,1) ), 1,  MATCH(R122,Sheet1!$K$9:$K$13,1)+1)</f>
        <v>1</v>
      </c>
      <c r="C123" s="94">
        <f>IF( ISERROR( MATCH(D123,Sheet1!$B$25:$B$42) ), 1, MATCH(D123,Sheet1!$B$25:$B$42))</f>
        <v>13</v>
      </c>
      <c r="D123" s="83">
        <f>if(U123, OFFSET(Sheet1!$P$9, 2*B122-1, 0),T122)</f>
        <v>6759.452193</v>
      </c>
      <c r="E123" s="100">
        <f t="array" ref="E123">index(Sheet1!$C$25:$H$42, C123,B123)</f>
        <v>49.17363501</v>
      </c>
      <c r="F123" s="100">
        <f t="array" ref="F123">index(Sheet1!$C$25:$H$42, C123+1,B123)</f>
        <v>52.95622232</v>
      </c>
      <c r="G123" s="94">
        <f t="array" ref="G123">index(Sheet1!$B$25:$B$42, C123,1)</f>
        <v>6500</v>
      </c>
      <c r="H123" s="94">
        <f t="array" ref="H123">index(Sheet1!$B$25:$B$42, C123+1,1)</f>
        <v>7000</v>
      </c>
      <c r="I123" s="100">
        <f t="shared" si="17"/>
        <v>51.13643616</v>
      </c>
      <c r="J123" s="100">
        <f t="array" ref="J123">index(Sheet1!$F$47:$K$64, C123,B123)</f>
        <v>4802.91552</v>
      </c>
      <c r="K123" s="100">
        <f t="array" ref="K123">index(Sheet1!$F$47:$K$64, C123+1,B123)</f>
        <v>4350.18168</v>
      </c>
      <c r="L123" s="102">
        <f t="shared" si="18"/>
        <v>4567.989944</v>
      </c>
      <c r="M123" s="83">
        <f>L123/( 0.5*Sheet1!$F$18/12)</f>
        <v>4380.441513</v>
      </c>
      <c r="N123" s="83">
        <f t="shared" si="19"/>
        <v>1.257663369</v>
      </c>
      <c r="O123" s="83">
        <f t="shared" si="20"/>
        <v>49.17871092</v>
      </c>
      <c r="P123" s="83">
        <f t="shared" si="21"/>
        <v>0.01411964138</v>
      </c>
      <c r="Q123" s="83">
        <f t="shared" si="22"/>
        <v>1</v>
      </c>
      <c r="R123" s="86">
        <f t="shared" si="31"/>
        <v>51.40945053</v>
      </c>
      <c r="S123" s="86">
        <f>min(R123, offset(Sheet1!$K$9,B123-1,0))</f>
        <v>51.40945053</v>
      </c>
      <c r="T123" s="83">
        <f t="shared" si="30"/>
        <v>6795.540504</v>
      </c>
      <c r="U123" s="83">
        <f t="shared" si="26"/>
        <v>0</v>
      </c>
      <c r="V123" s="83">
        <f t="shared" si="27"/>
        <v>1.504006338</v>
      </c>
      <c r="W123" s="83">
        <f t="shared" si="28"/>
        <v>113.4239133</v>
      </c>
    </row>
    <row r="124" ht="12.75" customHeight="1">
      <c r="A124" s="83">
        <f t="shared" si="29"/>
        <v>2.2</v>
      </c>
      <c r="B124" s="83">
        <f>IF( ISERROR( MATCH(R123,Sheet1!$K$9:$K$13,1) ), 1,  MATCH(R123,Sheet1!$K$9:$K$13,1)+1)</f>
        <v>1</v>
      </c>
      <c r="C124" s="94">
        <f>IF( ISERROR( MATCH(D124,Sheet1!$B$25:$B$42) ), 1, MATCH(D124,Sheet1!$B$25:$B$42))</f>
        <v>13</v>
      </c>
      <c r="D124" s="83">
        <f>if(U124, OFFSET(Sheet1!$P$9, 2*B123-1, 0),T123)</f>
        <v>6795.540504</v>
      </c>
      <c r="E124" s="100">
        <f t="array" ref="E124">index(Sheet1!$C$25:$H$42, C124,B124)</f>
        <v>49.17363501</v>
      </c>
      <c r="F124" s="100">
        <f t="array" ref="F124">index(Sheet1!$C$25:$H$42, C124+1,B124)</f>
        <v>52.95622232</v>
      </c>
      <c r="G124" s="94">
        <f t="array" ref="G124">index(Sheet1!$B$25:$B$42, C124,1)</f>
        <v>6500</v>
      </c>
      <c r="H124" s="94">
        <f t="array" ref="H124">index(Sheet1!$B$25:$B$42, C124+1,1)</f>
        <v>7000</v>
      </c>
      <c r="I124" s="100">
        <f t="shared" si="17"/>
        <v>51.40945053</v>
      </c>
      <c r="J124" s="100">
        <f t="array" ref="J124">index(Sheet1!$F$47:$K$64, C124,B124)</f>
        <v>4802.91552</v>
      </c>
      <c r="K124" s="100">
        <f t="array" ref="K124">index(Sheet1!$F$47:$K$64, C124+1,B124)</f>
        <v>4350.18168</v>
      </c>
      <c r="L124" s="102">
        <f t="shared" si="18"/>
        <v>4535.313145</v>
      </c>
      <c r="M124" s="83">
        <f>L124/( 0.5*Sheet1!$F$18/12)</f>
        <v>4349.106329</v>
      </c>
      <c r="N124" s="83">
        <f t="shared" si="19"/>
        <v>1.248666761</v>
      </c>
      <c r="O124" s="83">
        <f t="shared" si="20"/>
        <v>49.70523711</v>
      </c>
      <c r="P124" s="83">
        <f t="shared" si="21"/>
        <v>0.01427081169</v>
      </c>
      <c r="Q124" s="83">
        <f t="shared" si="22"/>
        <v>1</v>
      </c>
      <c r="R124" s="86">
        <f t="shared" si="31"/>
        <v>51.68045655</v>
      </c>
      <c r="S124" s="86">
        <f>min(R124, offset(Sheet1!$K$9,B124-1,0))</f>
        <v>51.68045655</v>
      </c>
      <c r="T124" s="83">
        <f t="shared" si="30"/>
        <v>6831.363342</v>
      </c>
      <c r="U124" s="83">
        <f t="shared" si="26"/>
        <v>0</v>
      </c>
      <c r="V124" s="83">
        <f t="shared" si="27"/>
        <v>1.511985304</v>
      </c>
      <c r="W124" s="83">
        <f t="shared" si="28"/>
        <v>114.9279197</v>
      </c>
    </row>
    <row r="125" ht="12.75" customHeight="1">
      <c r="A125" s="83">
        <f t="shared" si="29"/>
        <v>2.22</v>
      </c>
      <c r="B125" s="83">
        <f>IF( ISERROR( MATCH(R124,Sheet1!$K$9:$K$13,1) ), 1,  MATCH(R124,Sheet1!$K$9:$K$13,1)+1)</f>
        <v>1</v>
      </c>
      <c r="C125" s="94">
        <f>IF( ISERROR( MATCH(D125,Sheet1!$B$25:$B$42) ), 1, MATCH(D125,Sheet1!$B$25:$B$42))</f>
        <v>13</v>
      </c>
      <c r="D125" s="83">
        <f>if(U125, OFFSET(Sheet1!$P$9, 2*B124-1, 0),T124)</f>
        <v>6831.363342</v>
      </c>
      <c r="E125" s="100">
        <f t="array" ref="E125">index(Sheet1!$C$25:$H$42, C125,B125)</f>
        <v>49.17363501</v>
      </c>
      <c r="F125" s="100">
        <f t="array" ref="F125">index(Sheet1!$C$25:$H$42, C125+1,B125)</f>
        <v>52.95622232</v>
      </c>
      <c r="G125" s="94">
        <f t="array" ref="G125">index(Sheet1!$B$25:$B$42, C125,1)</f>
        <v>6500</v>
      </c>
      <c r="H125" s="94">
        <f t="array" ref="H125">index(Sheet1!$B$25:$B$42, C125+1,1)</f>
        <v>7000</v>
      </c>
      <c r="I125" s="100">
        <f t="shared" si="17"/>
        <v>51.68045655</v>
      </c>
      <c r="J125" s="100">
        <f t="array" ref="J125">index(Sheet1!$F$47:$K$64, C125,B125)</f>
        <v>4802.91552</v>
      </c>
      <c r="K125" s="100">
        <f t="array" ref="K125">index(Sheet1!$F$47:$K$64, C125+1,B125)</f>
        <v>4350.18168</v>
      </c>
      <c r="L125" s="102">
        <f t="shared" si="18"/>
        <v>4502.876724</v>
      </c>
      <c r="M125" s="83">
        <f>L125/( 0.5*Sheet1!$F$18/12)</f>
        <v>4318.001653</v>
      </c>
      <c r="N125" s="83">
        <f t="shared" si="19"/>
        <v>1.239736335</v>
      </c>
      <c r="O125" s="83">
        <f t="shared" si="20"/>
        <v>50.23066281</v>
      </c>
      <c r="P125" s="83">
        <f t="shared" si="21"/>
        <v>0.01442166604</v>
      </c>
      <c r="Q125" s="83">
        <f t="shared" si="22"/>
        <v>1</v>
      </c>
      <c r="R125" s="86">
        <f t="shared" si="31"/>
        <v>51.94946882</v>
      </c>
      <c r="S125" s="86">
        <f>min(R125, offset(Sheet1!$K$9,B125-1,0))</f>
        <v>51.94946882</v>
      </c>
      <c r="T125" s="83">
        <f t="shared" si="30"/>
        <v>6866.922635</v>
      </c>
      <c r="U125" s="83">
        <f t="shared" si="26"/>
        <v>0</v>
      </c>
      <c r="V125" s="83">
        <f t="shared" si="27"/>
        <v>1.519905572</v>
      </c>
      <c r="W125" s="83">
        <f t="shared" si="28"/>
        <v>116.439905</v>
      </c>
    </row>
    <row r="126" ht="12.75" customHeight="1">
      <c r="A126" s="83">
        <f t="shared" si="29"/>
        <v>2.24</v>
      </c>
      <c r="B126" s="83">
        <f>IF( ISERROR( MATCH(R125,Sheet1!$K$9:$K$13,1) ), 1,  MATCH(R125,Sheet1!$K$9:$K$13,1)+1)</f>
        <v>1</v>
      </c>
      <c r="C126" s="94">
        <f>IF( ISERROR( MATCH(D126,Sheet1!$B$25:$B$42) ), 1, MATCH(D126,Sheet1!$B$25:$B$42))</f>
        <v>13</v>
      </c>
      <c r="D126" s="83">
        <f>if(U126, OFFSET(Sheet1!$P$9, 2*B125-1, 0),T125)</f>
        <v>6866.922635</v>
      </c>
      <c r="E126" s="100">
        <f t="array" ref="E126">index(Sheet1!$C$25:$H$42, C126,B126)</f>
        <v>49.17363501</v>
      </c>
      <c r="F126" s="100">
        <f t="array" ref="F126">index(Sheet1!$C$25:$H$42, C126+1,B126)</f>
        <v>52.95622232</v>
      </c>
      <c r="G126" s="94">
        <f t="array" ref="G126">index(Sheet1!$B$25:$B$42, C126,1)</f>
        <v>6500</v>
      </c>
      <c r="H126" s="94">
        <f t="array" ref="H126">index(Sheet1!$B$25:$B$42, C126+1,1)</f>
        <v>7000</v>
      </c>
      <c r="I126" s="100">
        <f t="shared" si="17"/>
        <v>51.94946882</v>
      </c>
      <c r="J126" s="100">
        <f t="array" ref="J126">index(Sheet1!$F$47:$K$64, C126,B126)</f>
        <v>4802.91552</v>
      </c>
      <c r="K126" s="100">
        <f t="array" ref="K126">index(Sheet1!$F$47:$K$64, C126+1,B126)</f>
        <v>4350.18168</v>
      </c>
      <c r="L126" s="102">
        <f t="shared" si="18"/>
        <v>4470.678933</v>
      </c>
      <c r="M126" s="83">
        <f>L126/( 0.5*Sheet1!$F$18/12)</f>
        <v>4287.12581</v>
      </c>
      <c r="N126" s="83">
        <f t="shared" si="19"/>
        <v>1.230871608</v>
      </c>
      <c r="O126" s="83">
        <f t="shared" si="20"/>
        <v>50.75495513</v>
      </c>
      <c r="P126" s="83">
        <f t="shared" si="21"/>
        <v>0.01457219498</v>
      </c>
      <c r="Q126" s="83">
        <f t="shared" si="22"/>
        <v>1</v>
      </c>
      <c r="R126" s="86">
        <f t="shared" si="31"/>
        <v>52.21650182</v>
      </c>
      <c r="S126" s="86">
        <f>min(R126, offset(Sheet1!$K$9,B126-1,0))</f>
        <v>52.21650182</v>
      </c>
      <c r="T126" s="83">
        <f t="shared" si="30"/>
        <v>6902.220301</v>
      </c>
      <c r="U126" s="83">
        <f t="shared" si="26"/>
        <v>0</v>
      </c>
      <c r="V126" s="83">
        <f t="shared" si="27"/>
        <v>1.527767569</v>
      </c>
      <c r="W126" s="83">
        <f t="shared" si="28"/>
        <v>117.9598105</v>
      </c>
    </row>
    <row r="127" ht="12.75" customHeight="1">
      <c r="A127" s="83">
        <f t="shared" si="29"/>
        <v>2.26</v>
      </c>
      <c r="B127" s="83">
        <f>IF( ISERROR( MATCH(R126,Sheet1!$K$9:$K$13,1) ), 1,  MATCH(R126,Sheet1!$K$9:$K$13,1)+1)</f>
        <v>1</v>
      </c>
      <c r="C127" s="94">
        <f>IF( ISERROR( MATCH(D127,Sheet1!$B$25:$B$42) ), 1, MATCH(D127,Sheet1!$B$25:$B$42))</f>
        <v>13</v>
      </c>
      <c r="D127" s="83">
        <f>if(U127, OFFSET(Sheet1!$P$9, 2*B126-1, 0),T126)</f>
        <v>6902.220301</v>
      </c>
      <c r="E127" s="100">
        <f t="array" ref="E127">index(Sheet1!$C$25:$H$42, C127,B127)</f>
        <v>49.17363501</v>
      </c>
      <c r="F127" s="100">
        <f t="array" ref="F127">index(Sheet1!$C$25:$H$42, C127+1,B127)</f>
        <v>52.95622232</v>
      </c>
      <c r="G127" s="94">
        <f t="array" ref="G127">index(Sheet1!$B$25:$B$42, C127,1)</f>
        <v>6500</v>
      </c>
      <c r="H127" s="94">
        <f t="array" ref="H127">index(Sheet1!$B$25:$B$42, C127+1,1)</f>
        <v>7000</v>
      </c>
      <c r="I127" s="100">
        <f t="shared" si="17"/>
        <v>52.21650182</v>
      </c>
      <c r="J127" s="100">
        <f t="array" ref="J127">index(Sheet1!$F$47:$K$64, C127,B127)</f>
        <v>4802.91552</v>
      </c>
      <c r="K127" s="100">
        <f t="array" ref="K127">index(Sheet1!$F$47:$K$64, C127+1,B127)</f>
        <v>4350.18168</v>
      </c>
      <c r="L127" s="102">
        <f t="shared" si="18"/>
        <v>4438.718037</v>
      </c>
      <c r="M127" s="83">
        <f>L127/( 0.5*Sheet1!$F$18/12)</f>
        <v>4256.477136</v>
      </c>
      <c r="N127" s="83">
        <f t="shared" si="19"/>
        <v>1.222072103</v>
      </c>
      <c r="O127" s="83">
        <f t="shared" si="20"/>
        <v>51.27808201</v>
      </c>
      <c r="P127" s="83">
        <f t="shared" si="21"/>
        <v>0.01472238932</v>
      </c>
      <c r="Q127" s="83">
        <f t="shared" si="22"/>
        <v>1</v>
      </c>
      <c r="R127" s="86">
        <f t="shared" si="31"/>
        <v>52.48156996</v>
      </c>
      <c r="S127" s="86">
        <f>min(R127, offset(Sheet1!$K$9,B127-1,0))</f>
        <v>52.48156996</v>
      </c>
      <c r="T127" s="83">
        <f t="shared" si="30"/>
        <v>6937.258242</v>
      </c>
      <c r="U127" s="83">
        <f t="shared" si="26"/>
        <v>0</v>
      </c>
      <c r="V127" s="83">
        <f t="shared" si="27"/>
        <v>1.53557172</v>
      </c>
      <c r="W127" s="83">
        <f t="shared" si="28"/>
        <v>119.4875781</v>
      </c>
    </row>
    <row r="128" ht="12.75" customHeight="1">
      <c r="A128" s="83">
        <f t="shared" si="29"/>
        <v>2.28</v>
      </c>
      <c r="B128" s="83">
        <f>IF( ISERROR( MATCH(R127,Sheet1!$K$9:$K$13,1) ), 1,  MATCH(R127,Sheet1!$K$9:$K$13,1)+1)</f>
        <v>1</v>
      </c>
      <c r="C128" s="94">
        <f>IF( ISERROR( MATCH(D128,Sheet1!$B$25:$B$42) ), 1, MATCH(D128,Sheet1!$B$25:$B$42))</f>
        <v>13</v>
      </c>
      <c r="D128" s="83">
        <f>if(U128, OFFSET(Sheet1!$P$9, 2*B127-1, 0),T127)</f>
        <v>6937.258242</v>
      </c>
      <c r="E128" s="100">
        <f t="array" ref="E128">index(Sheet1!$C$25:$H$42, C128,B128)</f>
        <v>49.17363501</v>
      </c>
      <c r="F128" s="100">
        <f t="array" ref="F128">index(Sheet1!$C$25:$H$42, C128+1,B128)</f>
        <v>52.95622232</v>
      </c>
      <c r="G128" s="94">
        <f t="array" ref="G128">index(Sheet1!$B$25:$B$42, C128,1)</f>
        <v>6500</v>
      </c>
      <c r="H128" s="94">
        <f t="array" ref="H128">index(Sheet1!$B$25:$B$42, C128+1,1)</f>
        <v>7000</v>
      </c>
      <c r="I128" s="100">
        <f t="shared" si="17"/>
        <v>52.48156996</v>
      </c>
      <c r="J128" s="100">
        <f t="array" ref="J128">index(Sheet1!$F$47:$K$64, C128,B128)</f>
        <v>4802.91552</v>
      </c>
      <c r="K128" s="100">
        <f t="array" ref="K128">index(Sheet1!$F$47:$K$64, C128+1,B128)</f>
        <v>4350.18168</v>
      </c>
      <c r="L128" s="102">
        <f t="shared" si="18"/>
        <v>4406.992314</v>
      </c>
      <c r="M128" s="83">
        <f>L128/( 0.5*Sheet1!$F$18/12)</f>
        <v>4226.053979</v>
      </c>
      <c r="N128" s="83">
        <f t="shared" si="19"/>
        <v>1.213337347</v>
      </c>
      <c r="O128" s="83">
        <f t="shared" si="20"/>
        <v>51.80001223</v>
      </c>
      <c r="P128" s="83">
        <f t="shared" si="21"/>
        <v>0.01487224009</v>
      </c>
      <c r="Q128" s="83">
        <f t="shared" si="22"/>
        <v>1</v>
      </c>
      <c r="R128" s="86">
        <f t="shared" si="31"/>
        <v>52.74468753</v>
      </c>
      <c r="S128" s="86">
        <f>min(R128, offset(Sheet1!$K$9,B128-1,0))</f>
        <v>52.74468753</v>
      </c>
      <c r="T128" s="83">
        <f t="shared" si="30"/>
        <v>6972.038347</v>
      </c>
      <c r="U128" s="83">
        <f t="shared" si="26"/>
        <v>0</v>
      </c>
      <c r="V128" s="83">
        <f t="shared" si="27"/>
        <v>1.543318443</v>
      </c>
      <c r="W128" s="83">
        <f t="shared" si="28"/>
        <v>121.0231498</v>
      </c>
    </row>
    <row r="129" ht="12.75" customHeight="1">
      <c r="A129" s="83">
        <f t="shared" si="29"/>
        <v>2.3</v>
      </c>
      <c r="B129" s="83">
        <f>IF( ISERROR( MATCH(R128,Sheet1!$K$9:$K$13,1) ), 1,  MATCH(R128,Sheet1!$K$9:$K$13,1)+1)</f>
        <v>1</v>
      </c>
      <c r="C129" s="94">
        <f>IF( ISERROR( MATCH(D129,Sheet1!$B$25:$B$42) ), 1, MATCH(D129,Sheet1!$B$25:$B$42))</f>
        <v>13</v>
      </c>
      <c r="D129" s="83">
        <f>if(U129, OFFSET(Sheet1!$P$9, 2*B128-1, 0),T128)</f>
        <v>6972.038347</v>
      </c>
      <c r="E129" s="100">
        <f t="array" ref="E129">index(Sheet1!$C$25:$H$42, C129,B129)</f>
        <v>49.17363501</v>
      </c>
      <c r="F129" s="100">
        <f t="array" ref="F129">index(Sheet1!$C$25:$H$42, C129+1,B129)</f>
        <v>52.95622232</v>
      </c>
      <c r="G129" s="94">
        <f t="array" ref="G129">index(Sheet1!$B$25:$B$42, C129,1)</f>
        <v>6500</v>
      </c>
      <c r="H129" s="94">
        <f t="array" ref="H129">index(Sheet1!$B$25:$B$42, C129+1,1)</f>
        <v>7000</v>
      </c>
      <c r="I129" s="100">
        <f t="shared" si="17"/>
        <v>52.74468753</v>
      </c>
      <c r="J129" s="100">
        <f t="array" ref="J129">index(Sheet1!$F$47:$K$64, C129,B129)</f>
        <v>4802.91552</v>
      </c>
      <c r="K129" s="100">
        <f t="array" ref="K129">index(Sheet1!$F$47:$K$64, C129+1,B129)</f>
        <v>4350.18168</v>
      </c>
      <c r="L129" s="102">
        <f t="shared" si="18"/>
        <v>4375.500053</v>
      </c>
      <c r="M129" s="83">
        <f>L129/( 0.5*Sheet1!$F$18/12)</f>
        <v>4195.854699</v>
      </c>
      <c r="N129" s="83">
        <f t="shared" si="19"/>
        <v>1.204666867</v>
      </c>
      <c r="O129" s="83">
        <f t="shared" si="20"/>
        <v>52.32071537</v>
      </c>
      <c r="P129" s="83">
        <f t="shared" si="21"/>
        <v>0.01502173855</v>
      </c>
      <c r="Q129" s="83">
        <f t="shared" si="22"/>
        <v>1</v>
      </c>
      <c r="R129" s="86">
        <f t="shared" si="31"/>
        <v>53.00586871</v>
      </c>
      <c r="S129" s="86">
        <f>min(R129, offset(Sheet1!$K$9,B129-1,0))</f>
        <v>53.00586871</v>
      </c>
      <c r="T129" s="83">
        <f t="shared" si="30"/>
        <v>7006.562491</v>
      </c>
      <c r="U129" s="83">
        <f t="shared" si="26"/>
        <v>0</v>
      </c>
      <c r="V129" s="83">
        <f t="shared" si="27"/>
        <v>1.551008158</v>
      </c>
      <c r="W129" s="83">
        <f t="shared" si="28"/>
        <v>122.5664683</v>
      </c>
    </row>
    <row r="130" ht="12.75" customHeight="1">
      <c r="A130" s="83">
        <f t="shared" si="29"/>
        <v>2.32</v>
      </c>
      <c r="B130" s="83">
        <f>IF( ISERROR( MATCH(R129,Sheet1!$K$9:$K$13,1) ), 1,  MATCH(R129,Sheet1!$K$9:$K$13,1)+1)</f>
        <v>1</v>
      </c>
      <c r="C130" s="94">
        <f>IF( ISERROR( MATCH(D130,Sheet1!$B$25:$B$42) ), 1, MATCH(D130,Sheet1!$B$25:$B$42))</f>
        <v>14</v>
      </c>
      <c r="D130" s="83">
        <f>if(U130, OFFSET(Sheet1!$P$9, 2*B129-1, 0),T129)</f>
        <v>7006.562491</v>
      </c>
      <c r="E130" s="100">
        <f t="array" ref="E130">index(Sheet1!$C$25:$H$42, C130,B130)</f>
        <v>52.95622232</v>
      </c>
      <c r="F130" s="100">
        <f t="array" ref="F130">index(Sheet1!$C$25:$H$42, C130+1,B130)</f>
        <v>56.73880963</v>
      </c>
      <c r="G130" s="94">
        <f t="array" ref="G130">index(Sheet1!$B$25:$B$42, C130,1)</f>
        <v>7000</v>
      </c>
      <c r="H130" s="94">
        <f t="array" ref="H130">index(Sheet1!$B$25:$B$42, C130+1,1)</f>
        <v>7500</v>
      </c>
      <c r="I130" s="100">
        <f t="shared" si="17"/>
        <v>53.00586871</v>
      </c>
      <c r="J130" s="100">
        <f t="array" ref="J130">index(Sheet1!$F$47:$K$64, C130,B130)</f>
        <v>4350.18168</v>
      </c>
      <c r="K130" s="100">
        <f t="array" ref="K130">index(Sheet1!$F$47:$K$64, C130+1,B130)</f>
        <v>3789.1854</v>
      </c>
      <c r="L130" s="102">
        <f t="shared" si="18"/>
        <v>4342.818613</v>
      </c>
      <c r="M130" s="83">
        <f>L130/( 0.5*Sheet1!$F$18/12)</f>
        <v>4164.515065</v>
      </c>
      <c r="N130" s="83">
        <f t="shared" si="19"/>
        <v>1.195668982</v>
      </c>
      <c r="O130" s="83">
        <f t="shared" si="20"/>
        <v>52.8401618</v>
      </c>
      <c r="P130" s="83">
        <f t="shared" si="21"/>
        <v>0.0151708762</v>
      </c>
      <c r="Q130" s="83">
        <f t="shared" si="22"/>
        <v>1</v>
      </c>
      <c r="R130" s="86">
        <f t="shared" si="31"/>
        <v>53.2650417</v>
      </c>
      <c r="S130" s="86">
        <f>min(R130, offset(Sheet1!$K$9,B130-1,0))</f>
        <v>53.2650417</v>
      </c>
      <c r="T130" s="83">
        <f t="shared" si="30"/>
        <v>7040.821184</v>
      </c>
      <c r="U130" s="83">
        <f t="shared" si="26"/>
        <v>0</v>
      </c>
      <c r="V130" s="83">
        <f t="shared" si="27"/>
        <v>1.558640019</v>
      </c>
      <c r="W130" s="83">
        <f t="shared" si="28"/>
        <v>124.1174764</v>
      </c>
    </row>
    <row r="131" ht="12.75" customHeight="1">
      <c r="A131" s="83">
        <f t="shared" si="29"/>
        <v>2.34</v>
      </c>
      <c r="B131" s="83">
        <f>IF( ISERROR( MATCH(R130,Sheet1!$K$9:$K$13,1) ), 1,  MATCH(R130,Sheet1!$K$9:$K$13,1)+1)</f>
        <v>1</v>
      </c>
      <c r="C131" s="94">
        <f>IF( ISERROR( MATCH(D131,Sheet1!$B$25:$B$42) ), 1, MATCH(D131,Sheet1!$B$25:$B$42))</f>
        <v>14</v>
      </c>
      <c r="D131" s="83">
        <f>if(U131, OFFSET(Sheet1!$P$9, 2*B130-1, 0),T130)</f>
        <v>7040.821184</v>
      </c>
      <c r="E131" s="100">
        <f t="array" ref="E131">index(Sheet1!$C$25:$H$42, C131,B131)</f>
        <v>52.95622232</v>
      </c>
      <c r="F131" s="100">
        <f t="array" ref="F131">index(Sheet1!$C$25:$H$42, C131+1,B131)</f>
        <v>56.73880963</v>
      </c>
      <c r="G131" s="94">
        <f t="array" ref="G131">index(Sheet1!$B$25:$B$42, C131,1)</f>
        <v>7000</v>
      </c>
      <c r="H131" s="94">
        <f t="array" ref="H131">index(Sheet1!$B$25:$B$42, C131+1,1)</f>
        <v>7500</v>
      </c>
      <c r="I131" s="100">
        <f t="shared" si="17"/>
        <v>53.2650417</v>
      </c>
      <c r="J131" s="100">
        <f t="array" ref="J131">index(Sheet1!$F$47:$K$64, C131,B131)</f>
        <v>4350.18168</v>
      </c>
      <c r="K131" s="100">
        <f t="array" ref="K131">index(Sheet1!$F$47:$K$64, C131+1,B131)</f>
        <v>3789.1854</v>
      </c>
      <c r="L131" s="102">
        <f t="shared" si="18"/>
        <v>4304.380615</v>
      </c>
      <c r="M131" s="83">
        <f>L131/( 0.5*Sheet1!$F$18/12)</f>
        <v>4127.655219</v>
      </c>
      <c r="N131" s="83">
        <f t="shared" si="19"/>
        <v>1.185086196</v>
      </c>
      <c r="O131" s="83">
        <f t="shared" si="20"/>
        <v>53.3581506</v>
      </c>
      <c r="P131" s="83">
        <f t="shared" si="21"/>
        <v>0.01531959535</v>
      </c>
      <c r="Q131" s="83">
        <f t="shared" si="22"/>
        <v>1</v>
      </c>
      <c r="R131" s="86">
        <f t="shared" si="31"/>
        <v>53.52185864</v>
      </c>
      <c r="S131" s="86">
        <f>min(R131, offset(Sheet1!$K$9,B131-1,0))</f>
        <v>53.52185864</v>
      </c>
      <c r="T131" s="83">
        <f t="shared" si="30"/>
        <v>7074.768443</v>
      </c>
      <c r="U131" s="83">
        <f t="shared" si="26"/>
        <v>0</v>
      </c>
      <c r="V131" s="83">
        <f t="shared" si="27"/>
        <v>1.566207872</v>
      </c>
      <c r="W131" s="83">
        <f t="shared" si="28"/>
        <v>125.6761165</v>
      </c>
    </row>
    <row r="132" ht="12.75" customHeight="1">
      <c r="A132" s="83">
        <f t="shared" si="29"/>
        <v>2.36</v>
      </c>
      <c r="B132" s="83">
        <f>IF( ISERROR( MATCH(R131,Sheet1!$K$9:$K$13,1) ), 1,  MATCH(R131,Sheet1!$K$9:$K$13,1)+1)</f>
        <v>1</v>
      </c>
      <c r="C132" s="94">
        <f>IF( ISERROR( MATCH(D132,Sheet1!$B$25:$B$42) ), 1, MATCH(D132,Sheet1!$B$25:$B$42))</f>
        <v>14</v>
      </c>
      <c r="D132" s="83">
        <f>if(U132, OFFSET(Sheet1!$P$9, 2*B131-1, 0),T131)</f>
        <v>7074.768443</v>
      </c>
      <c r="E132" s="100">
        <f t="array" ref="E132">index(Sheet1!$C$25:$H$42, C132,B132)</f>
        <v>52.95622232</v>
      </c>
      <c r="F132" s="100">
        <f t="array" ref="F132">index(Sheet1!$C$25:$H$42, C132+1,B132)</f>
        <v>56.73880963</v>
      </c>
      <c r="G132" s="94">
        <f t="array" ref="G132">index(Sheet1!$B$25:$B$42, C132,1)</f>
        <v>7000</v>
      </c>
      <c r="H132" s="94">
        <f t="array" ref="H132">index(Sheet1!$B$25:$B$42, C132+1,1)</f>
        <v>7500</v>
      </c>
      <c r="I132" s="100">
        <f t="shared" si="17"/>
        <v>53.52185864</v>
      </c>
      <c r="J132" s="100">
        <f t="array" ref="J132">index(Sheet1!$F$47:$K$64, C132,B132)</f>
        <v>4350.18168</v>
      </c>
      <c r="K132" s="100">
        <f t="array" ref="K132">index(Sheet1!$F$47:$K$64, C132+1,B132)</f>
        <v>3789.1854</v>
      </c>
      <c r="L132" s="102">
        <f t="shared" si="18"/>
        <v>4266.292043</v>
      </c>
      <c r="M132" s="83">
        <f>L132/( 0.5*Sheet1!$F$18/12)</f>
        <v>4091.130454</v>
      </c>
      <c r="N132" s="83">
        <f t="shared" si="19"/>
        <v>1.174599614</v>
      </c>
      <c r="O132" s="83">
        <f t="shared" si="20"/>
        <v>53.87392273</v>
      </c>
      <c r="P132" s="83">
        <f t="shared" si="21"/>
        <v>0.01546767807</v>
      </c>
      <c r="Q132" s="83">
        <f t="shared" si="22"/>
        <v>1</v>
      </c>
      <c r="R132" s="86">
        <f t="shared" si="31"/>
        <v>53.77634079</v>
      </c>
      <c r="S132" s="86">
        <f>min(R132, offset(Sheet1!$K$9,B132-1,0))</f>
        <v>53.77634079</v>
      </c>
      <c r="T132" s="83">
        <f t="shared" si="30"/>
        <v>7108.407078</v>
      </c>
      <c r="U132" s="83">
        <f t="shared" si="26"/>
        <v>0</v>
      </c>
      <c r="V132" s="83">
        <f t="shared" si="27"/>
        <v>1.573706925</v>
      </c>
      <c r="W132" s="83">
        <f t="shared" si="28"/>
        <v>127.2423243</v>
      </c>
    </row>
    <row r="133" ht="12.75" customHeight="1">
      <c r="A133" s="83">
        <f t="shared" si="29"/>
        <v>2.38</v>
      </c>
      <c r="B133" s="83">
        <f>IF( ISERROR( MATCH(R132,Sheet1!$K$9:$K$13,1) ), 1,  MATCH(R132,Sheet1!$K$9:$K$13,1)+1)</f>
        <v>1</v>
      </c>
      <c r="C133" s="94">
        <f>IF( ISERROR( MATCH(D133,Sheet1!$B$25:$B$42) ), 1, MATCH(D133,Sheet1!$B$25:$B$42))</f>
        <v>14</v>
      </c>
      <c r="D133" s="83">
        <f>if(U133, OFFSET(Sheet1!$P$9, 2*B132-1, 0),T132)</f>
        <v>7108.407078</v>
      </c>
      <c r="E133" s="100">
        <f t="array" ref="E133">index(Sheet1!$C$25:$H$42, C133,B133)</f>
        <v>52.95622232</v>
      </c>
      <c r="F133" s="100">
        <f t="array" ref="F133">index(Sheet1!$C$25:$H$42, C133+1,B133)</f>
        <v>56.73880963</v>
      </c>
      <c r="G133" s="94">
        <f t="array" ref="G133">index(Sheet1!$B$25:$B$42, C133,1)</f>
        <v>7000</v>
      </c>
      <c r="H133" s="94">
        <f t="array" ref="H133">index(Sheet1!$B$25:$B$42, C133+1,1)</f>
        <v>7500</v>
      </c>
      <c r="I133" s="100">
        <f t="shared" si="17"/>
        <v>53.77634079</v>
      </c>
      <c r="J133" s="100">
        <f t="array" ref="J133">index(Sheet1!$F$47:$K$64, C133,B133)</f>
        <v>4350.18168</v>
      </c>
      <c r="K133" s="100">
        <f t="array" ref="K133">index(Sheet1!$F$47:$K$64, C133+1,B133)</f>
        <v>3789.1854</v>
      </c>
      <c r="L133" s="102">
        <f t="shared" si="18"/>
        <v>4228.549745</v>
      </c>
      <c r="M133" s="83">
        <f>L133/( 0.5*Sheet1!$F$18/12)</f>
        <v>4054.937745</v>
      </c>
      <c r="N133" s="83">
        <f t="shared" si="19"/>
        <v>1.164208368</v>
      </c>
      <c r="O133" s="83">
        <f t="shared" si="20"/>
        <v>54.38745292</v>
      </c>
      <c r="P133" s="83">
        <f t="shared" si="21"/>
        <v>0.01561511712</v>
      </c>
      <c r="Q133" s="83">
        <f t="shared" si="22"/>
        <v>1</v>
      </c>
      <c r="R133" s="86">
        <f t="shared" si="31"/>
        <v>54.02850922</v>
      </c>
      <c r="S133" s="86">
        <f>min(R133, offset(Sheet1!$K$9,B133-1,0))</f>
        <v>54.02850922</v>
      </c>
      <c r="T133" s="83">
        <f t="shared" si="30"/>
        <v>7141.739875</v>
      </c>
      <c r="U133" s="83">
        <f t="shared" si="26"/>
        <v>0</v>
      </c>
      <c r="V133" s="83">
        <f t="shared" si="27"/>
        <v>1.5811378</v>
      </c>
      <c r="W133" s="83">
        <f t="shared" si="28"/>
        <v>128.8160313</v>
      </c>
    </row>
    <row r="134" ht="12.75" customHeight="1">
      <c r="A134" s="83">
        <f t="shared" si="29"/>
        <v>2.4</v>
      </c>
      <c r="B134" s="83">
        <f>IF( ISERROR( MATCH(R133,Sheet1!$K$9:$K$13,1) ), 1,  MATCH(R133,Sheet1!$K$9:$K$13,1)+1)</f>
        <v>1</v>
      </c>
      <c r="C134" s="94">
        <f>IF( ISERROR( MATCH(D134,Sheet1!$B$25:$B$42) ), 1, MATCH(D134,Sheet1!$B$25:$B$42))</f>
        <v>14</v>
      </c>
      <c r="D134" s="83">
        <f>if(U134, OFFSET(Sheet1!$P$9, 2*B133-1, 0),T133)</f>
        <v>7141.739875</v>
      </c>
      <c r="E134" s="100">
        <f t="array" ref="E134">index(Sheet1!$C$25:$H$42, C134,B134)</f>
        <v>52.95622232</v>
      </c>
      <c r="F134" s="100">
        <f t="array" ref="F134">index(Sheet1!$C$25:$H$42, C134+1,B134)</f>
        <v>56.73880963</v>
      </c>
      <c r="G134" s="94">
        <f t="array" ref="G134">index(Sheet1!$B$25:$B$42, C134,1)</f>
        <v>7000</v>
      </c>
      <c r="H134" s="94">
        <f t="array" ref="H134">index(Sheet1!$B$25:$B$42, C134+1,1)</f>
        <v>7500</v>
      </c>
      <c r="I134" s="100">
        <f t="shared" si="17"/>
        <v>54.02850922</v>
      </c>
      <c r="J134" s="100">
        <f t="array" ref="J134">index(Sheet1!$F$47:$K$64, C134,B134)</f>
        <v>4350.18168</v>
      </c>
      <c r="K134" s="100">
        <f t="array" ref="K134">index(Sheet1!$F$47:$K$64, C134+1,B134)</f>
        <v>3789.1854</v>
      </c>
      <c r="L134" s="102">
        <f t="shared" si="18"/>
        <v>4191.150595</v>
      </c>
      <c r="M134" s="83">
        <f>L134/( 0.5*Sheet1!$F$18/12)</f>
        <v>4019.074096</v>
      </c>
      <c r="N134" s="83">
        <f t="shared" si="19"/>
        <v>1.153911598</v>
      </c>
      <c r="O134" s="83">
        <f t="shared" si="20"/>
        <v>54.89871695</v>
      </c>
      <c r="P134" s="83">
        <f t="shared" si="21"/>
        <v>0.01576190553</v>
      </c>
      <c r="Q134" s="83">
        <f t="shared" si="22"/>
        <v>1</v>
      </c>
      <c r="R134" s="86">
        <f t="shared" si="31"/>
        <v>54.27838481</v>
      </c>
      <c r="S134" s="86">
        <f>min(R134, offset(Sheet1!$K$9,B134-1,0))</f>
        <v>54.27838481</v>
      </c>
      <c r="T134" s="83">
        <f t="shared" si="30"/>
        <v>7174.769594</v>
      </c>
      <c r="U134" s="83">
        <f t="shared" si="26"/>
        <v>0</v>
      </c>
      <c r="V134" s="83">
        <f t="shared" si="27"/>
        <v>1.588501112</v>
      </c>
      <c r="W134" s="83">
        <f t="shared" si="28"/>
        <v>130.3971691</v>
      </c>
    </row>
    <row r="135" ht="12.75" customHeight="1">
      <c r="A135" s="83">
        <f t="shared" si="29"/>
        <v>2.42</v>
      </c>
      <c r="B135" s="83">
        <f>IF( ISERROR( MATCH(R134,Sheet1!$K$9:$K$13,1) ), 1,  MATCH(R134,Sheet1!$K$9:$K$13,1)+1)</f>
        <v>1</v>
      </c>
      <c r="C135" s="94">
        <f>IF( ISERROR( MATCH(D135,Sheet1!$B$25:$B$42) ), 1, MATCH(D135,Sheet1!$B$25:$B$42))</f>
        <v>14</v>
      </c>
      <c r="D135" s="83">
        <f>if(U135, OFFSET(Sheet1!$P$9, 2*B134-1, 0),T134)</f>
        <v>7174.769594</v>
      </c>
      <c r="E135" s="100">
        <f t="array" ref="E135">index(Sheet1!$C$25:$H$42, C135,B135)</f>
        <v>52.95622232</v>
      </c>
      <c r="F135" s="100">
        <f t="array" ref="F135">index(Sheet1!$C$25:$H$42, C135+1,B135)</f>
        <v>56.73880963</v>
      </c>
      <c r="G135" s="94">
        <f t="array" ref="G135">index(Sheet1!$B$25:$B$42, C135,1)</f>
        <v>7000</v>
      </c>
      <c r="H135" s="94">
        <f t="array" ref="H135">index(Sheet1!$B$25:$B$42, C135+1,1)</f>
        <v>7500</v>
      </c>
      <c r="I135" s="100">
        <f t="shared" si="17"/>
        <v>54.27838481</v>
      </c>
      <c r="J135" s="100">
        <f t="array" ref="J135">index(Sheet1!$F$47:$K$64, C135,B135)</f>
        <v>4350.18168</v>
      </c>
      <c r="K135" s="100">
        <f t="array" ref="K135">index(Sheet1!$F$47:$K$64, C135+1,B135)</f>
        <v>3789.1854</v>
      </c>
      <c r="L135" s="102">
        <f t="shared" si="18"/>
        <v>4154.091496</v>
      </c>
      <c r="M135" s="83">
        <f>L135/( 0.5*Sheet1!$F$18/12)</f>
        <v>3983.536536</v>
      </c>
      <c r="N135" s="83">
        <f t="shared" si="19"/>
        <v>1.143708451</v>
      </c>
      <c r="O135" s="83">
        <f t="shared" si="20"/>
        <v>55.40769161</v>
      </c>
      <c r="P135" s="83">
        <f t="shared" si="21"/>
        <v>0.01590803664</v>
      </c>
      <c r="Q135" s="83">
        <f t="shared" si="22"/>
        <v>1</v>
      </c>
      <c r="R135" s="86">
        <f t="shared" si="31"/>
        <v>54.52598827</v>
      </c>
      <c r="S135" s="86">
        <f>min(R135, offset(Sheet1!$K$9,B135-1,0))</f>
        <v>54.52598827</v>
      </c>
      <c r="T135" s="83">
        <f t="shared" si="30"/>
        <v>7207.498971</v>
      </c>
      <c r="U135" s="83">
        <f t="shared" si="26"/>
        <v>0</v>
      </c>
      <c r="V135" s="83">
        <f t="shared" si="27"/>
        <v>1.595797472</v>
      </c>
      <c r="W135" s="83">
        <f t="shared" si="28"/>
        <v>131.9856702</v>
      </c>
    </row>
    <row r="136" ht="12.75" customHeight="1">
      <c r="A136" s="83">
        <f t="shared" si="29"/>
        <v>2.44</v>
      </c>
      <c r="B136" s="83">
        <f>IF( ISERROR( MATCH(R135,Sheet1!$K$9:$K$13,1) ), 1,  MATCH(R135,Sheet1!$K$9:$K$13,1)+1)</f>
        <v>1</v>
      </c>
      <c r="C136" s="94">
        <f>IF( ISERROR( MATCH(D136,Sheet1!$B$25:$B$42) ), 1, MATCH(D136,Sheet1!$B$25:$B$42))</f>
        <v>14</v>
      </c>
      <c r="D136" s="83">
        <f>if(U136, OFFSET(Sheet1!$P$9, 2*B135-1, 0),T135)</f>
        <v>7207.498971</v>
      </c>
      <c r="E136" s="100">
        <f t="array" ref="E136">index(Sheet1!$C$25:$H$42, C136,B136)</f>
        <v>52.95622232</v>
      </c>
      <c r="F136" s="100">
        <f t="array" ref="F136">index(Sheet1!$C$25:$H$42, C136+1,B136)</f>
        <v>56.73880963</v>
      </c>
      <c r="G136" s="94">
        <f t="array" ref="G136">index(Sheet1!$B$25:$B$42, C136,1)</f>
        <v>7000</v>
      </c>
      <c r="H136" s="94">
        <f t="array" ref="H136">index(Sheet1!$B$25:$B$42, C136+1,1)</f>
        <v>7500</v>
      </c>
      <c r="I136" s="100">
        <f t="shared" si="17"/>
        <v>54.52598827</v>
      </c>
      <c r="J136" s="100">
        <f t="array" ref="J136">index(Sheet1!$F$47:$K$64, C136,B136)</f>
        <v>4350.18168</v>
      </c>
      <c r="K136" s="100">
        <f t="array" ref="K136">index(Sheet1!$F$47:$K$64, C136+1,B136)</f>
        <v>3789.1854</v>
      </c>
      <c r="L136" s="102">
        <f t="shared" si="18"/>
        <v>4117.369378</v>
      </c>
      <c r="M136" s="83">
        <f>L136/( 0.5*Sheet1!$F$18/12)</f>
        <v>3948.322122</v>
      </c>
      <c r="N136" s="83">
        <f t="shared" si="19"/>
        <v>1.133598083</v>
      </c>
      <c r="O136" s="83">
        <f t="shared" si="20"/>
        <v>55.91435471</v>
      </c>
      <c r="P136" s="83">
        <f t="shared" si="21"/>
        <v>0.01605350408</v>
      </c>
      <c r="Q136" s="83">
        <f t="shared" si="22"/>
        <v>1</v>
      </c>
      <c r="R136" s="86">
        <f t="shared" si="31"/>
        <v>54.7713401</v>
      </c>
      <c r="S136" s="86">
        <f>min(R136, offset(Sheet1!$K$9,B136-1,0))</f>
        <v>54.7713401</v>
      </c>
      <c r="T136" s="83">
        <f t="shared" si="30"/>
        <v>7239.930718</v>
      </c>
      <c r="U136" s="83">
        <f t="shared" si="26"/>
        <v>0</v>
      </c>
      <c r="V136" s="83">
        <f t="shared" si="27"/>
        <v>1.603027483</v>
      </c>
      <c r="W136" s="83">
        <f t="shared" si="28"/>
        <v>133.5814676</v>
      </c>
    </row>
    <row r="137" ht="12.75" customHeight="1">
      <c r="A137" s="83">
        <f t="shared" si="29"/>
        <v>2.46</v>
      </c>
      <c r="B137" s="83">
        <f>IF( ISERROR( MATCH(R136,Sheet1!$K$9:$K$13,1) ), 1,  MATCH(R136,Sheet1!$K$9:$K$13,1)+1)</f>
        <v>1</v>
      </c>
      <c r="C137" s="94">
        <f>IF( ISERROR( MATCH(D137,Sheet1!$B$25:$B$42) ), 1, MATCH(D137,Sheet1!$B$25:$B$42))</f>
        <v>14</v>
      </c>
      <c r="D137" s="83">
        <f>if(U137, OFFSET(Sheet1!$P$9, 2*B136-1, 0),T136)</f>
        <v>7239.930718</v>
      </c>
      <c r="E137" s="100">
        <f t="array" ref="E137">index(Sheet1!$C$25:$H$42, C137,B137)</f>
        <v>52.95622232</v>
      </c>
      <c r="F137" s="100">
        <f t="array" ref="F137">index(Sheet1!$C$25:$H$42, C137+1,B137)</f>
        <v>56.73880963</v>
      </c>
      <c r="G137" s="94">
        <f t="array" ref="G137">index(Sheet1!$B$25:$B$42, C137,1)</f>
        <v>7000</v>
      </c>
      <c r="H137" s="94">
        <f t="array" ref="H137">index(Sheet1!$B$25:$B$42, C137+1,1)</f>
        <v>7500</v>
      </c>
      <c r="I137" s="100">
        <f t="shared" si="17"/>
        <v>54.7713401</v>
      </c>
      <c r="J137" s="100">
        <f t="array" ref="J137">index(Sheet1!$F$47:$K$64, C137,B137)</f>
        <v>4350.18168</v>
      </c>
      <c r="K137" s="100">
        <f t="array" ref="K137">index(Sheet1!$F$47:$K$64, C137+1,B137)</f>
        <v>3789.1854</v>
      </c>
      <c r="L137" s="102">
        <f t="shared" si="18"/>
        <v>4080.981199</v>
      </c>
      <c r="M137" s="83">
        <f>L137/( 0.5*Sheet1!$F$18/12)</f>
        <v>3913.427936</v>
      </c>
      <c r="N137" s="83">
        <f t="shared" si="19"/>
        <v>1.123579654</v>
      </c>
      <c r="O137" s="83">
        <f t="shared" si="20"/>
        <v>56.41868503</v>
      </c>
      <c r="P137" s="83">
        <f t="shared" si="21"/>
        <v>0.01619830176</v>
      </c>
      <c r="Q137" s="83">
        <f t="shared" si="22"/>
        <v>1</v>
      </c>
      <c r="R137" s="86">
        <f t="shared" si="31"/>
        <v>55.01446064</v>
      </c>
      <c r="S137" s="86">
        <f>min(R137, offset(Sheet1!$K$9,B137-1,0))</f>
        <v>55.01446064</v>
      </c>
      <c r="T137" s="83">
        <f t="shared" si="30"/>
        <v>7272.067524</v>
      </c>
      <c r="U137" s="83">
        <f t="shared" si="26"/>
        <v>0</v>
      </c>
      <c r="V137" s="83">
        <f t="shared" si="27"/>
        <v>1.610191744</v>
      </c>
      <c r="W137" s="83">
        <f t="shared" si="28"/>
        <v>135.1844951</v>
      </c>
    </row>
    <row r="138" ht="12.75" customHeight="1">
      <c r="A138" s="83">
        <f t="shared" si="29"/>
        <v>2.48</v>
      </c>
      <c r="B138" s="83">
        <f>IF( ISERROR( MATCH(R137,Sheet1!$K$9:$K$13,1) ), 1,  MATCH(R137,Sheet1!$K$9:$K$13,1)+1)</f>
        <v>1</v>
      </c>
      <c r="C138" s="94">
        <f>IF( ISERROR( MATCH(D138,Sheet1!$B$25:$B$42) ), 1, MATCH(D138,Sheet1!$B$25:$B$42))</f>
        <v>14</v>
      </c>
      <c r="D138" s="83">
        <f>if(U138, OFFSET(Sheet1!$P$9, 2*B137-1, 0),T137)</f>
        <v>7272.067524</v>
      </c>
      <c r="E138" s="100">
        <f t="array" ref="E138">index(Sheet1!$C$25:$H$42, C138,B138)</f>
        <v>52.95622232</v>
      </c>
      <c r="F138" s="100">
        <f t="array" ref="F138">index(Sheet1!$C$25:$H$42, C138+1,B138)</f>
        <v>56.73880963</v>
      </c>
      <c r="G138" s="94">
        <f t="array" ref="G138">index(Sheet1!$B$25:$B$42, C138,1)</f>
        <v>7000</v>
      </c>
      <c r="H138" s="94">
        <f t="array" ref="H138">index(Sheet1!$B$25:$B$42, C138+1,1)</f>
        <v>7500</v>
      </c>
      <c r="I138" s="100">
        <f t="shared" si="17"/>
        <v>55.01446064</v>
      </c>
      <c r="J138" s="100">
        <f t="array" ref="J138">index(Sheet1!$F$47:$K$64, C138,B138)</f>
        <v>4350.18168</v>
      </c>
      <c r="K138" s="100">
        <f t="array" ref="K138">index(Sheet1!$F$47:$K$64, C138+1,B138)</f>
        <v>3789.1854</v>
      </c>
      <c r="L138" s="102">
        <f t="shared" si="18"/>
        <v>4044.923943</v>
      </c>
      <c r="M138" s="83">
        <f>L138/( 0.5*Sheet1!$F$18/12)</f>
        <v>3878.851086</v>
      </c>
      <c r="N138" s="83">
        <f t="shared" si="19"/>
        <v>1.113652336</v>
      </c>
      <c r="O138" s="83">
        <f t="shared" si="20"/>
        <v>56.9206623</v>
      </c>
      <c r="P138" s="83">
        <f t="shared" si="21"/>
        <v>0.01634242386</v>
      </c>
      <c r="Q138" s="83">
        <f t="shared" si="22"/>
        <v>1</v>
      </c>
      <c r="R138" s="86">
        <f t="shared" si="31"/>
        <v>55.25537004</v>
      </c>
      <c r="S138" s="86">
        <f>min(R138, offset(Sheet1!$K$9,B138-1,0))</f>
        <v>55.25537004</v>
      </c>
      <c r="T138" s="83">
        <f t="shared" si="30"/>
        <v>7303.91205</v>
      </c>
      <c r="U138" s="83">
        <f t="shared" si="26"/>
        <v>0</v>
      </c>
      <c r="V138" s="83">
        <f t="shared" si="27"/>
        <v>1.61729085</v>
      </c>
      <c r="W138" s="83">
        <f t="shared" si="28"/>
        <v>136.7946869</v>
      </c>
    </row>
    <row r="139" ht="12.75" customHeight="1">
      <c r="A139" s="83">
        <f t="shared" si="29"/>
        <v>2.5</v>
      </c>
      <c r="B139" s="83">
        <f>IF( ISERROR( MATCH(R138,Sheet1!$K$9:$K$13,1) ), 1,  MATCH(R138,Sheet1!$K$9:$K$13,1)+1)</f>
        <v>1</v>
      </c>
      <c r="C139" s="94">
        <f>IF( ISERROR( MATCH(D139,Sheet1!$B$25:$B$42) ), 1, MATCH(D139,Sheet1!$B$25:$B$42))</f>
        <v>14</v>
      </c>
      <c r="D139" s="83">
        <f>if(U139, OFFSET(Sheet1!$P$9, 2*B138-1, 0),T138)</f>
        <v>7303.91205</v>
      </c>
      <c r="E139" s="100">
        <f t="array" ref="E139">index(Sheet1!$C$25:$H$42, C139,B139)</f>
        <v>52.95622232</v>
      </c>
      <c r="F139" s="100">
        <f t="array" ref="F139">index(Sheet1!$C$25:$H$42, C139+1,B139)</f>
        <v>56.73880963</v>
      </c>
      <c r="G139" s="94">
        <f t="array" ref="G139">index(Sheet1!$B$25:$B$42, C139,1)</f>
        <v>7000</v>
      </c>
      <c r="H139" s="94">
        <f t="array" ref="H139">index(Sheet1!$B$25:$B$42, C139+1,1)</f>
        <v>7500</v>
      </c>
      <c r="I139" s="100">
        <f t="shared" si="17"/>
        <v>55.25537004</v>
      </c>
      <c r="J139" s="100">
        <f t="array" ref="J139">index(Sheet1!$F$47:$K$64, C139,B139)</f>
        <v>4350.18168</v>
      </c>
      <c r="K139" s="100">
        <f t="array" ref="K139">index(Sheet1!$F$47:$K$64, C139+1,B139)</f>
        <v>3789.1854</v>
      </c>
      <c r="L139" s="102">
        <f t="shared" si="18"/>
        <v>4009.194621</v>
      </c>
      <c r="M139" s="83">
        <f>L139/( 0.5*Sheet1!$F$18/12)</f>
        <v>3844.588707</v>
      </c>
      <c r="N139" s="83">
        <f t="shared" si="19"/>
        <v>1.103815305</v>
      </c>
      <c r="O139" s="83">
        <f t="shared" si="20"/>
        <v>57.4202672</v>
      </c>
      <c r="P139" s="83">
        <f t="shared" si="21"/>
        <v>0.01648586483</v>
      </c>
      <c r="Q139" s="83">
        <f t="shared" si="22"/>
        <v>1</v>
      </c>
      <c r="R139" s="86">
        <f t="shared" si="31"/>
        <v>55.49408828</v>
      </c>
      <c r="S139" s="86">
        <f>min(R139, offset(Sheet1!$K$9,B139-1,0))</f>
        <v>55.49408828</v>
      </c>
      <c r="T139" s="83">
        <f t="shared" si="30"/>
        <v>7335.466938</v>
      </c>
      <c r="U139" s="83">
        <f t="shared" si="26"/>
        <v>0</v>
      </c>
      <c r="V139" s="83">
        <f t="shared" si="27"/>
        <v>1.624325389</v>
      </c>
      <c r="W139" s="83">
        <f t="shared" si="28"/>
        <v>138.4119777</v>
      </c>
    </row>
    <row r="140" ht="12.75" customHeight="1">
      <c r="A140" s="83">
        <f t="shared" si="29"/>
        <v>2.52</v>
      </c>
      <c r="B140" s="83">
        <f>IF( ISERROR( MATCH(R139,Sheet1!$K$9:$K$13,1) ), 1,  MATCH(R139,Sheet1!$K$9:$K$13,1)+1)</f>
        <v>1</v>
      </c>
      <c r="C140" s="94">
        <f>IF( ISERROR( MATCH(D140,Sheet1!$B$25:$B$42) ), 1, MATCH(D140,Sheet1!$B$25:$B$42))</f>
        <v>14</v>
      </c>
      <c r="D140" s="83">
        <f>if(U140, OFFSET(Sheet1!$P$9, 2*B139-1, 0),T139)</f>
        <v>7335.466938</v>
      </c>
      <c r="E140" s="100">
        <f t="array" ref="E140">index(Sheet1!$C$25:$H$42, C140,B140)</f>
        <v>52.95622232</v>
      </c>
      <c r="F140" s="100">
        <f t="array" ref="F140">index(Sheet1!$C$25:$H$42, C140+1,B140)</f>
        <v>56.73880963</v>
      </c>
      <c r="G140" s="94">
        <f t="array" ref="G140">index(Sheet1!$B$25:$B$42, C140,1)</f>
        <v>7000</v>
      </c>
      <c r="H140" s="94">
        <f t="array" ref="H140">index(Sheet1!$B$25:$B$42, C140+1,1)</f>
        <v>7500</v>
      </c>
      <c r="I140" s="100">
        <f t="shared" si="17"/>
        <v>55.49408828</v>
      </c>
      <c r="J140" s="100">
        <f t="array" ref="J140">index(Sheet1!$F$47:$K$64, C140,B140)</f>
        <v>4350.18168</v>
      </c>
      <c r="K140" s="100">
        <f t="array" ref="K140">index(Sheet1!$F$47:$K$64, C140+1,B140)</f>
        <v>3789.1854</v>
      </c>
      <c r="L140" s="102">
        <f t="shared" si="18"/>
        <v>3973.790272</v>
      </c>
      <c r="M140" s="83">
        <f>L140/( 0.5*Sheet1!$F$18/12)</f>
        <v>3810.637957</v>
      </c>
      <c r="N140" s="83">
        <f t="shared" si="19"/>
        <v>1.094067745</v>
      </c>
      <c r="O140" s="83">
        <f t="shared" si="20"/>
        <v>57.9174813</v>
      </c>
      <c r="P140" s="83">
        <f t="shared" si="21"/>
        <v>0.01662861938</v>
      </c>
      <c r="Q140" s="83">
        <f t="shared" si="22"/>
        <v>1</v>
      </c>
      <c r="R140" s="86">
        <f t="shared" si="31"/>
        <v>55.73063514</v>
      </c>
      <c r="S140" s="86">
        <f>min(R140, offset(Sheet1!$K$9,B140-1,0))</f>
        <v>55.73063514</v>
      </c>
      <c r="T140" s="83">
        <f t="shared" si="30"/>
        <v>7366.734803</v>
      </c>
      <c r="U140" s="83">
        <f t="shared" si="26"/>
        <v>0</v>
      </c>
      <c r="V140" s="83">
        <f t="shared" si="27"/>
        <v>1.631295944</v>
      </c>
      <c r="W140" s="83">
        <f t="shared" si="28"/>
        <v>140.0363031</v>
      </c>
    </row>
    <row r="141" ht="12.75" customHeight="1">
      <c r="A141" s="83">
        <f t="shared" si="29"/>
        <v>2.54</v>
      </c>
      <c r="B141" s="83">
        <f>IF( ISERROR( MATCH(R140,Sheet1!$K$9:$K$13,1) ), 1,  MATCH(R140,Sheet1!$K$9:$K$13,1)+1)</f>
        <v>1</v>
      </c>
      <c r="C141" s="94">
        <f>IF( ISERROR( MATCH(D141,Sheet1!$B$25:$B$42) ), 1, MATCH(D141,Sheet1!$B$25:$B$42))</f>
        <v>14</v>
      </c>
      <c r="D141" s="83">
        <f>if(U141, OFFSET(Sheet1!$P$9, 2*B140-1, 0),T140)</f>
        <v>7366.734803</v>
      </c>
      <c r="E141" s="100">
        <f t="array" ref="E141">index(Sheet1!$C$25:$H$42, C141,B141)</f>
        <v>52.95622232</v>
      </c>
      <c r="F141" s="100">
        <f t="array" ref="F141">index(Sheet1!$C$25:$H$42, C141+1,B141)</f>
        <v>56.73880963</v>
      </c>
      <c r="G141" s="94">
        <f t="array" ref="G141">index(Sheet1!$B$25:$B$42, C141,1)</f>
        <v>7000</v>
      </c>
      <c r="H141" s="94">
        <f t="array" ref="H141">index(Sheet1!$B$25:$B$42, C141+1,1)</f>
        <v>7500</v>
      </c>
      <c r="I141" s="100">
        <f t="shared" si="17"/>
        <v>55.73063514</v>
      </c>
      <c r="J141" s="100">
        <f t="array" ref="J141">index(Sheet1!$F$47:$K$64, C141,B141)</f>
        <v>4350.18168</v>
      </c>
      <c r="K141" s="100">
        <f t="array" ref="K141">index(Sheet1!$F$47:$K$64, C141+1,B141)</f>
        <v>3789.1854</v>
      </c>
      <c r="L141" s="102">
        <f t="shared" si="18"/>
        <v>3938.707959</v>
      </c>
      <c r="M141" s="83">
        <f>L141/( 0.5*Sheet1!$F$18/12)</f>
        <v>3776.996023</v>
      </c>
      <c r="N141" s="83">
        <f t="shared" si="19"/>
        <v>1.08440885</v>
      </c>
      <c r="O141" s="83">
        <f t="shared" si="20"/>
        <v>58.41228706</v>
      </c>
      <c r="P141" s="83">
        <f t="shared" si="21"/>
        <v>0.01677068248</v>
      </c>
      <c r="Q141" s="83">
        <f t="shared" si="22"/>
        <v>1</v>
      </c>
      <c r="R141" s="86">
        <f t="shared" si="31"/>
        <v>55.96503025</v>
      </c>
      <c r="S141" s="86">
        <f>min(R141, offset(Sheet1!$K$9,B141-1,0))</f>
        <v>55.96503025</v>
      </c>
      <c r="T141" s="83">
        <f t="shared" si="30"/>
        <v>7397.71824</v>
      </c>
      <c r="U141" s="83">
        <f t="shared" si="26"/>
        <v>0</v>
      </c>
      <c r="V141" s="83">
        <f t="shared" si="27"/>
        <v>1.638203092</v>
      </c>
      <c r="W141" s="83">
        <f t="shared" si="28"/>
        <v>141.667599</v>
      </c>
    </row>
    <row r="142" ht="12.75" customHeight="1">
      <c r="A142" s="83">
        <f t="shared" si="29"/>
        <v>2.56</v>
      </c>
      <c r="B142" s="83">
        <f>IF( ISERROR( MATCH(R141,Sheet1!$K$9:$K$13,1) ), 1,  MATCH(R141,Sheet1!$K$9:$K$13,1)+1)</f>
        <v>1</v>
      </c>
      <c r="C142" s="94">
        <f>IF( ISERROR( MATCH(D142,Sheet1!$B$25:$B$42) ), 1, MATCH(D142,Sheet1!$B$25:$B$42))</f>
        <v>14</v>
      </c>
      <c r="D142" s="83">
        <f>if(U142, OFFSET(Sheet1!$P$9, 2*B141-1, 0),T141)</f>
        <v>7397.71824</v>
      </c>
      <c r="E142" s="100">
        <f t="array" ref="E142">index(Sheet1!$C$25:$H$42, C142,B142)</f>
        <v>52.95622232</v>
      </c>
      <c r="F142" s="100">
        <f t="array" ref="F142">index(Sheet1!$C$25:$H$42, C142+1,B142)</f>
        <v>56.73880963</v>
      </c>
      <c r="G142" s="94">
        <f t="array" ref="G142">index(Sheet1!$B$25:$B$42, C142,1)</f>
        <v>7000</v>
      </c>
      <c r="H142" s="94">
        <f t="array" ref="H142">index(Sheet1!$B$25:$B$42, C142+1,1)</f>
        <v>7500</v>
      </c>
      <c r="I142" s="100">
        <f t="shared" si="17"/>
        <v>55.96503025</v>
      </c>
      <c r="J142" s="100">
        <f t="array" ref="J142">index(Sheet1!$F$47:$K$64, C142,B142)</f>
        <v>4350.18168</v>
      </c>
      <c r="K142" s="100">
        <f t="array" ref="K142">index(Sheet1!$F$47:$K$64, C142+1,B142)</f>
        <v>3789.1854</v>
      </c>
      <c r="L142" s="102">
        <f t="shared" si="18"/>
        <v>3903.944774</v>
      </c>
      <c r="M142" s="83">
        <f>L142/( 0.5*Sheet1!$F$18/12)</f>
        <v>3743.660114</v>
      </c>
      <c r="N142" s="83">
        <f t="shared" si="19"/>
        <v>1.074837816</v>
      </c>
      <c r="O142" s="83">
        <f t="shared" si="20"/>
        <v>58.90466784</v>
      </c>
      <c r="P142" s="83">
        <f t="shared" si="21"/>
        <v>0.01691204934</v>
      </c>
      <c r="Q142" s="83">
        <f t="shared" si="22"/>
        <v>1</v>
      </c>
      <c r="R142" s="86">
        <f t="shared" si="31"/>
        <v>56.19729304</v>
      </c>
      <c r="S142" s="86">
        <f>min(R142, offset(Sheet1!$K$9,B142-1,0))</f>
        <v>56.19729304</v>
      </c>
      <c r="T142" s="83">
        <f t="shared" si="30"/>
        <v>7428.419817</v>
      </c>
      <c r="U142" s="83">
        <f t="shared" si="26"/>
        <v>0</v>
      </c>
      <c r="V142" s="83">
        <f t="shared" si="27"/>
        <v>1.645047408</v>
      </c>
      <c r="W142" s="83">
        <f t="shared" si="28"/>
        <v>143.3058021</v>
      </c>
    </row>
    <row r="143" ht="12.75" customHeight="1">
      <c r="A143" s="83">
        <f t="shared" si="29"/>
        <v>2.58</v>
      </c>
      <c r="B143" s="83">
        <f>IF( ISERROR( MATCH(R142,Sheet1!$K$9:$K$13,1) ), 1,  MATCH(R142,Sheet1!$K$9:$K$13,1)+1)</f>
        <v>1</v>
      </c>
      <c r="C143" s="94">
        <f>IF( ISERROR( MATCH(D143,Sheet1!$B$25:$B$42) ), 1, MATCH(D143,Sheet1!$B$25:$B$42))</f>
        <v>14</v>
      </c>
      <c r="D143" s="83">
        <f>if(U143, OFFSET(Sheet1!$P$9, 2*B142-1, 0),T142)</f>
        <v>7428.419817</v>
      </c>
      <c r="E143" s="100">
        <f t="array" ref="E143">index(Sheet1!$C$25:$H$42, C143,B143)</f>
        <v>52.95622232</v>
      </c>
      <c r="F143" s="100">
        <f t="array" ref="F143">index(Sheet1!$C$25:$H$42, C143+1,B143)</f>
        <v>56.73880963</v>
      </c>
      <c r="G143" s="94">
        <f t="array" ref="G143">index(Sheet1!$B$25:$B$42, C143,1)</f>
        <v>7000</v>
      </c>
      <c r="H143" s="94">
        <f t="array" ref="H143">index(Sheet1!$B$25:$B$42, C143+1,1)</f>
        <v>7500</v>
      </c>
      <c r="I143" s="100">
        <f t="shared" si="17"/>
        <v>56.19729304</v>
      </c>
      <c r="J143" s="100">
        <f t="array" ref="J143">index(Sheet1!$F$47:$K$64, C143,B143)</f>
        <v>4350.18168</v>
      </c>
      <c r="K143" s="100">
        <f t="array" ref="K143">index(Sheet1!$F$47:$K$64, C143+1,B143)</f>
        <v>3789.1854</v>
      </c>
      <c r="L143" s="102">
        <f t="shared" si="18"/>
        <v>3869.497833</v>
      </c>
      <c r="M143" s="83">
        <f>L143/( 0.5*Sheet1!$F$18/12)</f>
        <v>3710.627464</v>
      </c>
      <c r="N143" s="83">
        <f t="shared" si="19"/>
        <v>1.065353851</v>
      </c>
      <c r="O143" s="83">
        <f t="shared" si="20"/>
        <v>59.3946078</v>
      </c>
      <c r="P143" s="83">
        <f t="shared" si="21"/>
        <v>0.01705271542</v>
      </c>
      <c r="Q143" s="83">
        <f t="shared" si="22"/>
        <v>1</v>
      </c>
      <c r="R143" s="86">
        <f t="shared" si="31"/>
        <v>56.42744279</v>
      </c>
      <c r="S143" s="86">
        <f>min(R143, offset(Sheet1!$K$9,B143-1,0))</f>
        <v>56.42744279</v>
      </c>
      <c r="T143" s="83">
        <f t="shared" si="30"/>
        <v>7458.842082</v>
      </c>
      <c r="U143" s="83">
        <f t="shared" si="26"/>
        <v>0</v>
      </c>
      <c r="V143" s="83">
        <f t="shared" si="27"/>
        <v>1.651829459</v>
      </c>
      <c r="W143" s="83">
        <f t="shared" si="28"/>
        <v>144.9508495</v>
      </c>
    </row>
    <row r="144" ht="12.75" customHeight="1">
      <c r="A144" s="83">
        <f t="shared" si="29"/>
        <v>2.6</v>
      </c>
      <c r="B144" s="83">
        <f>IF( ISERROR( MATCH(R143,Sheet1!$K$9:$K$13,1) ), 1,  MATCH(R143,Sheet1!$K$9:$K$13,1)+1)</f>
        <v>1</v>
      </c>
      <c r="C144" s="94">
        <f>IF( ISERROR( MATCH(D144,Sheet1!$B$25:$B$42) ), 1, MATCH(D144,Sheet1!$B$25:$B$42))</f>
        <v>14</v>
      </c>
      <c r="D144" s="83">
        <f>if(U144, OFFSET(Sheet1!$P$9, 2*B143-1, 0),T143)</f>
        <v>7458.842082</v>
      </c>
      <c r="E144" s="100">
        <f t="array" ref="E144">index(Sheet1!$C$25:$H$42, C144,B144)</f>
        <v>52.95622232</v>
      </c>
      <c r="F144" s="100">
        <f t="array" ref="F144">index(Sheet1!$C$25:$H$42, C144+1,B144)</f>
        <v>56.73880963</v>
      </c>
      <c r="G144" s="94">
        <f t="array" ref="G144">index(Sheet1!$B$25:$B$42, C144,1)</f>
        <v>7000</v>
      </c>
      <c r="H144" s="94">
        <f t="array" ref="H144">index(Sheet1!$B$25:$B$42, C144+1,1)</f>
        <v>7500</v>
      </c>
      <c r="I144" s="100">
        <f t="shared" si="17"/>
        <v>56.42744279</v>
      </c>
      <c r="J144" s="100">
        <f t="array" ref="J144">index(Sheet1!$F$47:$K$64, C144,B144)</f>
        <v>4350.18168</v>
      </c>
      <c r="K144" s="100">
        <f t="array" ref="K144">index(Sheet1!$F$47:$K$64, C144+1,B144)</f>
        <v>3789.1854</v>
      </c>
      <c r="L144" s="102">
        <f t="shared" si="18"/>
        <v>3835.364277</v>
      </c>
      <c r="M144" s="83">
        <f>L144/( 0.5*Sheet1!$F$18/12)</f>
        <v>3677.895333</v>
      </c>
      <c r="N144" s="83">
        <f t="shared" si="19"/>
        <v>1.055956168</v>
      </c>
      <c r="O144" s="83">
        <f t="shared" si="20"/>
        <v>59.88209197</v>
      </c>
      <c r="P144" s="83">
        <f t="shared" si="21"/>
        <v>0.01719267642</v>
      </c>
      <c r="Q144" s="83">
        <f t="shared" si="22"/>
        <v>1</v>
      </c>
      <c r="R144" s="86">
        <f t="shared" si="31"/>
        <v>56.6554986</v>
      </c>
      <c r="S144" s="86">
        <f>min(R144, offset(Sheet1!$K$9,B144-1,0))</f>
        <v>56.6554986</v>
      </c>
      <c r="T144" s="83">
        <f t="shared" si="30"/>
        <v>7488.98756</v>
      </c>
      <c r="U144" s="83">
        <f t="shared" si="26"/>
        <v>0</v>
      </c>
      <c r="V144" s="83">
        <f t="shared" si="27"/>
        <v>1.658549807</v>
      </c>
      <c r="W144" s="83">
        <f t="shared" si="28"/>
        <v>146.602679</v>
      </c>
    </row>
    <row r="145" ht="12.75" customHeight="1">
      <c r="A145" s="83">
        <f t="shared" si="29"/>
        <v>2.62</v>
      </c>
      <c r="B145" s="83">
        <f>IF( ISERROR( MATCH(R144,Sheet1!$K$9:$K$13,1) ), 1,  MATCH(R144,Sheet1!$K$9:$K$13,1)+1)</f>
        <v>1</v>
      </c>
      <c r="C145" s="94">
        <f>IF( ISERROR( MATCH(D145,Sheet1!$B$25:$B$42) ), 1, MATCH(D145,Sheet1!$B$25:$B$42))</f>
        <v>14</v>
      </c>
      <c r="D145" s="83">
        <f>if(U145, OFFSET(Sheet1!$P$9, 2*B144-1, 0),T144)</f>
        <v>7488.98756</v>
      </c>
      <c r="E145" s="100">
        <f t="array" ref="E145">index(Sheet1!$C$25:$H$42, C145,B145)</f>
        <v>52.95622232</v>
      </c>
      <c r="F145" s="100">
        <f t="array" ref="F145">index(Sheet1!$C$25:$H$42, C145+1,B145)</f>
        <v>56.73880963</v>
      </c>
      <c r="G145" s="94">
        <f t="array" ref="G145">index(Sheet1!$B$25:$B$42, C145,1)</f>
        <v>7000</v>
      </c>
      <c r="H145" s="94">
        <f t="array" ref="H145">index(Sheet1!$B$25:$B$42, C145+1,1)</f>
        <v>7500</v>
      </c>
      <c r="I145" s="100">
        <f t="shared" si="17"/>
        <v>56.6554986</v>
      </c>
      <c r="J145" s="100">
        <f t="array" ref="J145">index(Sheet1!$F$47:$K$64, C145,B145)</f>
        <v>4350.18168</v>
      </c>
      <c r="K145" s="100">
        <f t="array" ref="K145">index(Sheet1!$F$47:$K$64, C145+1,B145)</f>
        <v>3789.1854</v>
      </c>
      <c r="L145" s="102">
        <f t="shared" si="18"/>
        <v>3801.541276</v>
      </c>
      <c r="M145" s="83">
        <f>L145/( 0.5*Sheet1!$F$18/12)</f>
        <v>3645.461006</v>
      </c>
      <c r="N145" s="83">
        <f t="shared" si="19"/>
        <v>1.046643987</v>
      </c>
      <c r="O145" s="83">
        <f t="shared" si="20"/>
        <v>60.36710617</v>
      </c>
      <c r="P145" s="83">
        <f t="shared" si="21"/>
        <v>0.01733192827</v>
      </c>
      <c r="Q145" s="83">
        <f t="shared" si="22"/>
        <v>1</v>
      </c>
      <c r="R145" s="86">
        <f t="shared" si="31"/>
        <v>56.88147938</v>
      </c>
      <c r="S145" s="86">
        <f>min(R145, offset(Sheet1!$K$9,B145-1,0))</f>
        <v>56.88147938</v>
      </c>
      <c r="T145" s="83">
        <f t="shared" si="30"/>
        <v>7518.858752</v>
      </c>
      <c r="U145" s="83">
        <f t="shared" si="26"/>
        <v>0</v>
      </c>
      <c r="V145" s="83">
        <f t="shared" si="27"/>
        <v>1.66520901</v>
      </c>
      <c r="W145" s="83">
        <f t="shared" si="28"/>
        <v>148.2612288</v>
      </c>
    </row>
    <row r="146" ht="12.75" customHeight="1">
      <c r="A146" s="83">
        <f t="shared" si="29"/>
        <v>2.64</v>
      </c>
      <c r="B146" s="83">
        <f>IF( ISERROR( MATCH(R145,Sheet1!$K$9:$K$13,1) ), 1,  MATCH(R145,Sheet1!$K$9:$K$13,1)+1)</f>
        <v>1</v>
      </c>
      <c r="C146" s="94">
        <f>IF( ISERROR( MATCH(D146,Sheet1!$B$25:$B$42) ), 1, MATCH(D146,Sheet1!$B$25:$B$42))</f>
        <v>15</v>
      </c>
      <c r="D146" s="83">
        <f>if(U146, OFFSET(Sheet1!$P$9, 2*B145-1, 0),T145)</f>
        <v>7518.858752</v>
      </c>
      <c r="E146" s="100">
        <f t="array" ref="E146">index(Sheet1!$C$25:$H$42, C146,B146)</f>
        <v>56.73880963</v>
      </c>
      <c r="F146" s="100">
        <f t="array" ref="F146">index(Sheet1!$C$25:$H$42, C146+1,B146)</f>
        <v>60.52139693</v>
      </c>
      <c r="G146" s="94">
        <f t="array" ref="G146">index(Sheet1!$B$25:$B$42, C146,1)</f>
        <v>7500</v>
      </c>
      <c r="H146" s="94">
        <f t="array" ref="H146">index(Sheet1!$B$25:$B$42, C146+1,1)</f>
        <v>8000</v>
      </c>
      <c r="I146" s="100">
        <f t="shared" si="17"/>
        <v>56.88147938</v>
      </c>
      <c r="J146" s="100">
        <f t="array" ref="J146">index(Sheet1!$F$47:$K$64, C146,B146)</f>
        <v>3789.1854</v>
      </c>
      <c r="K146" s="100">
        <f t="array" ref="K146">index(Sheet1!$F$47:$K$64, C146+1,B146)</f>
        <v>0</v>
      </c>
      <c r="L146" s="102">
        <f t="shared" si="18"/>
        <v>3646.266783</v>
      </c>
      <c r="M146" s="83">
        <f>L146/( 0.5*Sheet1!$F$18/12)</f>
        <v>3496.561634</v>
      </c>
      <c r="N146" s="83">
        <f t="shared" si="19"/>
        <v>1.003893665</v>
      </c>
      <c r="O146" s="83">
        <f t="shared" si="20"/>
        <v>60.849637</v>
      </c>
      <c r="P146" s="83">
        <f t="shared" si="21"/>
        <v>0.01747046712</v>
      </c>
      <c r="Q146" s="83">
        <f t="shared" si="22"/>
        <v>1</v>
      </c>
      <c r="R146" s="86">
        <f t="shared" si="31"/>
        <v>57.09804411</v>
      </c>
      <c r="S146" s="86">
        <f>min(R146, offset(Sheet1!$K$9,B146-1,0))</f>
        <v>57.09804411</v>
      </c>
      <c r="T146" s="83">
        <f t="shared" si="30"/>
        <v>7547.485286</v>
      </c>
      <c r="U146" s="83">
        <f t="shared" si="26"/>
        <v>0</v>
      </c>
      <c r="V146" s="83">
        <f t="shared" si="27"/>
        <v>1.671699678</v>
      </c>
      <c r="W146" s="83">
        <f t="shared" si="28"/>
        <v>149.9264378</v>
      </c>
    </row>
    <row r="147" ht="12.75" customHeight="1">
      <c r="A147" s="83">
        <f t="shared" si="29"/>
        <v>2.66</v>
      </c>
      <c r="B147" s="83">
        <f>IF( ISERROR( MATCH(R146,Sheet1!$K$9:$K$13,1) ), 1,  MATCH(R146,Sheet1!$K$9:$K$13,1)+1)</f>
        <v>1</v>
      </c>
      <c r="C147" s="94">
        <f>IF( ISERROR( MATCH(D147,Sheet1!$B$25:$B$42) ), 1, MATCH(D147,Sheet1!$B$25:$B$42))</f>
        <v>15</v>
      </c>
      <c r="D147" s="83">
        <f>if(U147, OFFSET(Sheet1!$P$9, 2*B146-1, 0),T146)</f>
        <v>7547.485286</v>
      </c>
      <c r="E147" s="100">
        <f t="array" ref="E147">index(Sheet1!$C$25:$H$42, C147,B147)</f>
        <v>56.73880963</v>
      </c>
      <c r="F147" s="100">
        <f t="array" ref="F147">index(Sheet1!$C$25:$H$42, C147+1,B147)</f>
        <v>60.52139693</v>
      </c>
      <c r="G147" s="94">
        <f t="array" ref="G147">index(Sheet1!$B$25:$B$42, C147,1)</f>
        <v>7500</v>
      </c>
      <c r="H147" s="94">
        <f t="array" ref="H147">index(Sheet1!$B$25:$B$42, C147+1,1)</f>
        <v>8000</v>
      </c>
      <c r="I147" s="100">
        <f t="shared" si="17"/>
        <v>57.09804411</v>
      </c>
      <c r="J147" s="100">
        <f t="array" ref="J147">index(Sheet1!$F$47:$K$64, C147,B147)</f>
        <v>3789.1854</v>
      </c>
      <c r="K147" s="100">
        <f t="array" ref="K147">index(Sheet1!$F$47:$K$64, C147+1,B147)</f>
        <v>0</v>
      </c>
      <c r="L147" s="102">
        <f t="shared" si="18"/>
        <v>3429.324293</v>
      </c>
      <c r="M147" s="83">
        <f>L147/( 0.5*Sheet1!$F$18/12)</f>
        <v>3288.526174</v>
      </c>
      <c r="N147" s="83">
        <f t="shared" si="19"/>
        <v>0.9441648505</v>
      </c>
      <c r="O147" s="83">
        <f t="shared" si="20"/>
        <v>61.31386442</v>
      </c>
      <c r="P147" s="83">
        <f t="shared" si="21"/>
        <v>0.01760375091</v>
      </c>
      <c r="Q147" s="83">
        <f t="shared" si="22"/>
        <v>1</v>
      </c>
      <c r="R147" s="86">
        <f t="shared" si="31"/>
        <v>57.30146639</v>
      </c>
      <c r="S147" s="86">
        <f>min(R147, offset(Sheet1!$K$9,B147-1,0))</f>
        <v>57.30146639</v>
      </c>
      <c r="T147" s="83">
        <f t="shared" si="30"/>
        <v>7574.37459</v>
      </c>
      <c r="U147" s="83">
        <f t="shared" si="26"/>
        <v>0</v>
      </c>
      <c r="V147" s="83">
        <f t="shared" si="27"/>
        <v>1.677859487</v>
      </c>
      <c r="W147" s="83">
        <f t="shared" si="28"/>
        <v>151.5981375</v>
      </c>
    </row>
    <row r="148" ht="12.75" customHeight="1">
      <c r="A148" s="83">
        <f t="shared" si="29"/>
        <v>2.68</v>
      </c>
      <c r="B148" s="83">
        <f>IF( ISERROR( MATCH(R147,Sheet1!$K$9:$K$13,1) ), 1,  MATCH(R147,Sheet1!$K$9:$K$13,1)+1)</f>
        <v>1</v>
      </c>
      <c r="C148" s="94">
        <f>IF( ISERROR( MATCH(D148,Sheet1!$B$25:$B$42) ), 1, MATCH(D148,Sheet1!$B$25:$B$42))</f>
        <v>15</v>
      </c>
      <c r="D148" s="83">
        <f>if(U148, OFFSET(Sheet1!$P$9, 2*B147-1, 0),T147)</f>
        <v>7574.37459</v>
      </c>
      <c r="E148" s="100">
        <f t="array" ref="E148">index(Sheet1!$C$25:$H$42, C148,B148)</f>
        <v>56.73880963</v>
      </c>
      <c r="F148" s="100">
        <f t="array" ref="F148">index(Sheet1!$C$25:$H$42, C148+1,B148)</f>
        <v>60.52139693</v>
      </c>
      <c r="G148" s="94">
        <f t="array" ref="G148">index(Sheet1!$B$25:$B$42, C148,1)</f>
        <v>7500</v>
      </c>
      <c r="H148" s="94">
        <f t="array" ref="H148">index(Sheet1!$B$25:$B$42, C148+1,1)</f>
        <v>8000</v>
      </c>
      <c r="I148" s="100">
        <f t="shared" si="17"/>
        <v>57.30146639</v>
      </c>
      <c r="J148" s="100">
        <f t="array" ref="J148">index(Sheet1!$F$47:$K$64, C148,B148)</f>
        <v>3789.1854</v>
      </c>
      <c r="K148" s="100">
        <f t="array" ref="K148">index(Sheet1!$F$47:$K$64, C148+1,B148)</f>
        <v>0</v>
      </c>
      <c r="L148" s="102">
        <f t="shared" si="18"/>
        <v>3225.547179</v>
      </c>
      <c r="M148" s="83">
        <f>L148/( 0.5*Sheet1!$F$18/12)</f>
        <v>3093.115558</v>
      </c>
      <c r="N148" s="83">
        <f t="shared" si="19"/>
        <v>0.8880607402</v>
      </c>
      <c r="O148" s="83">
        <f t="shared" si="20"/>
        <v>61.75152648</v>
      </c>
      <c r="P148" s="83">
        <f t="shared" si="21"/>
        <v>0.01772940755</v>
      </c>
      <c r="Q148" s="83">
        <f t="shared" si="22"/>
        <v>1</v>
      </c>
      <c r="R148" s="86">
        <f t="shared" si="31"/>
        <v>57.49254367</v>
      </c>
      <c r="S148" s="86">
        <f>min(R148, offset(Sheet1!$K$9,B148-1,0))</f>
        <v>57.49254367</v>
      </c>
      <c r="T148" s="83">
        <f t="shared" si="30"/>
        <v>7599.632075</v>
      </c>
      <c r="U148" s="83">
        <f t="shared" si="26"/>
        <v>0</v>
      </c>
      <c r="V148" s="83">
        <f t="shared" si="27"/>
        <v>1.683645481</v>
      </c>
      <c r="W148" s="83">
        <f t="shared" si="28"/>
        <v>153.275997</v>
      </c>
    </row>
    <row r="149" ht="12.75" customHeight="1">
      <c r="A149" s="83">
        <f t="shared" si="29"/>
        <v>2.7</v>
      </c>
      <c r="B149" s="83">
        <f>IF( ISERROR( MATCH(R148,Sheet1!$K$9:$K$13,1) ), 1,  MATCH(R148,Sheet1!$K$9:$K$13,1)+1)</f>
        <v>1</v>
      </c>
      <c r="C149" s="94">
        <f>IF( ISERROR( MATCH(D149,Sheet1!$B$25:$B$42) ), 1, MATCH(D149,Sheet1!$B$25:$B$42))</f>
        <v>15</v>
      </c>
      <c r="D149" s="83">
        <f>if(U149, OFFSET(Sheet1!$P$9, 2*B148-1, 0),T148)</f>
        <v>7599.632075</v>
      </c>
      <c r="E149" s="100">
        <f t="array" ref="E149">index(Sheet1!$C$25:$H$42, C149,B149)</f>
        <v>56.73880963</v>
      </c>
      <c r="F149" s="100">
        <f t="array" ref="F149">index(Sheet1!$C$25:$H$42, C149+1,B149)</f>
        <v>60.52139693</v>
      </c>
      <c r="G149" s="94">
        <f t="array" ref="G149">index(Sheet1!$B$25:$B$42, C149,1)</f>
        <v>7500</v>
      </c>
      <c r="H149" s="94">
        <f t="array" ref="H149">index(Sheet1!$B$25:$B$42, C149+1,1)</f>
        <v>8000</v>
      </c>
      <c r="I149" s="100">
        <f t="shared" si="17"/>
        <v>57.49254367</v>
      </c>
      <c r="J149" s="100">
        <f t="array" ref="J149">index(Sheet1!$F$47:$K$64, C149,B149)</f>
        <v>3789.1854</v>
      </c>
      <c r="K149" s="100">
        <f t="array" ref="K149">index(Sheet1!$F$47:$K$64, C149+1,B149)</f>
        <v>0</v>
      </c>
      <c r="L149" s="102">
        <f t="shared" si="18"/>
        <v>3034.136588</v>
      </c>
      <c r="M149" s="83">
        <f>L149/( 0.5*Sheet1!$F$18/12)</f>
        <v>2909.563732</v>
      </c>
      <c r="N149" s="83">
        <f t="shared" si="19"/>
        <v>0.835361393</v>
      </c>
      <c r="O149" s="83">
        <f t="shared" si="20"/>
        <v>62.16404602</v>
      </c>
      <c r="P149" s="83">
        <f t="shared" si="21"/>
        <v>0.01784784554</v>
      </c>
      <c r="Q149" s="83">
        <f t="shared" si="22"/>
        <v>1</v>
      </c>
      <c r="R149" s="86">
        <f t="shared" si="31"/>
        <v>57.67202506</v>
      </c>
      <c r="S149" s="86">
        <f>min(R149, offset(Sheet1!$K$9,B149-1,0))</f>
        <v>57.67202506</v>
      </c>
      <c r="T149" s="83">
        <f t="shared" si="30"/>
        <v>7623.35676</v>
      </c>
      <c r="U149" s="83">
        <f t="shared" si="26"/>
        <v>0</v>
      </c>
      <c r="V149" s="83">
        <f t="shared" si="27"/>
        <v>1.689080341</v>
      </c>
      <c r="W149" s="83">
        <f t="shared" si="28"/>
        <v>154.9596425</v>
      </c>
    </row>
    <row r="150" ht="12.75" customHeight="1">
      <c r="A150" s="83">
        <f t="shared" si="29"/>
        <v>2.72</v>
      </c>
      <c r="B150" s="83">
        <f>IF( ISERROR( MATCH(R149,Sheet1!$K$9:$K$13,1) ), 1,  MATCH(R149,Sheet1!$K$9:$K$13,1)+1)</f>
        <v>1</v>
      </c>
      <c r="C150" s="94">
        <f>IF( ISERROR( MATCH(D150,Sheet1!$B$25:$B$42) ), 1, MATCH(D150,Sheet1!$B$25:$B$42))</f>
        <v>15</v>
      </c>
      <c r="D150" s="83">
        <f>if(U150, OFFSET(Sheet1!$P$9, 2*B149-1, 0),T149)</f>
        <v>7623.35676</v>
      </c>
      <c r="E150" s="100">
        <f t="array" ref="E150">index(Sheet1!$C$25:$H$42, C150,B150)</f>
        <v>56.73880963</v>
      </c>
      <c r="F150" s="100">
        <f t="array" ref="F150">index(Sheet1!$C$25:$H$42, C150+1,B150)</f>
        <v>60.52139693</v>
      </c>
      <c r="G150" s="94">
        <f t="array" ref="G150">index(Sheet1!$B$25:$B$42, C150,1)</f>
        <v>7500</v>
      </c>
      <c r="H150" s="94">
        <f t="array" ref="H150">index(Sheet1!$B$25:$B$42, C150+1,1)</f>
        <v>8000</v>
      </c>
      <c r="I150" s="100">
        <f t="shared" si="17"/>
        <v>57.67202506</v>
      </c>
      <c r="J150" s="100">
        <f t="array" ref="J150">index(Sheet1!$F$47:$K$64, C150,B150)</f>
        <v>3789.1854</v>
      </c>
      <c r="K150" s="100">
        <f t="array" ref="K150">index(Sheet1!$F$47:$K$64, C150+1,B150)</f>
        <v>0</v>
      </c>
      <c r="L150" s="102">
        <f t="shared" si="18"/>
        <v>2854.34213</v>
      </c>
      <c r="M150" s="83">
        <f>L150/( 0.5*Sheet1!$F$18/12)</f>
        <v>2737.151113</v>
      </c>
      <c r="N150" s="83">
        <f t="shared" si="19"/>
        <v>0.7858602104</v>
      </c>
      <c r="O150" s="83">
        <f t="shared" si="20"/>
        <v>62.5527818</v>
      </c>
      <c r="P150" s="83">
        <f t="shared" si="21"/>
        <v>0.01795945501</v>
      </c>
      <c r="Q150" s="83">
        <f t="shared" si="22"/>
        <v>1</v>
      </c>
      <c r="R150" s="86">
        <f t="shared" si="31"/>
        <v>57.84061418</v>
      </c>
      <c r="S150" s="86">
        <f>min(R150, offset(Sheet1!$K$9,B150-1,0))</f>
        <v>57.84061418</v>
      </c>
      <c r="T150" s="83">
        <f t="shared" si="30"/>
        <v>7645.641655</v>
      </c>
      <c r="U150" s="83">
        <f t="shared" si="26"/>
        <v>0</v>
      </c>
      <c r="V150" s="83">
        <f t="shared" si="27"/>
        <v>1.694185375</v>
      </c>
      <c r="W150" s="83">
        <f t="shared" si="28"/>
        <v>156.6487228</v>
      </c>
    </row>
    <row r="151" ht="12.75" customHeight="1">
      <c r="A151" s="83">
        <f t="shared" si="29"/>
        <v>2.74</v>
      </c>
      <c r="B151" s="83">
        <f>IF( ISERROR( MATCH(R150,Sheet1!$K$9:$K$13,1) ), 1,  MATCH(R150,Sheet1!$K$9:$K$13,1)+1)</f>
        <v>1</v>
      </c>
      <c r="C151" s="94">
        <f>IF( ISERROR( MATCH(D151,Sheet1!$B$25:$B$42) ), 1, MATCH(D151,Sheet1!$B$25:$B$42))</f>
        <v>15</v>
      </c>
      <c r="D151" s="83">
        <f>if(U151, OFFSET(Sheet1!$P$9, 2*B150-1, 0),T150)</f>
        <v>7645.641655</v>
      </c>
      <c r="E151" s="100">
        <f t="array" ref="E151">index(Sheet1!$C$25:$H$42, C151,B151)</f>
        <v>56.73880963</v>
      </c>
      <c r="F151" s="100">
        <f t="array" ref="F151">index(Sheet1!$C$25:$H$42, C151+1,B151)</f>
        <v>60.52139693</v>
      </c>
      <c r="G151" s="94">
        <f t="array" ref="G151">index(Sheet1!$B$25:$B$42, C151,1)</f>
        <v>7500</v>
      </c>
      <c r="H151" s="94">
        <f t="array" ref="H151">index(Sheet1!$B$25:$B$42, C151+1,1)</f>
        <v>8000</v>
      </c>
      <c r="I151" s="100">
        <f t="shared" si="17"/>
        <v>57.84061418</v>
      </c>
      <c r="J151" s="100">
        <f t="array" ref="J151">index(Sheet1!$F$47:$K$64, C151,B151)</f>
        <v>3789.1854</v>
      </c>
      <c r="K151" s="100">
        <f t="array" ref="K151">index(Sheet1!$F$47:$K$64, C151+1,B151)</f>
        <v>0</v>
      </c>
      <c r="L151" s="102">
        <f t="shared" si="18"/>
        <v>2685.458934</v>
      </c>
      <c r="M151" s="83">
        <f>L151/( 0.5*Sheet1!$F$18/12)</f>
        <v>2575.201771</v>
      </c>
      <c r="N151" s="83">
        <f t="shared" si="19"/>
        <v>0.739363127</v>
      </c>
      <c r="O151" s="83">
        <f t="shared" si="20"/>
        <v>62.91902981</v>
      </c>
      <c r="P151" s="83">
        <f t="shared" si="21"/>
        <v>0.01806460804</v>
      </c>
      <c r="Q151" s="83">
        <f t="shared" si="22"/>
        <v>1</v>
      </c>
      <c r="R151" s="86">
        <f t="shared" si="31"/>
        <v>57.99897199</v>
      </c>
      <c r="S151" s="86">
        <f>min(R151, offset(Sheet1!$K$9,B151-1,0))</f>
        <v>57.99897199</v>
      </c>
      <c r="T151" s="83">
        <f t="shared" si="30"/>
        <v>7666.574128</v>
      </c>
      <c r="U151" s="83">
        <f t="shared" si="26"/>
        <v>0</v>
      </c>
      <c r="V151" s="83">
        <f t="shared" si="27"/>
        <v>1.698980597</v>
      </c>
      <c r="W151" s="83">
        <f t="shared" si="28"/>
        <v>158.3429082</v>
      </c>
    </row>
    <row r="152" ht="12.75" customHeight="1">
      <c r="A152" s="83">
        <f t="shared" si="29"/>
        <v>2.76</v>
      </c>
      <c r="B152" s="83">
        <f>IF( ISERROR( MATCH(R151,Sheet1!$K$9:$K$13,1) ), 1,  MATCH(R151,Sheet1!$K$9:$K$13,1)+1)</f>
        <v>1</v>
      </c>
      <c r="C152" s="94">
        <f>IF( ISERROR( MATCH(D152,Sheet1!$B$25:$B$42) ), 1, MATCH(D152,Sheet1!$B$25:$B$42))</f>
        <v>15</v>
      </c>
      <c r="D152" s="83">
        <f>if(U152, OFFSET(Sheet1!$P$9, 2*B151-1, 0),T151)</f>
        <v>7666.574128</v>
      </c>
      <c r="E152" s="100">
        <f t="array" ref="E152">index(Sheet1!$C$25:$H$42, C152,B152)</f>
        <v>56.73880963</v>
      </c>
      <c r="F152" s="100">
        <f t="array" ref="F152">index(Sheet1!$C$25:$H$42, C152+1,B152)</f>
        <v>60.52139693</v>
      </c>
      <c r="G152" s="94">
        <f t="array" ref="G152">index(Sheet1!$B$25:$B$42, C152,1)</f>
        <v>7500</v>
      </c>
      <c r="H152" s="94">
        <f t="array" ref="H152">index(Sheet1!$B$25:$B$42, C152+1,1)</f>
        <v>8000</v>
      </c>
      <c r="I152" s="100">
        <f t="shared" si="17"/>
        <v>57.99897199</v>
      </c>
      <c r="J152" s="100">
        <f t="array" ref="J152">index(Sheet1!$F$47:$K$64, C152,B152)</f>
        <v>3789.1854</v>
      </c>
      <c r="K152" s="100">
        <f t="array" ref="K152">index(Sheet1!$F$47:$K$64, C152+1,B152)</f>
        <v>0</v>
      </c>
      <c r="L152" s="102">
        <f t="shared" si="18"/>
        <v>2526.824894</v>
      </c>
      <c r="M152" s="83">
        <f>L152/( 0.5*Sheet1!$F$18/12)</f>
        <v>2423.080785</v>
      </c>
      <c r="N152" s="83">
        <f t="shared" si="19"/>
        <v>0.6956878511</v>
      </c>
      <c r="O152" s="83">
        <f t="shared" si="20"/>
        <v>63.26402475</v>
      </c>
      <c r="P152" s="83">
        <f t="shared" si="21"/>
        <v>0.01816365913</v>
      </c>
      <c r="Q152" s="83">
        <f t="shared" si="22"/>
        <v>1</v>
      </c>
      <c r="R152" s="86">
        <f t="shared" si="31"/>
        <v>58.14771935</v>
      </c>
      <c r="S152" s="86">
        <f>min(R152, offset(Sheet1!$K$9,B152-1,0))</f>
        <v>58.06166972</v>
      </c>
      <c r="T152" s="83">
        <f t="shared" si="30"/>
        <v>7686.236246</v>
      </c>
      <c r="U152" s="83">
        <f t="shared" si="26"/>
        <v>0</v>
      </c>
      <c r="V152" s="83">
        <f t="shared" si="27"/>
        <v>1.702222745</v>
      </c>
      <c r="W152" s="83">
        <f t="shared" si="28"/>
        <v>160.0418888</v>
      </c>
    </row>
    <row r="153" ht="12.75" customHeight="1">
      <c r="A153" s="83">
        <f t="shared" si="29"/>
        <v>3.06</v>
      </c>
      <c r="B153" s="83">
        <f>IF( ISERROR( MATCH(R152,Sheet1!$K$9:$K$13,1) ), 1,  MATCH(R152,Sheet1!$K$9:$K$13,1)+1)</f>
        <v>2</v>
      </c>
      <c r="C153" s="94">
        <f>IF( ISERROR( MATCH(D153,Sheet1!$B$25:$B$42) ), 1, MATCH(D153,Sheet1!$B$25:$B$42))</f>
        <v>8</v>
      </c>
      <c r="D153" s="89">
        <f>if(U153, OFFSET(Sheet1!$P$9, 2*B152-1, 0),T152)</f>
        <v>4187.781228</v>
      </c>
      <c r="E153" s="100">
        <f t="array" ref="E153">index(Sheet1!$C$25:$H$42, C153,B153)</f>
        <v>55.45816896</v>
      </c>
      <c r="F153" s="100">
        <f t="array" ref="F153">index(Sheet1!$C$25:$H$42, C153+1,B153)</f>
        <v>62.39044008</v>
      </c>
      <c r="G153" s="94">
        <f t="array" ref="G153">index(Sheet1!$B$25:$B$42, C153,1)</f>
        <v>4000</v>
      </c>
      <c r="H153" s="94">
        <f t="array" ref="H153">index(Sheet1!$B$25:$B$42, C153+1,1)</f>
        <v>4500</v>
      </c>
      <c r="I153" s="100">
        <f t="shared" si="17"/>
        <v>58.06166972</v>
      </c>
      <c r="J153" s="100">
        <f t="array" ref="J153">index(Sheet1!$F$47:$K$64, C153,B153)</f>
        <v>2201.823</v>
      </c>
      <c r="K153" s="100">
        <f t="array" ref="K153">index(Sheet1!$F$47:$K$64, C153+1,B153)</f>
        <v>2899.962</v>
      </c>
      <c r="L153" s="102">
        <f t="shared" si="18"/>
        <v>2464.017797</v>
      </c>
      <c r="M153" s="83">
        <f>L153/( 0.5*Sheet1!$F$18/12)</f>
        <v>2362.852366</v>
      </c>
      <c r="N153" s="83">
        <f t="shared" si="19"/>
        <v>0.6783957411</v>
      </c>
      <c r="O153" s="83">
        <f t="shared" si="20"/>
        <v>63.40087733</v>
      </c>
      <c r="P153" s="83">
        <f t="shared" si="21"/>
        <v>0.01820295071</v>
      </c>
      <c r="Q153" s="83">
        <f t="shared" si="22"/>
        <v>0</v>
      </c>
      <c r="R153" s="86">
        <f t="shared" si="31"/>
        <v>58.20661205</v>
      </c>
      <c r="S153" s="86">
        <f>min(R153, offset(Sheet1!$K$9,B153-1,0))</f>
        <v>58.20661205</v>
      </c>
      <c r="T153" s="83">
        <f t="shared" si="30"/>
        <v>4198.235401</v>
      </c>
      <c r="U153" s="83">
        <f t="shared" si="26"/>
        <v>1</v>
      </c>
      <c r="V153" s="83">
        <f t="shared" si="27"/>
        <v>25.57902199</v>
      </c>
      <c r="W153" s="83">
        <f t="shared" si="28"/>
        <v>161.7441115</v>
      </c>
    </row>
    <row r="154" ht="12.75" customHeight="1">
      <c r="A154" s="83">
        <f t="shared" si="29"/>
        <v>3.08</v>
      </c>
      <c r="B154" s="83">
        <f>IF( ISERROR( MATCH(R153,Sheet1!$K$9:$K$13,1) ), 1,  MATCH(R153,Sheet1!$K$9:$K$13,1)+1)</f>
        <v>2</v>
      </c>
      <c r="C154" s="94">
        <f>IF( ISERROR( MATCH(D154,Sheet1!$B$25:$B$42) ), 1, MATCH(D154,Sheet1!$B$25:$B$42))</f>
        <v>8</v>
      </c>
      <c r="D154" s="83">
        <f>if(U154, OFFSET(Sheet1!$P$9, 2*B153-1, 0),T153)</f>
        <v>4198.235401</v>
      </c>
      <c r="E154" s="100">
        <f t="array" ref="E154">index(Sheet1!$C$25:$H$42, C154,B154)</f>
        <v>55.45816896</v>
      </c>
      <c r="F154" s="100">
        <f t="array" ref="F154">index(Sheet1!$C$25:$H$42, C154+1,B154)</f>
        <v>62.39044008</v>
      </c>
      <c r="G154" s="94">
        <f t="array" ref="G154">index(Sheet1!$B$25:$B$42, C154,1)</f>
        <v>4000</v>
      </c>
      <c r="H154" s="94">
        <f t="array" ref="H154">index(Sheet1!$B$25:$B$42, C154+1,1)</f>
        <v>4500</v>
      </c>
      <c r="I154" s="100">
        <f t="shared" si="17"/>
        <v>58.20661205</v>
      </c>
      <c r="J154" s="100">
        <f t="array" ref="J154">index(Sheet1!$F$47:$K$64, C154,B154)</f>
        <v>2201.823</v>
      </c>
      <c r="K154" s="100">
        <f t="array" ref="K154">index(Sheet1!$F$47:$K$64, C154+1,B154)</f>
        <v>2899.962</v>
      </c>
      <c r="L154" s="102">
        <f t="shared" si="18"/>
        <v>2478.614729</v>
      </c>
      <c r="M154" s="83">
        <f>L154/( 0.5*Sheet1!$F$18/12)</f>
        <v>2376.849991</v>
      </c>
      <c r="N154" s="83">
        <f t="shared" si="19"/>
        <v>0.6824145824</v>
      </c>
      <c r="O154" s="83">
        <f t="shared" si="20"/>
        <v>63.71781416</v>
      </c>
      <c r="P154" s="83">
        <f t="shared" si="21"/>
        <v>0.01829394607</v>
      </c>
      <c r="Q154" s="83">
        <f t="shared" si="22"/>
        <v>1</v>
      </c>
      <c r="R154" s="86">
        <f t="shared" si="31"/>
        <v>58.35241671</v>
      </c>
      <c r="S154" s="86">
        <f>min(R154, offset(Sheet1!$K$9,B154-1,0))</f>
        <v>58.35241671</v>
      </c>
      <c r="T154" s="83">
        <f t="shared" si="30"/>
        <v>4208.751772</v>
      </c>
      <c r="U154" s="83">
        <f t="shared" si="26"/>
        <v>0</v>
      </c>
      <c r="V154" s="83">
        <f t="shared" si="27"/>
        <v>1.709532422</v>
      </c>
      <c r="W154" s="83">
        <f t="shared" si="28"/>
        <v>187.3231335</v>
      </c>
    </row>
    <row r="155" ht="12.75" customHeight="1">
      <c r="A155" s="83">
        <f t="shared" si="29"/>
        <v>3.1</v>
      </c>
      <c r="B155" s="83">
        <f>IF( ISERROR( MATCH(R154,Sheet1!$K$9:$K$13,1) ), 1,  MATCH(R154,Sheet1!$K$9:$K$13,1)+1)</f>
        <v>2</v>
      </c>
      <c r="C155" s="94">
        <f>IF( ISERROR( MATCH(D155,Sheet1!$B$25:$B$42) ), 1, MATCH(D155,Sheet1!$B$25:$B$42))</f>
        <v>8</v>
      </c>
      <c r="D155" s="83">
        <f>if(U155, OFFSET(Sheet1!$P$9, 2*B154-1, 0),T154)</f>
        <v>4208.751772</v>
      </c>
      <c r="E155" s="100">
        <f t="array" ref="E155">index(Sheet1!$C$25:$H$42, C155,B155)</f>
        <v>55.45816896</v>
      </c>
      <c r="F155" s="100">
        <f t="array" ref="F155">index(Sheet1!$C$25:$H$42, C155+1,B155)</f>
        <v>62.39044008</v>
      </c>
      <c r="G155" s="94">
        <f t="array" ref="G155">index(Sheet1!$B$25:$B$42, C155,1)</f>
        <v>4000</v>
      </c>
      <c r="H155" s="94">
        <f t="array" ref="H155">index(Sheet1!$B$25:$B$42, C155+1,1)</f>
        <v>4500</v>
      </c>
      <c r="I155" s="100">
        <f t="shared" si="17"/>
        <v>58.35241671</v>
      </c>
      <c r="J155" s="100">
        <f t="array" ref="J155">index(Sheet1!$F$47:$K$64, C155,B155)</f>
        <v>2201.823</v>
      </c>
      <c r="K155" s="100">
        <f t="array" ref="K155">index(Sheet1!$F$47:$K$64, C155+1,B155)</f>
        <v>2899.962</v>
      </c>
      <c r="L155" s="102">
        <f t="shared" si="18"/>
        <v>2493.298506</v>
      </c>
      <c r="M155" s="83">
        <f>L155/( 0.5*Sheet1!$F$18/12)</f>
        <v>2390.930894</v>
      </c>
      <c r="N155" s="83">
        <f t="shared" si="19"/>
        <v>0.686457334</v>
      </c>
      <c r="O155" s="83">
        <f t="shared" si="20"/>
        <v>64.03743389</v>
      </c>
      <c r="P155" s="83">
        <f t="shared" si="21"/>
        <v>0.01838571171</v>
      </c>
      <c r="Q155" s="83">
        <f t="shared" si="22"/>
        <v>1</v>
      </c>
      <c r="R155" s="86">
        <f t="shared" si="31"/>
        <v>58.4990888</v>
      </c>
      <c r="S155" s="86">
        <f>min(R155, offset(Sheet1!$K$9,B155-1,0))</f>
        <v>58.4990888</v>
      </c>
      <c r="T155" s="83">
        <f t="shared" si="30"/>
        <v>4219.330707</v>
      </c>
      <c r="U155" s="83">
        <f t="shared" si="26"/>
        <v>0</v>
      </c>
      <c r="V155" s="83">
        <f t="shared" si="27"/>
        <v>1.713822081</v>
      </c>
      <c r="W155" s="83">
        <f t="shared" si="28"/>
        <v>189.0326659</v>
      </c>
    </row>
    <row r="156" ht="12.75" customHeight="1">
      <c r="A156" s="83">
        <f t="shared" si="29"/>
        <v>3.12</v>
      </c>
      <c r="B156" s="83">
        <f>IF( ISERROR( MATCH(R155,Sheet1!$K$9:$K$13,1) ), 1,  MATCH(R155,Sheet1!$K$9:$K$13,1)+1)</f>
        <v>2</v>
      </c>
      <c r="C156" s="94">
        <f>IF( ISERROR( MATCH(D156,Sheet1!$B$25:$B$42) ), 1, MATCH(D156,Sheet1!$B$25:$B$42))</f>
        <v>8</v>
      </c>
      <c r="D156" s="83">
        <f>if(U156, OFFSET(Sheet1!$P$9, 2*B155-1, 0),T155)</f>
        <v>4219.330707</v>
      </c>
      <c r="E156" s="100">
        <f t="array" ref="E156">index(Sheet1!$C$25:$H$42, C156,B156)</f>
        <v>55.45816896</v>
      </c>
      <c r="F156" s="100">
        <f t="array" ref="F156">index(Sheet1!$C$25:$H$42, C156+1,B156)</f>
        <v>62.39044008</v>
      </c>
      <c r="G156" s="94">
        <f t="array" ref="G156">index(Sheet1!$B$25:$B$42, C156,1)</f>
        <v>4000</v>
      </c>
      <c r="H156" s="94">
        <f t="array" ref="H156">index(Sheet1!$B$25:$B$42, C156+1,1)</f>
        <v>4500</v>
      </c>
      <c r="I156" s="100">
        <f t="shared" si="17"/>
        <v>58.4990888</v>
      </c>
      <c r="J156" s="100">
        <f t="array" ref="J156">index(Sheet1!$F$47:$K$64, C156,B156)</f>
        <v>2201.823</v>
      </c>
      <c r="K156" s="100">
        <f t="array" ref="K156">index(Sheet1!$F$47:$K$64, C156+1,B156)</f>
        <v>2899.962</v>
      </c>
      <c r="L156" s="102">
        <f t="shared" si="18"/>
        <v>2508.06964</v>
      </c>
      <c r="M156" s="83">
        <f>L156/( 0.5*Sheet1!$F$18/12)</f>
        <v>2405.095568</v>
      </c>
      <c r="N156" s="83">
        <f t="shared" si="19"/>
        <v>0.6905241367</v>
      </c>
      <c r="O156" s="83">
        <f t="shared" si="20"/>
        <v>64.35976187</v>
      </c>
      <c r="P156" s="83">
        <f t="shared" si="21"/>
        <v>0.01847825492</v>
      </c>
      <c r="Q156" s="83">
        <f t="shared" si="22"/>
        <v>1</v>
      </c>
      <c r="R156" s="86">
        <f t="shared" si="31"/>
        <v>58.64663342</v>
      </c>
      <c r="S156" s="86">
        <f>min(R156, offset(Sheet1!$K$9,B156-1,0))</f>
        <v>58.64663342</v>
      </c>
      <c r="T156" s="83">
        <f t="shared" si="30"/>
        <v>4229.972574</v>
      </c>
      <c r="U156" s="83">
        <f t="shared" si="26"/>
        <v>0</v>
      </c>
      <c r="V156" s="83">
        <f t="shared" si="27"/>
        <v>1.718137259</v>
      </c>
      <c r="W156" s="83">
        <f t="shared" si="28"/>
        <v>190.746488</v>
      </c>
    </row>
    <row r="157" ht="12.75" customHeight="1">
      <c r="A157" s="83">
        <f t="shared" si="29"/>
        <v>3.14</v>
      </c>
      <c r="B157" s="83">
        <f>IF( ISERROR( MATCH(R156,Sheet1!$K$9:$K$13,1) ), 1,  MATCH(R156,Sheet1!$K$9:$K$13,1)+1)</f>
        <v>2</v>
      </c>
      <c r="C157" s="94">
        <f>IF( ISERROR( MATCH(D157,Sheet1!$B$25:$B$42) ), 1, MATCH(D157,Sheet1!$B$25:$B$42))</f>
        <v>8</v>
      </c>
      <c r="D157" s="83">
        <f>if(U157, OFFSET(Sheet1!$P$9, 2*B156-1, 0),T156)</f>
        <v>4229.972574</v>
      </c>
      <c r="E157" s="100">
        <f t="array" ref="E157">index(Sheet1!$C$25:$H$42, C157,B157)</f>
        <v>55.45816896</v>
      </c>
      <c r="F157" s="100">
        <f t="array" ref="F157">index(Sheet1!$C$25:$H$42, C157+1,B157)</f>
        <v>62.39044008</v>
      </c>
      <c r="G157" s="94">
        <f t="array" ref="G157">index(Sheet1!$B$25:$B$42, C157,1)</f>
        <v>4000</v>
      </c>
      <c r="H157" s="94">
        <f t="array" ref="H157">index(Sheet1!$B$25:$B$42, C157+1,1)</f>
        <v>4500</v>
      </c>
      <c r="I157" s="100">
        <f t="shared" si="17"/>
        <v>58.64663342</v>
      </c>
      <c r="J157" s="100">
        <f t="array" ref="J157">index(Sheet1!$F$47:$K$64, C157,B157)</f>
        <v>2201.823</v>
      </c>
      <c r="K157" s="100">
        <f t="array" ref="K157">index(Sheet1!$F$47:$K$64, C157+1,B157)</f>
        <v>2899.962</v>
      </c>
      <c r="L157" s="102">
        <f t="shared" si="18"/>
        <v>2522.928646</v>
      </c>
      <c r="M157" s="83">
        <f>L157/( 0.5*Sheet1!$F$18/12)</f>
        <v>2419.344506</v>
      </c>
      <c r="N157" s="83">
        <f t="shared" si="19"/>
        <v>0.6946151323</v>
      </c>
      <c r="O157" s="83">
        <f t="shared" si="20"/>
        <v>64.68482374</v>
      </c>
      <c r="P157" s="83">
        <f t="shared" si="21"/>
        <v>0.01857158304</v>
      </c>
      <c r="Q157" s="83">
        <f t="shared" si="22"/>
        <v>1</v>
      </c>
      <c r="R157" s="86">
        <f t="shared" si="31"/>
        <v>58.79505571</v>
      </c>
      <c r="S157" s="86">
        <f>min(R157, offset(Sheet1!$K$9,B157-1,0))</f>
        <v>58.79505571</v>
      </c>
      <c r="T157" s="83">
        <f t="shared" si="30"/>
        <v>4240.677744</v>
      </c>
      <c r="U157" s="83">
        <f t="shared" si="26"/>
        <v>0</v>
      </c>
      <c r="V157" s="83">
        <f t="shared" si="27"/>
        <v>1.722478107</v>
      </c>
      <c r="W157" s="83">
        <f t="shared" si="28"/>
        <v>192.4646253</v>
      </c>
    </row>
    <row r="158" ht="12.75" customHeight="1">
      <c r="A158" s="83">
        <f t="shared" si="29"/>
        <v>3.16</v>
      </c>
      <c r="B158" s="83">
        <f>IF( ISERROR( MATCH(R157,Sheet1!$K$9:$K$13,1) ), 1,  MATCH(R157,Sheet1!$K$9:$K$13,1)+1)</f>
        <v>2</v>
      </c>
      <c r="C158" s="94">
        <f>IF( ISERROR( MATCH(D158,Sheet1!$B$25:$B$42) ), 1, MATCH(D158,Sheet1!$B$25:$B$42))</f>
        <v>8</v>
      </c>
      <c r="D158" s="83">
        <f>if(U158, OFFSET(Sheet1!$P$9, 2*B157-1, 0),T157)</f>
        <v>4240.677744</v>
      </c>
      <c r="E158" s="100">
        <f t="array" ref="E158">index(Sheet1!$C$25:$H$42, C158,B158)</f>
        <v>55.45816896</v>
      </c>
      <c r="F158" s="100">
        <f t="array" ref="F158">index(Sheet1!$C$25:$H$42, C158+1,B158)</f>
        <v>62.39044008</v>
      </c>
      <c r="G158" s="94">
        <f t="array" ref="G158">index(Sheet1!$B$25:$B$42, C158,1)</f>
        <v>4000</v>
      </c>
      <c r="H158" s="94">
        <f t="array" ref="H158">index(Sheet1!$B$25:$B$42, C158+1,1)</f>
        <v>4500</v>
      </c>
      <c r="I158" s="100">
        <f t="shared" si="17"/>
        <v>58.79505571</v>
      </c>
      <c r="J158" s="100">
        <f t="array" ref="J158">index(Sheet1!$F$47:$K$64, C158,B158)</f>
        <v>2201.823</v>
      </c>
      <c r="K158" s="100">
        <f t="array" ref="K158">index(Sheet1!$F$47:$K$64, C158+1,B158)</f>
        <v>2899.962</v>
      </c>
      <c r="L158" s="102">
        <f t="shared" si="18"/>
        <v>2537.87604</v>
      </c>
      <c r="M158" s="83">
        <f>L158/( 0.5*Sheet1!$F$18/12)</f>
        <v>2433.678203</v>
      </c>
      <c r="N158" s="83">
        <f t="shared" si="19"/>
        <v>0.6987304631</v>
      </c>
      <c r="O158" s="83">
        <f t="shared" si="20"/>
        <v>65.0126454</v>
      </c>
      <c r="P158" s="83">
        <f t="shared" si="21"/>
        <v>0.01866570353</v>
      </c>
      <c r="Q158" s="83">
        <f t="shared" si="22"/>
        <v>1</v>
      </c>
      <c r="R158" s="86">
        <f t="shared" si="31"/>
        <v>58.94436084</v>
      </c>
      <c r="S158" s="86">
        <f>min(R158, offset(Sheet1!$K$9,B158-1,0))</f>
        <v>58.94436084</v>
      </c>
      <c r="T158" s="83">
        <f t="shared" si="30"/>
        <v>4251.446591</v>
      </c>
      <c r="U158" s="83">
        <f t="shared" si="26"/>
        <v>0</v>
      </c>
      <c r="V158" s="83">
        <f t="shared" si="27"/>
        <v>1.726844776</v>
      </c>
      <c r="W158" s="83">
        <f t="shared" si="28"/>
        <v>194.1871034</v>
      </c>
    </row>
    <row r="159" ht="12.75" customHeight="1">
      <c r="A159" s="83">
        <f t="shared" si="29"/>
        <v>3.18</v>
      </c>
      <c r="B159" s="83">
        <f>IF( ISERROR( MATCH(R158,Sheet1!$K$9:$K$13,1) ), 1,  MATCH(R158,Sheet1!$K$9:$K$13,1)+1)</f>
        <v>2</v>
      </c>
      <c r="C159" s="94">
        <f>IF( ISERROR( MATCH(D159,Sheet1!$B$25:$B$42) ), 1, MATCH(D159,Sheet1!$B$25:$B$42))</f>
        <v>8</v>
      </c>
      <c r="D159" s="83">
        <f>if(U159, OFFSET(Sheet1!$P$9, 2*B158-1, 0),T158)</f>
        <v>4251.446591</v>
      </c>
      <c r="E159" s="100">
        <f t="array" ref="E159">index(Sheet1!$C$25:$H$42, C159,B159)</f>
        <v>55.45816896</v>
      </c>
      <c r="F159" s="100">
        <f t="array" ref="F159">index(Sheet1!$C$25:$H$42, C159+1,B159)</f>
        <v>62.39044008</v>
      </c>
      <c r="G159" s="94">
        <f t="array" ref="G159">index(Sheet1!$B$25:$B$42, C159,1)</f>
        <v>4000</v>
      </c>
      <c r="H159" s="94">
        <f t="array" ref="H159">index(Sheet1!$B$25:$B$42, C159+1,1)</f>
        <v>4500</v>
      </c>
      <c r="I159" s="100">
        <f t="shared" si="17"/>
        <v>58.94436084</v>
      </c>
      <c r="J159" s="100">
        <f t="array" ref="J159">index(Sheet1!$F$47:$K$64, C159,B159)</f>
        <v>2201.823</v>
      </c>
      <c r="K159" s="100">
        <f t="array" ref="K159">index(Sheet1!$F$47:$K$64, C159+1,B159)</f>
        <v>2899.962</v>
      </c>
      <c r="L159" s="102">
        <f t="shared" si="18"/>
        <v>2552.912343</v>
      </c>
      <c r="M159" s="83">
        <f>L159/( 0.5*Sheet1!$F$18/12)</f>
        <v>2448.097159</v>
      </c>
      <c r="N159" s="83">
        <f t="shared" si="19"/>
        <v>0.7028702726</v>
      </c>
      <c r="O159" s="83">
        <f t="shared" si="20"/>
        <v>65.34325299</v>
      </c>
      <c r="P159" s="83">
        <f t="shared" si="21"/>
        <v>0.01876062389</v>
      </c>
      <c r="Q159" s="83">
        <f t="shared" si="22"/>
        <v>1</v>
      </c>
      <c r="R159" s="86">
        <f t="shared" si="31"/>
        <v>59.094554</v>
      </c>
      <c r="S159" s="86">
        <f>min(R159, offset(Sheet1!$K$9,B159-1,0))</f>
        <v>59.094554</v>
      </c>
      <c r="T159" s="83">
        <f t="shared" si="30"/>
        <v>4262.279488</v>
      </c>
      <c r="U159" s="83">
        <f t="shared" si="26"/>
        <v>0</v>
      </c>
      <c r="V159" s="83">
        <f t="shared" si="27"/>
        <v>1.731237418</v>
      </c>
      <c r="W159" s="83">
        <f t="shared" si="28"/>
        <v>195.9139482</v>
      </c>
    </row>
    <row r="160" ht="12.75" customHeight="1">
      <c r="A160" s="83">
        <f t="shared" si="29"/>
        <v>3.2</v>
      </c>
      <c r="B160" s="83">
        <f>IF( ISERROR( MATCH(R159,Sheet1!$K$9:$K$13,1) ), 1,  MATCH(R159,Sheet1!$K$9:$K$13,1)+1)</f>
        <v>2</v>
      </c>
      <c r="C160" s="94">
        <f>IF( ISERROR( MATCH(D160,Sheet1!$B$25:$B$42) ), 1, MATCH(D160,Sheet1!$B$25:$B$42))</f>
        <v>8</v>
      </c>
      <c r="D160" s="83">
        <f>if(U160, OFFSET(Sheet1!$P$9, 2*B159-1, 0),T159)</f>
        <v>4262.279488</v>
      </c>
      <c r="E160" s="100">
        <f t="array" ref="E160">index(Sheet1!$C$25:$H$42, C160,B160)</f>
        <v>55.45816896</v>
      </c>
      <c r="F160" s="100">
        <f t="array" ref="F160">index(Sheet1!$C$25:$H$42, C160+1,B160)</f>
        <v>62.39044008</v>
      </c>
      <c r="G160" s="94">
        <f t="array" ref="G160">index(Sheet1!$B$25:$B$42, C160,1)</f>
        <v>4000</v>
      </c>
      <c r="H160" s="94">
        <f t="array" ref="H160">index(Sheet1!$B$25:$B$42, C160+1,1)</f>
        <v>4500</v>
      </c>
      <c r="I160" s="100">
        <f t="shared" si="17"/>
        <v>59.094554</v>
      </c>
      <c r="J160" s="100">
        <f t="array" ref="J160">index(Sheet1!$F$47:$K$64, C160,B160)</f>
        <v>2201.823</v>
      </c>
      <c r="K160" s="100">
        <f t="array" ref="K160">index(Sheet1!$F$47:$K$64, C160+1,B160)</f>
        <v>2899.962</v>
      </c>
      <c r="L160" s="102">
        <f t="shared" si="18"/>
        <v>2568.038079</v>
      </c>
      <c r="M160" s="83">
        <f>L160/( 0.5*Sheet1!$F$18/12)</f>
        <v>2462.601877</v>
      </c>
      <c r="N160" s="83">
        <f t="shared" si="19"/>
        <v>0.7070347048</v>
      </c>
      <c r="O160" s="83">
        <f t="shared" si="20"/>
        <v>65.67667296</v>
      </c>
      <c r="P160" s="83">
        <f t="shared" si="21"/>
        <v>0.0188563517</v>
      </c>
      <c r="Q160" s="83">
        <f t="shared" si="22"/>
        <v>1</v>
      </c>
      <c r="R160" s="86">
        <f t="shared" si="31"/>
        <v>59.24564043</v>
      </c>
      <c r="S160" s="86">
        <f>min(R160, offset(Sheet1!$K$9,B160-1,0))</f>
        <v>59.24564043</v>
      </c>
      <c r="T160" s="83">
        <f t="shared" si="30"/>
        <v>4273.176814</v>
      </c>
      <c r="U160" s="83">
        <f t="shared" si="26"/>
        <v>0</v>
      </c>
      <c r="V160" s="83">
        <f t="shared" si="27"/>
        <v>1.735656185</v>
      </c>
      <c r="W160" s="83">
        <f t="shared" si="28"/>
        <v>197.6451856</v>
      </c>
    </row>
    <row r="161" ht="12.75" customHeight="1">
      <c r="A161" s="83">
        <f t="shared" si="29"/>
        <v>3.22</v>
      </c>
      <c r="B161" s="83">
        <f>IF( ISERROR( MATCH(R160,Sheet1!$K$9:$K$13,1) ), 1,  MATCH(R160,Sheet1!$K$9:$K$13,1)+1)</f>
        <v>2</v>
      </c>
      <c r="C161" s="94">
        <f>IF( ISERROR( MATCH(D161,Sheet1!$B$25:$B$42) ), 1, MATCH(D161,Sheet1!$B$25:$B$42))</f>
        <v>8</v>
      </c>
      <c r="D161" s="83">
        <f>if(U161, OFFSET(Sheet1!$P$9, 2*B160-1, 0),T160)</f>
        <v>4273.176814</v>
      </c>
      <c r="E161" s="100">
        <f t="array" ref="E161">index(Sheet1!$C$25:$H$42, C161,B161)</f>
        <v>55.45816896</v>
      </c>
      <c r="F161" s="100">
        <f t="array" ref="F161">index(Sheet1!$C$25:$H$42, C161+1,B161)</f>
        <v>62.39044008</v>
      </c>
      <c r="G161" s="94">
        <f t="array" ref="G161">index(Sheet1!$B$25:$B$42, C161,1)</f>
        <v>4000</v>
      </c>
      <c r="H161" s="94">
        <f t="array" ref="H161">index(Sheet1!$B$25:$B$42, C161+1,1)</f>
        <v>4500</v>
      </c>
      <c r="I161" s="100">
        <f t="shared" si="17"/>
        <v>59.24564043</v>
      </c>
      <c r="J161" s="100">
        <f t="array" ref="J161">index(Sheet1!$F$47:$K$64, C161,B161)</f>
        <v>2201.823</v>
      </c>
      <c r="K161" s="100">
        <f t="array" ref="K161">index(Sheet1!$F$47:$K$64, C161+1,B161)</f>
        <v>2899.962</v>
      </c>
      <c r="L161" s="102">
        <f t="shared" si="18"/>
        <v>2583.253775</v>
      </c>
      <c r="M161" s="83">
        <f>L161/( 0.5*Sheet1!$F$18/12)</f>
        <v>2477.19286</v>
      </c>
      <c r="N161" s="83">
        <f t="shared" si="19"/>
        <v>0.7112239048</v>
      </c>
      <c r="O161" s="83">
        <f t="shared" si="20"/>
        <v>66.01293199</v>
      </c>
      <c r="P161" s="83">
        <f t="shared" si="21"/>
        <v>0.01895289463</v>
      </c>
      <c r="Q161" s="83">
        <f t="shared" si="22"/>
        <v>1</v>
      </c>
      <c r="R161" s="86">
        <f t="shared" si="31"/>
        <v>59.39762538</v>
      </c>
      <c r="S161" s="86">
        <f>min(R161, offset(Sheet1!$K$9,B161-1,0))</f>
        <v>59.39762538</v>
      </c>
      <c r="T161" s="83">
        <f t="shared" si="30"/>
        <v>4284.138947</v>
      </c>
      <c r="U161" s="83">
        <f t="shared" si="26"/>
        <v>0</v>
      </c>
      <c r="V161" s="83">
        <f t="shared" si="27"/>
        <v>1.740101232</v>
      </c>
      <c r="W161" s="83">
        <f t="shared" si="28"/>
        <v>199.3808418</v>
      </c>
    </row>
    <row r="162" ht="12.75" customHeight="1">
      <c r="A162" s="83">
        <f t="shared" si="29"/>
        <v>3.24</v>
      </c>
      <c r="B162" s="83">
        <f>IF( ISERROR( MATCH(R161,Sheet1!$K$9:$K$13,1) ), 1,  MATCH(R161,Sheet1!$K$9:$K$13,1)+1)</f>
        <v>2</v>
      </c>
      <c r="C162" s="94">
        <f>IF( ISERROR( MATCH(D162,Sheet1!$B$25:$B$42) ), 1, MATCH(D162,Sheet1!$B$25:$B$42))</f>
        <v>8</v>
      </c>
      <c r="D162" s="83">
        <f>if(U162, OFFSET(Sheet1!$P$9, 2*B161-1, 0),T161)</f>
        <v>4284.138947</v>
      </c>
      <c r="E162" s="100">
        <f t="array" ref="E162">index(Sheet1!$C$25:$H$42, C162,B162)</f>
        <v>55.45816896</v>
      </c>
      <c r="F162" s="100">
        <f t="array" ref="F162">index(Sheet1!$C$25:$H$42, C162+1,B162)</f>
        <v>62.39044008</v>
      </c>
      <c r="G162" s="94">
        <f t="array" ref="G162">index(Sheet1!$B$25:$B$42, C162,1)</f>
        <v>4000</v>
      </c>
      <c r="H162" s="94">
        <f t="array" ref="H162">index(Sheet1!$B$25:$B$42, C162+1,1)</f>
        <v>4500</v>
      </c>
      <c r="I162" s="100">
        <f t="shared" si="17"/>
        <v>59.39762538</v>
      </c>
      <c r="J162" s="100">
        <f t="array" ref="J162">index(Sheet1!$F$47:$K$64, C162,B162)</f>
        <v>2201.823</v>
      </c>
      <c r="K162" s="100">
        <f t="array" ref="K162">index(Sheet1!$F$47:$K$64, C162+1,B162)</f>
        <v>2899.962</v>
      </c>
      <c r="L162" s="102">
        <f t="shared" si="18"/>
        <v>2598.55996</v>
      </c>
      <c r="M162" s="83">
        <f>L162/( 0.5*Sheet1!$F$18/12)</f>
        <v>2491.870618</v>
      </c>
      <c r="N162" s="83">
        <f t="shared" si="19"/>
        <v>0.7154380183</v>
      </c>
      <c r="O162" s="83">
        <f t="shared" si="20"/>
        <v>66.35205707</v>
      </c>
      <c r="P162" s="83">
        <f t="shared" si="21"/>
        <v>0.01905026043</v>
      </c>
      <c r="Q162" s="83">
        <f t="shared" si="22"/>
        <v>1</v>
      </c>
      <c r="R162" s="86">
        <f t="shared" si="31"/>
        <v>59.55051415</v>
      </c>
      <c r="S162" s="86">
        <f>min(R162, offset(Sheet1!$K$9,B162-1,0))</f>
        <v>59.55051415</v>
      </c>
      <c r="T162" s="83">
        <f t="shared" si="30"/>
        <v>4295.166268</v>
      </c>
      <c r="U162" s="83">
        <f t="shared" si="26"/>
        <v>0</v>
      </c>
      <c r="V162" s="83">
        <f t="shared" si="27"/>
        <v>1.744572713</v>
      </c>
      <c r="W162" s="83">
        <f t="shared" si="28"/>
        <v>201.120943</v>
      </c>
    </row>
    <row r="163" ht="12.75" customHeight="1">
      <c r="A163" s="83">
        <f t="shared" si="29"/>
        <v>3.26</v>
      </c>
      <c r="B163" s="83">
        <f>IF( ISERROR( MATCH(R162,Sheet1!$K$9:$K$13,1) ), 1,  MATCH(R162,Sheet1!$K$9:$K$13,1)+1)</f>
        <v>2</v>
      </c>
      <c r="C163" s="94">
        <f>IF( ISERROR( MATCH(D163,Sheet1!$B$25:$B$42) ), 1, MATCH(D163,Sheet1!$B$25:$B$42))</f>
        <v>8</v>
      </c>
      <c r="D163" s="83">
        <f>if(U163, OFFSET(Sheet1!$P$9, 2*B162-1, 0),T162)</f>
        <v>4295.166268</v>
      </c>
      <c r="E163" s="100">
        <f t="array" ref="E163">index(Sheet1!$C$25:$H$42, C163,B163)</f>
        <v>55.45816896</v>
      </c>
      <c r="F163" s="100">
        <f t="array" ref="F163">index(Sheet1!$C$25:$H$42, C163+1,B163)</f>
        <v>62.39044008</v>
      </c>
      <c r="G163" s="94">
        <f t="array" ref="G163">index(Sheet1!$B$25:$B$42, C163,1)</f>
        <v>4000</v>
      </c>
      <c r="H163" s="94">
        <f t="array" ref="H163">index(Sheet1!$B$25:$B$42, C163+1,1)</f>
        <v>4500</v>
      </c>
      <c r="I163" s="100">
        <f t="shared" si="17"/>
        <v>59.55051415</v>
      </c>
      <c r="J163" s="100">
        <f t="array" ref="J163">index(Sheet1!$F$47:$K$64, C163,B163)</f>
        <v>2201.823</v>
      </c>
      <c r="K163" s="100">
        <f t="array" ref="K163">index(Sheet1!$F$47:$K$64, C163+1,B163)</f>
        <v>2899.962</v>
      </c>
      <c r="L163" s="102">
        <f t="shared" si="18"/>
        <v>2613.957167</v>
      </c>
      <c r="M163" s="83">
        <f>L163/( 0.5*Sheet1!$F$18/12)</f>
        <v>2506.63566</v>
      </c>
      <c r="N163" s="83">
        <f t="shared" si="19"/>
        <v>0.719677192</v>
      </c>
      <c r="O163" s="83">
        <f t="shared" si="20"/>
        <v>66.69407546</v>
      </c>
      <c r="P163" s="83">
        <f t="shared" si="21"/>
        <v>0.01914845692</v>
      </c>
      <c r="Q163" s="83">
        <f t="shared" si="22"/>
        <v>1</v>
      </c>
      <c r="R163" s="86">
        <f t="shared" si="31"/>
        <v>59.70431205</v>
      </c>
      <c r="S163" s="86">
        <f>min(R163, offset(Sheet1!$K$9,B163-1,0))</f>
        <v>59.70431205</v>
      </c>
      <c r="T163" s="83">
        <f t="shared" si="30"/>
        <v>4306.259162</v>
      </c>
      <c r="U163" s="83">
        <f t="shared" si="26"/>
        <v>0</v>
      </c>
      <c r="V163" s="83">
        <f t="shared" si="27"/>
        <v>1.749070784</v>
      </c>
      <c r="W163" s="83">
        <f t="shared" si="28"/>
        <v>202.8655157</v>
      </c>
    </row>
    <row r="164" ht="12.75" customHeight="1">
      <c r="A164" s="83">
        <f t="shared" si="29"/>
        <v>3.28</v>
      </c>
      <c r="B164" s="83">
        <f>IF( ISERROR( MATCH(R163,Sheet1!$K$9:$K$13,1) ), 1,  MATCH(R163,Sheet1!$K$9:$K$13,1)+1)</f>
        <v>2</v>
      </c>
      <c r="C164" s="94">
        <f>IF( ISERROR( MATCH(D164,Sheet1!$B$25:$B$42) ), 1, MATCH(D164,Sheet1!$B$25:$B$42))</f>
        <v>8</v>
      </c>
      <c r="D164" s="83">
        <f>if(U164, OFFSET(Sheet1!$P$9, 2*B163-1, 0),T163)</f>
        <v>4306.259162</v>
      </c>
      <c r="E164" s="100">
        <f t="array" ref="E164">index(Sheet1!$C$25:$H$42, C164,B164)</f>
        <v>55.45816896</v>
      </c>
      <c r="F164" s="100">
        <f t="array" ref="F164">index(Sheet1!$C$25:$H$42, C164+1,B164)</f>
        <v>62.39044008</v>
      </c>
      <c r="G164" s="94">
        <f t="array" ref="G164">index(Sheet1!$B$25:$B$42, C164,1)</f>
        <v>4000</v>
      </c>
      <c r="H164" s="94">
        <f t="array" ref="H164">index(Sheet1!$B$25:$B$42, C164+1,1)</f>
        <v>4500</v>
      </c>
      <c r="I164" s="100">
        <f t="shared" si="17"/>
        <v>59.70431205</v>
      </c>
      <c r="J164" s="100">
        <f t="array" ref="J164">index(Sheet1!$F$47:$K$64, C164,B164)</f>
        <v>2201.823</v>
      </c>
      <c r="K164" s="100">
        <f t="array" ref="K164">index(Sheet1!$F$47:$K$64, C164+1,B164)</f>
        <v>2899.962</v>
      </c>
      <c r="L164" s="102">
        <f t="shared" si="18"/>
        <v>2629.445931</v>
      </c>
      <c r="M164" s="83">
        <f>L164/( 0.5*Sheet1!$F$18/12)</f>
        <v>2521.4885</v>
      </c>
      <c r="N164" s="83">
        <f t="shared" si="19"/>
        <v>0.7239415733</v>
      </c>
      <c r="O164" s="83">
        <f t="shared" si="20"/>
        <v>67.0390147</v>
      </c>
      <c r="P164" s="83">
        <f t="shared" si="21"/>
        <v>0.01924749202</v>
      </c>
      <c r="Q164" s="83">
        <f t="shared" si="22"/>
        <v>1</v>
      </c>
      <c r="R164" s="86">
        <f t="shared" si="31"/>
        <v>59.85902443</v>
      </c>
      <c r="S164" s="86">
        <f>min(R164, offset(Sheet1!$K$9,B164-1,0))</f>
        <v>59.85902443</v>
      </c>
      <c r="T164" s="83">
        <f t="shared" si="30"/>
        <v>4317.418015</v>
      </c>
      <c r="U164" s="83">
        <f t="shared" si="26"/>
        <v>0</v>
      </c>
      <c r="V164" s="83">
        <f t="shared" si="27"/>
        <v>1.753595602</v>
      </c>
      <c r="W164" s="83">
        <f t="shared" si="28"/>
        <v>204.6145865</v>
      </c>
    </row>
    <row r="165" ht="12.75" customHeight="1">
      <c r="A165" s="83">
        <f t="shared" si="29"/>
        <v>3.3</v>
      </c>
      <c r="B165" s="83">
        <f>IF( ISERROR( MATCH(R164,Sheet1!$K$9:$K$13,1) ), 1,  MATCH(R164,Sheet1!$K$9:$K$13,1)+1)</f>
        <v>2</v>
      </c>
      <c r="C165" s="94">
        <f>IF( ISERROR( MATCH(D165,Sheet1!$B$25:$B$42) ), 1, MATCH(D165,Sheet1!$B$25:$B$42))</f>
        <v>8</v>
      </c>
      <c r="D165" s="83">
        <f>if(U165, OFFSET(Sheet1!$P$9, 2*B164-1, 0),T164)</f>
        <v>4317.418015</v>
      </c>
      <c r="E165" s="100">
        <f t="array" ref="E165">index(Sheet1!$C$25:$H$42, C165,B165)</f>
        <v>55.45816896</v>
      </c>
      <c r="F165" s="100">
        <f t="array" ref="F165">index(Sheet1!$C$25:$H$42, C165+1,B165)</f>
        <v>62.39044008</v>
      </c>
      <c r="G165" s="94">
        <f t="array" ref="G165">index(Sheet1!$B$25:$B$42, C165,1)</f>
        <v>4000</v>
      </c>
      <c r="H165" s="94">
        <f t="array" ref="H165">index(Sheet1!$B$25:$B$42, C165+1,1)</f>
        <v>4500</v>
      </c>
      <c r="I165" s="100">
        <f t="shared" si="17"/>
        <v>59.85902443</v>
      </c>
      <c r="J165" s="100">
        <f t="array" ref="J165">index(Sheet1!$F$47:$K$64, C165,B165)</f>
        <v>2201.823</v>
      </c>
      <c r="K165" s="100">
        <f t="array" ref="K165">index(Sheet1!$F$47:$K$64, C165+1,B165)</f>
        <v>2899.962</v>
      </c>
      <c r="L165" s="102">
        <f t="shared" si="18"/>
        <v>2645.026791</v>
      </c>
      <c r="M165" s="83">
        <f>L165/( 0.5*Sheet1!$F$18/12)</f>
        <v>2536.429655</v>
      </c>
      <c r="N165" s="83">
        <f t="shared" si="19"/>
        <v>0.7282313107</v>
      </c>
      <c r="O165" s="83">
        <f t="shared" si="20"/>
        <v>67.3869026</v>
      </c>
      <c r="P165" s="83">
        <f t="shared" si="21"/>
        <v>0.0193473737</v>
      </c>
      <c r="Q165" s="83">
        <f t="shared" si="22"/>
        <v>1</v>
      </c>
      <c r="R165" s="86">
        <f t="shared" si="31"/>
        <v>60.01465668</v>
      </c>
      <c r="S165" s="86">
        <f>min(R165, offset(Sheet1!$K$9,B165-1,0))</f>
        <v>60.01465668</v>
      </c>
      <c r="T165" s="83">
        <f t="shared" si="30"/>
        <v>4328.643214</v>
      </c>
      <c r="U165" s="83">
        <f t="shared" si="26"/>
        <v>0</v>
      </c>
      <c r="V165" s="83">
        <f t="shared" si="27"/>
        <v>1.758147323</v>
      </c>
      <c r="W165" s="83">
        <f t="shared" si="28"/>
        <v>206.3681821</v>
      </c>
    </row>
    <row r="166" ht="12.75" customHeight="1">
      <c r="A166" s="83">
        <f t="shared" si="29"/>
        <v>3.32</v>
      </c>
      <c r="B166" s="83">
        <f>IF( ISERROR( MATCH(R165,Sheet1!$K$9:$K$13,1) ), 1,  MATCH(R165,Sheet1!$K$9:$K$13,1)+1)</f>
        <v>2</v>
      </c>
      <c r="C166" s="94">
        <f>IF( ISERROR( MATCH(D166,Sheet1!$B$25:$B$42) ), 1, MATCH(D166,Sheet1!$B$25:$B$42))</f>
        <v>8</v>
      </c>
      <c r="D166" s="83">
        <f>if(U166, OFFSET(Sheet1!$P$9, 2*B165-1, 0),T165)</f>
        <v>4328.643214</v>
      </c>
      <c r="E166" s="100">
        <f t="array" ref="E166">index(Sheet1!$C$25:$H$42, C166,B166)</f>
        <v>55.45816896</v>
      </c>
      <c r="F166" s="100">
        <f t="array" ref="F166">index(Sheet1!$C$25:$H$42, C166+1,B166)</f>
        <v>62.39044008</v>
      </c>
      <c r="G166" s="94">
        <f t="array" ref="G166">index(Sheet1!$B$25:$B$42, C166,1)</f>
        <v>4000</v>
      </c>
      <c r="H166" s="94">
        <f t="array" ref="H166">index(Sheet1!$B$25:$B$42, C166+1,1)</f>
        <v>4500</v>
      </c>
      <c r="I166" s="100">
        <f t="shared" si="17"/>
        <v>60.01465668</v>
      </c>
      <c r="J166" s="100">
        <f t="array" ref="J166">index(Sheet1!$F$47:$K$64, C166,B166)</f>
        <v>2201.823</v>
      </c>
      <c r="K166" s="100">
        <f t="array" ref="K166">index(Sheet1!$F$47:$K$64, C166+1,B166)</f>
        <v>2899.962</v>
      </c>
      <c r="L166" s="102">
        <f t="shared" si="18"/>
        <v>2660.700289</v>
      </c>
      <c r="M166" s="83">
        <f>L166/( 0.5*Sheet1!$F$18/12)</f>
        <v>2551.459645</v>
      </c>
      <c r="N166" s="83">
        <f t="shared" si="19"/>
        <v>0.7325465533</v>
      </c>
      <c r="O166" s="83">
        <f t="shared" si="20"/>
        <v>67.73776728</v>
      </c>
      <c r="P166" s="83">
        <f t="shared" si="21"/>
        <v>0.01944811004</v>
      </c>
      <c r="Q166" s="83">
        <f t="shared" si="22"/>
        <v>1</v>
      </c>
      <c r="R166" s="86">
        <f t="shared" si="31"/>
        <v>60.1712142</v>
      </c>
      <c r="S166" s="86">
        <f>min(R166, offset(Sheet1!$K$9,B166-1,0))</f>
        <v>60.1712142</v>
      </c>
      <c r="T166" s="83">
        <f t="shared" si="30"/>
        <v>4339.93515</v>
      </c>
      <c r="U166" s="83">
        <f t="shared" si="26"/>
        <v>0</v>
      </c>
      <c r="V166" s="83">
        <f t="shared" si="27"/>
        <v>1.762726106</v>
      </c>
      <c r="W166" s="83">
        <f t="shared" si="28"/>
        <v>208.1263294</v>
      </c>
    </row>
    <row r="167" ht="12.75" customHeight="1">
      <c r="A167" s="83">
        <f t="shared" si="29"/>
        <v>3.34</v>
      </c>
      <c r="B167" s="83">
        <f>IF( ISERROR( MATCH(R166,Sheet1!$K$9:$K$13,1) ), 1,  MATCH(R166,Sheet1!$K$9:$K$13,1)+1)</f>
        <v>2</v>
      </c>
      <c r="C167" s="94">
        <f>IF( ISERROR( MATCH(D167,Sheet1!$B$25:$B$42) ), 1, MATCH(D167,Sheet1!$B$25:$B$42))</f>
        <v>8</v>
      </c>
      <c r="D167" s="83">
        <f>if(U167, OFFSET(Sheet1!$P$9, 2*B166-1, 0),T166)</f>
        <v>4339.93515</v>
      </c>
      <c r="E167" s="100">
        <f t="array" ref="E167">index(Sheet1!$C$25:$H$42, C167,B167)</f>
        <v>55.45816896</v>
      </c>
      <c r="F167" s="100">
        <f t="array" ref="F167">index(Sheet1!$C$25:$H$42, C167+1,B167)</f>
        <v>62.39044008</v>
      </c>
      <c r="G167" s="94">
        <f t="array" ref="G167">index(Sheet1!$B$25:$B$42, C167,1)</f>
        <v>4000</v>
      </c>
      <c r="H167" s="94">
        <f t="array" ref="H167">index(Sheet1!$B$25:$B$42, C167+1,1)</f>
        <v>4500</v>
      </c>
      <c r="I167" s="100">
        <f t="shared" si="17"/>
        <v>60.1712142</v>
      </c>
      <c r="J167" s="100">
        <f t="array" ref="J167">index(Sheet1!$F$47:$K$64, C167,B167)</f>
        <v>2201.823</v>
      </c>
      <c r="K167" s="100">
        <f t="array" ref="K167">index(Sheet1!$F$47:$K$64, C167+1,B167)</f>
        <v>2899.962</v>
      </c>
      <c r="L167" s="102">
        <f t="shared" si="18"/>
        <v>2676.466971</v>
      </c>
      <c r="M167" s="83">
        <f>L167/( 0.5*Sheet1!$F$18/12)</f>
        <v>2566.578993</v>
      </c>
      <c r="N167" s="83">
        <f t="shared" si="19"/>
        <v>0.7368874512</v>
      </c>
      <c r="O167" s="83">
        <f t="shared" si="20"/>
        <v>68.09163714</v>
      </c>
      <c r="P167" s="83">
        <f t="shared" si="21"/>
        <v>0.0195497092</v>
      </c>
      <c r="Q167" s="83">
        <f t="shared" si="22"/>
        <v>1</v>
      </c>
      <c r="R167" s="86">
        <f t="shared" si="31"/>
        <v>60.32870244</v>
      </c>
      <c r="S167" s="86">
        <f>min(R167, offset(Sheet1!$K$9,B167-1,0))</f>
        <v>60.32870244</v>
      </c>
      <c r="T167" s="83">
        <f t="shared" si="30"/>
        <v>4351.294215</v>
      </c>
      <c r="U167" s="83">
        <f t="shared" si="26"/>
        <v>0</v>
      </c>
      <c r="V167" s="83">
        <f t="shared" si="27"/>
        <v>1.767332111</v>
      </c>
      <c r="W167" s="83">
        <f t="shared" si="28"/>
        <v>209.8890555</v>
      </c>
    </row>
    <row r="168" ht="12.75" customHeight="1">
      <c r="A168" s="83">
        <f t="shared" si="29"/>
        <v>3.36</v>
      </c>
      <c r="B168" s="83">
        <f>IF( ISERROR( MATCH(R167,Sheet1!$K$9:$K$13,1) ), 1,  MATCH(R167,Sheet1!$K$9:$K$13,1)+1)</f>
        <v>2</v>
      </c>
      <c r="C168" s="94">
        <f>IF( ISERROR( MATCH(D168,Sheet1!$B$25:$B$42) ), 1, MATCH(D168,Sheet1!$B$25:$B$42))</f>
        <v>8</v>
      </c>
      <c r="D168" s="83">
        <f>if(U168, OFFSET(Sheet1!$P$9, 2*B167-1, 0),T167)</f>
        <v>4351.294215</v>
      </c>
      <c r="E168" s="100">
        <f t="array" ref="E168">index(Sheet1!$C$25:$H$42, C168,B168)</f>
        <v>55.45816896</v>
      </c>
      <c r="F168" s="100">
        <f t="array" ref="F168">index(Sheet1!$C$25:$H$42, C168+1,B168)</f>
        <v>62.39044008</v>
      </c>
      <c r="G168" s="94">
        <f t="array" ref="G168">index(Sheet1!$B$25:$B$42, C168,1)</f>
        <v>4000</v>
      </c>
      <c r="H168" s="94">
        <f t="array" ref="H168">index(Sheet1!$B$25:$B$42, C168+1,1)</f>
        <v>4500</v>
      </c>
      <c r="I168" s="100">
        <f t="shared" si="17"/>
        <v>60.32870244</v>
      </c>
      <c r="J168" s="100">
        <f t="array" ref="J168">index(Sheet1!$F$47:$K$64, C168,B168)</f>
        <v>2201.823</v>
      </c>
      <c r="K168" s="100">
        <f t="array" ref="K168">index(Sheet1!$F$47:$K$64, C168+1,B168)</f>
        <v>2899.962</v>
      </c>
      <c r="L168" s="102">
        <f t="shared" si="18"/>
        <v>2692.327384</v>
      </c>
      <c r="M168" s="83">
        <f>L168/( 0.5*Sheet1!$F$18/12)</f>
        <v>2581.788223</v>
      </c>
      <c r="N168" s="83">
        <f t="shared" si="19"/>
        <v>0.7412541553</v>
      </c>
      <c r="O168" s="83">
        <f t="shared" si="20"/>
        <v>68.44854089</v>
      </c>
      <c r="P168" s="83">
        <f t="shared" si="21"/>
        <v>0.01965217941</v>
      </c>
      <c r="Q168" s="83">
        <f t="shared" si="22"/>
        <v>1</v>
      </c>
      <c r="R168" s="86">
        <f t="shared" si="31"/>
        <v>60.48712687</v>
      </c>
      <c r="S168" s="86">
        <f>min(R168, offset(Sheet1!$K$9,B168-1,0))</f>
        <v>60.48712687</v>
      </c>
      <c r="T168" s="83">
        <f t="shared" si="30"/>
        <v>4362.720805</v>
      </c>
      <c r="U168" s="83">
        <f t="shared" si="26"/>
        <v>0</v>
      </c>
      <c r="V168" s="83">
        <f t="shared" si="27"/>
        <v>1.771965497</v>
      </c>
      <c r="W168" s="83">
        <f t="shared" si="28"/>
        <v>211.6563876</v>
      </c>
    </row>
    <row r="169" ht="12.75" customHeight="1">
      <c r="A169" s="83">
        <f t="shared" si="29"/>
        <v>3.38</v>
      </c>
      <c r="B169" s="83">
        <f>IF( ISERROR( MATCH(R168,Sheet1!$K$9:$K$13,1) ), 1,  MATCH(R168,Sheet1!$K$9:$K$13,1)+1)</f>
        <v>2</v>
      </c>
      <c r="C169" s="94">
        <f>IF( ISERROR( MATCH(D169,Sheet1!$B$25:$B$42) ), 1, MATCH(D169,Sheet1!$B$25:$B$42))</f>
        <v>8</v>
      </c>
      <c r="D169" s="83">
        <f>if(U169, OFFSET(Sheet1!$P$9, 2*B168-1, 0),T168)</f>
        <v>4362.720805</v>
      </c>
      <c r="E169" s="100">
        <f t="array" ref="E169">index(Sheet1!$C$25:$H$42, C169,B169)</f>
        <v>55.45816896</v>
      </c>
      <c r="F169" s="100">
        <f t="array" ref="F169">index(Sheet1!$C$25:$H$42, C169+1,B169)</f>
        <v>62.39044008</v>
      </c>
      <c r="G169" s="94">
        <f t="array" ref="G169">index(Sheet1!$B$25:$B$42, C169,1)</f>
        <v>4000</v>
      </c>
      <c r="H169" s="94">
        <f t="array" ref="H169">index(Sheet1!$B$25:$B$42, C169+1,1)</f>
        <v>4500</v>
      </c>
      <c r="I169" s="100">
        <f t="shared" si="17"/>
        <v>60.48712687</v>
      </c>
      <c r="J169" s="100">
        <f t="array" ref="J169">index(Sheet1!$F$47:$K$64, C169,B169)</f>
        <v>2201.823</v>
      </c>
      <c r="K169" s="100">
        <f t="array" ref="K169">index(Sheet1!$F$47:$K$64, C169+1,B169)</f>
        <v>2899.962</v>
      </c>
      <c r="L169" s="102">
        <f t="shared" si="18"/>
        <v>2708.28208</v>
      </c>
      <c r="M169" s="83">
        <f>L169/( 0.5*Sheet1!$F$18/12)</f>
        <v>2597.087865</v>
      </c>
      <c r="N169" s="83">
        <f t="shared" si="19"/>
        <v>0.7456468174</v>
      </c>
      <c r="O169" s="83">
        <f t="shared" si="20"/>
        <v>68.8085075</v>
      </c>
      <c r="P169" s="83">
        <f t="shared" si="21"/>
        <v>0.019755529</v>
      </c>
      <c r="Q169" s="83">
        <f t="shared" si="22"/>
        <v>1</v>
      </c>
      <c r="R169" s="86">
        <f t="shared" si="31"/>
        <v>60.64649301</v>
      </c>
      <c r="S169" s="86">
        <f>min(R169, offset(Sheet1!$K$9,B169-1,0))</f>
        <v>60.64649301</v>
      </c>
      <c r="T169" s="83">
        <f t="shared" si="30"/>
        <v>4374.215316</v>
      </c>
      <c r="U169" s="83">
        <f t="shared" si="26"/>
        <v>0</v>
      </c>
      <c r="V169" s="83">
        <f t="shared" si="27"/>
        <v>1.776626425</v>
      </c>
      <c r="W169" s="83">
        <f t="shared" si="28"/>
        <v>213.4283531</v>
      </c>
    </row>
    <row r="170" ht="12.75" customHeight="1">
      <c r="A170" s="83">
        <f t="shared" si="29"/>
        <v>3.4</v>
      </c>
      <c r="B170" s="83">
        <f>IF( ISERROR( MATCH(R169,Sheet1!$K$9:$K$13,1) ), 1,  MATCH(R169,Sheet1!$K$9:$K$13,1)+1)</f>
        <v>2</v>
      </c>
      <c r="C170" s="94">
        <f>IF( ISERROR( MATCH(D170,Sheet1!$B$25:$B$42) ), 1, MATCH(D170,Sheet1!$B$25:$B$42))</f>
        <v>8</v>
      </c>
      <c r="D170" s="83">
        <f>if(U170, OFFSET(Sheet1!$P$9, 2*B169-1, 0),T169)</f>
        <v>4374.215316</v>
      </c>
      <c r="E170" s="100">
        <f t="array" ref="E170">index(Sheet1!$C$25:$H$42, C170,B170)</f>
        <v>55.45816896</v>
      </c>
      <c r="F170" s="100">
        <f t="array" ref="F170">index(Sheet1!$C$25:$H$42, C170+1,B170)</f>
        <v>62.39044008</v>
      </c>
      <c r="G170" s="94">
        <f t="array" ref="G170">index(Sheet1!$B$25:$B$42, C170,1)</f>
        <v>4000</v>
      </c>
      <c r="H170" s="94">
        <f t="array" ref="H170">index(Sheet1!$B$25:$B$42, C170+1,1)</f>
        <v>4500</v>
      </c>
      <c r="I170" s="100">
        <f t="shared" si="17"/>
        <v>60.64649301</v>
      </c>
      <c r="J170" s="100">
        <f t="array" ref="J170">index(Sheet1!$F$47:$K$64, C170,B170)</f>
        <v>2201.823</v>
      </c>
      <c r="K170" s="100">
        <f t="array" ref="K170">index(Sheet1!$F$47:$K$64, C170+1,B170)</f>
        <v>2899.962</v>
      </c>
      <c r="L170" s="102">
        <f t="shared" si="18"/>
        <v>2724.331613</v>
      </c>
      <c r="M170" s="83">
        <f>L170/( 0.5*Sheet1!$F$18/12)</f>
        <v>2612.478451</v>
      </c>
      <c r="N170" s="83">
        <f t="shared" si="19"/>
        <v>0.7500655902</v>
      </c>
      <c r="O170" s="83">
        <f t="shared" si="20"/>
        <v>69.17156629</v>
      </c>
      <c r="P170" s="83">
        <f t="shared" si="21"/>
        <v>0.01985976638</v>
      </c>
      <c r="Q170" s="83">
        <f t="shared" si="22"/>
        <v>1</v>
      </c>
      <c r="R170" s="86">
        <f t="shared" si="31"/>
        <v>60.80680638</v>
      </c>
      <c r="S170" s="86">
        <f>min(R170, offset(Sheet1!$K$9,B170-1,0))</f>
        <v>60.80680638</v>
      </c>
      <c r="T170" s="83">
        <f t="shared" si="30"/>
        <v>4385.778147</v>
      </c>
      <c r="U170" s="83">
        <f t="shared" si="26"/>
        <v>0</v>
      </c>
      <c r="V170" s="83">
        <f t="shared" si="27"/>
        <v>1.781315058</v>
      </c>
      <c r="W170" s="83">
        <f t="shared" si="28"/>
        <v>215.2049796</v>
      </c>
    </row>
    <row r="171" ht="12.75" customHeight="1">
      <c r="A171" s="83">
        <f t="shared" si="29"/>
        <v>3.42</v>
      </c>
      <c r="B171" s="83">
        <f>IF( ISERROR( MATCH(R170,Sheet1!$K$9:$K$13,1) ), 1,  MATCH(R170,Sheet1!$K$9:$K$13,1)+1)</f>
        <v>2</v>
      </c>
      <c r="C171" s="94">
        <f>IF( ISERROR( MATCH(D171,Sheet1!$B$25:$B$42) ), 1, MATCH(D171,Sheet1!$B$25:$B$42))</f>
        <v>8</v>
      </c>
      <c r="D171" s="83">
        <f>if(U171, OFFSET(Sheet1!$P$9, 2*B170-1, 0),T170)</f>
        <v>4385.778147</v>
      </c>
      <c r="E171" s="100">
        <f t="array" ref="E171">index(Sheet1!$C$25:$H$42, C171,B171)</f>
        <v>55.45816896</v>
      </c>
      <c r="F171" s="100">
        <f t="array" ref="F171">index(Sheet1!$C$25:$H$42, C171+1,B171)</f>
        <v>62.39044008</v>
      </c>
      <c r="G171" s="94">
        <f t="array" ref="G171">index(Sheet1!$B$25:$B$42, C171,1)</f>
        <v>4000</v>
      </c>
      <c r="H171" s="94">
        <f t="array" ref="H171">index(Sheet1!$B$25:$B$42, C171+1,1)</f>
        <v>4500</v>
      </c>
      <c r="I171" s="100">
        <f t="shared" si="17"/>
        <v>60.80680638</v>
      </c>
      <c r="J171" s="100">
        <f t="array" ref="J171">index(Sheet1!$F$47:$K$64, C171,B171)</f>
        <v>2201.823</v>
      </c>
      <c r="K171" s="100">
        <f t="array" ref="K171">index(Sheet1!$F$47:$K$64, C171+1,B171)</f>
        <v>2899.962</v>
      </c>
      <c r="L171" s="102">
        <f t="shared" si="18"/>
        <v>2740.47654</v>
      </c>
      <c r="M171" s="83">
        <f>L171/( 0.5*Sheet1!$F$18/12)</f>
        <v>2627.960514</v>
      </c>
      <c r="N171" s="83">
        <f t="shared" si="19"/>
        <v>0.7545106271</v>
      </c>
      <c r="O171" s="83">
        <f t="shared" si="20"/>
        <v>69.53774685</v>
      </c>
      <c r="P171" s="83">
        <f t="shared" si="21"/>
        <v>0.01996490004</v>
      </c>
      <c r="Q171" s="83">
        <f t="shared" si="22"/>
        <v>1</v>
      </c>
      <c r="R171" s="86">
        <f t="shared" si="31"/>
        <v>60.96807255</v>
      </c>
      <c r="S171" s="86">
        <f>min(R171, offset(Sheet1!$K$9,B171-1,0))</f>
        <v>60.96807255</v>
      </c>
      <c r="T171" s="83">
        <f t="shared" si="30"/>
        <v>4397.409702</v>
      </c>
      <c r="U171" s="83">
        <f t="shared" si="26"/>
        <v>0</v>
      </c>
      <c r="V171" s="83">
        <f t="shared" si="27"/>
        <v>1.786031558</v>
      </c>
      <c r="W171" s="83">
        <f t="shared" si="28"/>
        <v>216.9862946</v>
      </c>
    </row>
    <row r="172" ht="12.75" customHeight="1">
      <c r="A172" s="83">
        <f t="shared" si="29"/>
        <v>3.44</v>
      </c>
      <c r="B172" s="83">
        <f>IF( ISERROR( MATCH(R171,Sheet1!$K$9:$K$13,1) ), 1,  MATCH(R171,Sheet1!$K$9:$K$13,1)+1)</f>
        <v>2</v>
      </c>
      <c r="C172" s="94">
        <f>IF( ISERROR( MATCH(D172,Sheet1!$B$25:$B$42) ), 1, MATCH(D172,Sheet1!$B$25:$B$42))</f>
        <v>8</v>
      </c>
      <c r="D172" s="83">
        <f>if(U172, OFFSET(Sheet1!$P$9, 2*B171-1, 0),T171)</f>
        <v>4397.409702</v>
      </c>
      <c r="E172" s="100">
        <f t="array" ref="E172">index(Sheet1!$C$25:$H$42, C172,B172)</f>
        <v>55.45816896</v>
      </c>
      <c r="F172" s="100">
        <f t="array" ref="F172">index(Sheet1!$C$25:$H$42, C172+1,B172)</f>
        <v>62.39044008</v>
      </c>
      <c r="G172" s="94">
        <f t="array" ref="G172">index(Sheet1!$B$25:$B$42, C172,1)</f>
        <v>4000</v>
      </c>
      <c r="H172" s="94">
        <f t="array" ref="H172">index(Sheet1!$B$25:$B$42, C172+1,1)</f>
        <v>4500</v>
      </c>
      <c r="I172" s="100">
        <f t="shared" si="17"/>
        <v>60.96807255</v>
      </c>
      <c r="J172" s="100">
        <f t="array" ref="J172">index(Sheet1!$F$47:$K$64, C172,B172)</f>
        <v>2201.823</v>
      </c>
      <c r="K172" s="100">
        <f t="array" ref="K172">index(Sheet1!$F$47:$K$64, C172+1,B172)</f>
        <v>2899.962</v>
      </c>
      <c r="L172" s="102">
        <f t="shared" si="18"/>
        <v>2756.717423</v>
      </c>
      <c r="M172" s="83">
        <f>L172/( 0.5*Sheet1!$F$18/12)</f>
        <v>2643.534594</v>
      </c>
      <c r="N172" s="83">
        <f t="shared" si="19"/>
        <v>0.7589820827</v>
      </c>
      <c r="O172" s="83">
        <f t="shared" si="20"/>
        <v>69.90707909</v>
      </c>
      <c r="P172" s="83">
        <f t="shared" si="21"/>
        <v>0.02007093859</v>
      </c>
      <c r="Q172" s="83">
        <f t="shared" si="22"/>
        <v>1</v>
      </c>
      <c r="R172" s="86">
        <f t="shared" si="31"/>
        <v>61.13029713</v>
      </c>
      <c r="S172" s="86">
        <f>min(R172, offset(Sheet1!$K$9,B172-1,0))</f>
        <v>61.13029713</v>
      </c>
      <c r="T172" s="83">
        <f t="shared" si="30"/>
        <v>4409.110383</v>
      </c>
      <c r="U172" s="83">
        <f t="shared" si="26"/>
        <v>0</v>
      </c>
      <c r="V172" s="83">
        <f t="shared" si="27"/>
        <v>1.790776089</v>
      </c>
      <c r="W172" s="83">
        <f t="shared" si="28"/>
        <v>218.7723262</v>
      </c>
    </row>
    <row r="173" ht="12.75" customHeight="1">
      <c r="A173" s="83">
        <f t="shared" si="29"/>
        <v>3.46</v>
      </c>
      <c r="B173" s="83">
        <f>IF( ISERROR( MATCH(R172,Sheet1!$K$9:$K$13,1) ), 1,  MATCH(R172,Sheet1!$K$9:$K$13,1)+1)</f>
        <v>2</v>
      </c>
      <c r="C173" s="94">
        <f>IF( ISERROR( MATCH(D173,Sheet1!$B$25:$B$42) ), 1, MATCH(D173,Sheet1!$B$25:$B$42))</f>
        <v>8</v>
      </c>
      <c r="D173" s="83">
        <f>if(U173, OFFSET(Sheet1!$P$9, 2*B172-1, 0),T172)</f>
        <v>4409.110383</v>
      </c>
      <c r="E173" s="100">
        <f t="array" ref="E173">index(Sheet1!$C$25:$H$42, C173,B173)</f>
        <v>55.45816896</v>
      </c>
      <c r="F173" s="100">
        <f t="array" ref="F173">index(Sheet1!$C$25:$H$42, C173+1,B173)</f>
        <v>62.39044008</v>
      </c>
      <c r="G173" s="94">
        <f t="array" ref="G173">index(Sheet1!$B$25:$B$42, C173,1)</f>
        <v>4000</v>
      </c>
      <c r="H173" s="94">
        <f t="array" ref="H173">index(Sheet1!$B$25:$B$42, C173+1,1)</f>
        <v>4500</v>
      </c>
      <c r="I173" s="100">
        <f t="shared" si="17"/>
        <v>61.13029713</v>
      </c>
      <c r="J173" s="100">
        <f t="array" ref="J173">index(Sheet1!$F$47:$K$64, C173,B173)</f>
        <v>2201.823</v>
      </c>
      <c r="K173" s="100">
        <f t="array" ref="K173">index(Sheet1!$F$47:$K$64, C173+1,B173)</f>
        <v>2899.962</v>
      </c>
      <c r="L173" s="102">
        <f t="shared" si="18"/>
        <v>2773.054827</v>
      </c>
      <c r="M173" s="83">
        <f>L173/( 0.5*Sheet1!$F$18/12)</f>
        <v>2659.201231</v>
      </c>
      <c r="N173" s="83">
        <f t="shared" si="19"/>
        <v>0.7634801122</v>
      </c>
      <c r="O173" s="83">
        <f t="shared" si="20"/>
        <v>70.27959323</v>
      </c>
      <c r="P173" s="83">
        <f t="shared" si="21"/>
        <v>0.02017789068</v>
      </c>
      <c r="Q173" s="83">
        <f t="shared" si="22"/>
        <v>1</v>
      </c>
      <c r="R173" s="86">
        <f t="shared" si="31"/>
        <v>61.29348576</v>
      </c>
      <c r="S173" s="86">
        <f>min(R173, offset(Sheet1!$K$9,B173-1,0))</f>
        <v>61.29348576</v>
      </c>
      <c r="T173" s="83">
        <f t="shared" si="30"/>
        <v>4420.880596</v>
      </c>
      <c r="U173" s="83">
        <f t="shared" si="26"/>
        <v>0</v>
      </c>
      <c r="V173" s="83">
        <f t="shared" si="27"/>
        <v>1.795548816</v>
      </c>
      <c r="W173" s="83">
        <f t="shared" si="28"/>
        <v>220.5631023</v>
      </c>
    </row>
    <row r="174" ht="12.75" customHeight="1">
      <c r="A174" s="83">
        <f t="shared" si="29"/>
        <v>3.48</v>
      </c>
      <c r="B174" s="83">
        <f>IF( ISERROR( MATCH(R173,Sheet1!$K$9:$K$13,1) ), 1,  MATCH(R173,Sheet1!$K$9:$K$13,1)+1)</f>
        <v>2</v>
      </c>
      <c r="C174" s="94">
        <f>IF( ISERROR( MATCH(D174,Sheet1!$B$25:$B$42) ), 1, MATCH(D174,Sheet1!$B$25:$B$42))</f>
        <v>8</v>
      </c>
      <c r="D174" s="83">
        <f>if(U174, OFFSET(Sheet1!$P$9, 2*B173-1, 0),T173)</f>
        <v>4420.880596</v>
      </c>
      <c r="E174" s="100">
        <f t="array" ref="E174">index(Sheet1!$C$25:$H$42, C174,B174)</f>
        <v>55.45816896</v>
      </c>
      <c r="F174" s="100">
        <f t="array" ref="F174">index(Sheet1!$C$25:$H$42, C174+1,B174)</f>
        <v>62.39044008</v>
      </c>
      <c r="G174" s="94">
        <f t="array" ref="G174">index(Sheet1!$B$25:$B$42, C174,1)</f>
        <v>4000</v>
      </c>
      <c r="H174" s="94">
        <f t="array" ref="H174">index(Sheet1!$B$25:$B$42, C174+1,1)</f>
        <v>4500</v>
      </c>
      <c r="I174" s="100">
        <f t="shared" si="17"/>
        <v>61.29348576</v>
      </c>
      <c r="J174" s="100">
        <f t="array" ref="J174">index(Sheet1!$F$47:$K$64, C174,B174)</f>
        <v>2201.823</v>
      </c>
      <c r="K174" s="100">
        <f t="array" ref="K174">index(Sheet1!$F$47:$K$64, C174+1,B174)</f>
        <v>2899.962</v>
      </c>
      <c r="L174" s="102">
        <f t="shared" si="18"/>
        <v>2789.489317</v>
      </c>
      <c r="M174" s="83">
        <f>L174/( 0.5*Sheet1!$F$18/12)</f>
        <v>2674.960968</v>
      </c>
      <c r="N174" s="83">
        <f t="shared" si="19"/>
        <v>0.7680048718</v>
      </c>
      <c r="O174" s="83">
        <f t="shared" si="20"/>
        <v>70.65531979</v>
      </c>
      <c r="P174" s="83">
        <f t="shared" si="21"/>
        <v>0.02028576509</v>
      </c>
      <c r="Q174" s="83">
        <f t="shared" si="22"/>
        <v>1</v>
      </c>
      <c r="R174" s="86">
        <f t="shared" si="31"/>
        <v>61.45764409</v>
      </c>
      <c r="S174" s="86">
        <f>min(R174, offset(Sheet1!$K$9,B174-1,0))</f>
        <v>61.45764409</v>
      </c>
      <c r="T174" s="83">
        <f t="shared" si="30"/>
        <v>4432.720751</v>
      </c>
      <c r="U174" s="83">
        <f t="shared" si="26"/>
        <v>0</v>
      </c>
      <c r="V174" s="83">
        <f t="shared" si="27"/>
        <v>1.800349904</v>
      </c>
      <c r="W174" s="83">
        <f t="shared" si="28"/>
        <v>222.3586511</v>
      </c>
    </row>
    <row r="175" ht="12.75" customHeight="1">
      <c r="A175" s="83">
        <f t="shared" si="29"/>
        <v>3.5</v>
      </c>
      <c r="B175" s="83">
        <f>IF( ISERROR( MATCH(R174,Sheet1!$K$9:$K$13,1) ), 1,  MATCH(R174,Sheet1!$K$9:$K$13,1)+1)</f>
        <v>2</v>
      </c>
      <c r="C175" s="94">
        <f>IF( ISERROR( MATCH(D175,Sheet1!$B$25:$B$42) ), 1, MATCH(D175,Sheet1!$B$25:$B$42))</f>
        <v>8</v>
      </c>
      <c r="D175" s="83">
        <f>if(U175, OFFSET(Sheet1!$P$9, 2*B174-1, 0),T174)</f>
        <v>4432.720751</v>
      </c>
      <c r="E175" s="100">
        <f t="array" ref="E175">index(Sheet1!$C$25:$H$42, C175,B175)</f>
        <v>55.45816896</v>
      </c>
      <c r="F175" s="100">
        <f t="array" ref="F175">index(Sheet1!$C$25:$H$42, C175+1,B175)</f>
        <v>62.39044008</v>
      </c>
      <c r="G175" s="94">
        <f t="array" ref="G175">index(Sheet1!$B$25:$B$42, C175,1)</f>
        <v>4000</v>
      </c>
      <c r="H175" s="94">
        <f t="array" ref="H175">index(Sheet1!$B$25:$B$42, C175+1,1)</f>
        <v>4500</v>
      </c>
      <c r="I175" s="100">
        <f t="shared" si="17"/>
        <v>61.45764409</v>
      </c>
      <c r="J175" s="100">
        <f t="array" ref="J175">index(Sheet1!$F$47:$K$64, C175,B175)</f>
        <v>2201.823</v>
      </c>
      <c r="K175" s="100">
        <f t="array" ref="K175">index(Sheet1!$F$47:$K$64, C175+1,B175)</f>
        <v>2899.962</v>
      </c>
      <c r="L175" s="102">
        <f t="shared" si="18"/>
        <v>2806.021465</v>
      </c>
      <c r="M175" s="83">
        <f>L175/( 0.5*Sheet1!$F$18/12)</f>
        <v>2690.814355</v>
      </c>
      <c r="N175" s="83">
        <f t="shared" si="19"/>
        <v>0.7725565187</v>
      </c>
      <c r="O175" s="83">
        <f t="shared" si="20"/>
        <v>71.03428964</v>
      </c>
      <c r="P175" s="83">
        <f t="shared" si="21"/>
        <v>0.02039457067</v>
      </c>
      <c r="Q175" s="83">
        <f t="shared" si="22"/>
        <v>1</v>
      </c>
      <c r="R175" s="86">
        <f t="shared" si="31"/>
        <v>61.62277783</v>
      </c>
      <c r="S175" s="86">
        <f>min(R175, offset(Sheet1!$K$9,B175-1,0))</f>
        <v>61.62277783</v>
      </c>
      <c r="T175" s="83">
        <f t="shared" si="30"/>
        <v>4444.631259</v>
      </c>
      <c r="U175" s="83">
        <f t="shared" si="26"/>
        <v>0</v>
      </c>
      <c r="V175" s="83">
        <f t="shared" si="27"/>
        <v>1.805179521</v>
      </c>
      <c r="W175" s="83">
        <f t="shared" si="28"/>
        <v>224.159001</v>
      </c>
    </row>
    <row r="176" ht="12.75" customHeight="1">
      <c r="A176" s="83">
        <f t="shared" si="29"/>
        <v>3.52</v>
      </c>
      <c r="B176" s="83">
        <f>IF( ISERROR( MATCH(R175,Sheet1!$K$9:$K$13,1) ), 1,  MATCH(R175,Sheet1!$K$9:$K$13,1)+1)</f>
        <v>2</v>
      </c>
      <c r="C176" s="94">
        <f>IF( ISERROR( MATCH(D176,Sheet1!$B$25:$B$42) ), 1, MATCH(D176,Sheet1!$B$25:$B$42))</f>
        <v>8</v>
      </c>
      <c r="D176" s="83">
        <f>if(U176, OFFSET(Sheet1!$P$9, 2*B175-1, 0),T175)</f>
        <v>4444.631259</v>
      </c>
      <c r="E176" s="100">
        <f t="array" ref="E176">index(Sheet1!$C$25:$H$42, C176,B176)</f>
        <v>55.45816896</v>
      </c>
      <c r="F176" s="100">
        <f t="array" ref="F176">index(Sheet1!$C$25:$H$42, C176+1,B176)</f>
        <v>62.39044008</v>
      </c>
      <c r="G176" s="94">
        <f t="array" ref="G176">index(Sheet1!$B$25:$B$42, C176,1)</f>
        <v>4000</v>
      </c>
      <c r="H176" s="94">
        <f t="array" ref="H176">index(Sheet1!$B$25:$B$42, C176+1,1)</f>
        <v>4500</v>
      </c>
      <c r="I176" s="100">
        <f t="shared" si="17"/>
        <v>61.62277783</v>
      </c>
      <c r="J176" s="100">
        <f t="array" ref="J176">index(Sheet1!$F$47:$K$64, C176,B176)</f>
        <v>2201.823</v>
      </c>
      <c r="K176" s="100">
        <f t="array" ref="K176">index(Sheet1!$F$47:$K$64, C176+1,B176)</f>
        <v>2899.962</v>
      </c>
      <c r="L176" s="102">
        <f t="shared" si="18"/>
        <v>2822.651845</v>
      </c>
      <c r="M176" s="83">
        <f>L176/( 0.5*Sheet1!$F$18/12)</f>
        <v>2706.761939</v>
      </c>
      <c r="N176" s="83">
        <f t="shared" si="19"/>
        <v>0.7771352108</v>
      </c>
      <c r="O176" s="83">
        <f t="shared" si="20"/>
        <v>71.41653393</v>
      </c>
      <c r="P176" s="83">
        <f t="shared" si="21"/>
        <v>0.02050431637</v>
      </c>
      <c r="Q176" s="83">
        <f t="shared" si="22"/>
        <v>1</v>
      </c>
      <c r="R176" s="86">
        <f t="shared" si="31"/>
        <v>61.7888927</v>
      </c>
      <c r="S176" s="86">
        <f>min(R176, offset(Sheet1!$K$9,B176-1,0))</f>
        <v>61.7888927</v>
      </c>
      <c r="T176" s="83">
        <f t="shared" si="30"/>
        <v>4456.612533</v>
      </c>
      <c r="U176" s="83">
        <f t="shared" si="26"/>
        <v>0</v>
      </c>
      <c r="V176" s="83">
        <f t="shared" si="27"/>
        <v>1.810037834</v>
      </c>
      <c r="W176" s="83">
        <f t="shared" si="28"/>
        <v>225.9641805</v>
      </c>
    </row>
    <row r="177" ht="12.75" customHeight="1">
      <c r="A177" s="83">
        <f t="shared" si="29"/>
        <v>3.54</v>
      </c>
      <c r="B177" s="83">
        <f>IF( ISERROR( MATCH(R176,Sheet1!$K$9:$K$13,1) ), 1,  MATCH(R176,Sheet1!$K$9:$K$13,1)+1)</f>
        <v>2</v>
      </c>
      <c r="C177" s="94">
        <f>IF( ISERROR( MATCH(D177,Sheet1!$B$25:$B$42) ), 1, MATCH(D177,Sheet1!$B$25:$B$42))</f>
        <v>8</v>
      </c>
      <c r="D177" s="83">
        <f>if(U177, OFFSET(Sheet1!$P$9, 2*B176-1, 0),T176)</f>
        <v>4456.612533</v>
      </c>
      <c r="E177" s="100">
        <f t="array" ref="E177">index(Sheet1!$C$25:$H$42, C177,B177)</f>
        <v>55.45816896</v>
      </c>
      <c r="F177" s="100">
        <f t="array" ref="F177">index(Sheet1!$C$25:$H$42, C177+1,B177)</f>
        <v>62.39044008</v>
      </c>
      <c r="G177" s="94">
        <f t="array" ref="G177">index(Sheet1!$B$25:$B$42, C177,1)</f>
        <v>4000</v>
      </c>
      <c r="H177" s="94">
        <f t="array" ref="H177">index(Sheet1!$B$25:$B$42, C177+1,1)</f>
        <v>4500</v>
      </c>
      <c r="I177" s="100">
        <f t="shared" si="17"/>
        <v>61.7888927</v>
      </c>
      <c r="J177" s="100">
        <f t="array" ref="J177">index(Sheet1!$F$47:$K$64, C177,B177)</f>
        <v>2201.823</v>
      </c>
      <c r="K177" s="100">
        <f t="array" ref="K177">index(Sheet1!$F$47:$K$64, C177+1,B177)</f>
        <v>2899.962</v>
      </c>
      <c r="L177" s="102">
        <f t="shared" si="18"/>
        <v>2839.381034</v>
      </c>
      <c r="M177" s="83">
        <f>L177/( 0.5*Sheet1!$F$18/12)</f>
        <v>2722.804276</v>
      </c>
      <c r="N177" s="83">
        <f t="shared" si="19"/>
        <v>0.781741107</v>
      </c>
      <c r="O177" s="83">
        <f t="shared" si="20"/>
        <v>71.80208417</v>
      </c>
      <c r="P177" s="83">
        <f t="shared" si="21"/>
        <v>0.02061501125</v>
      </c>
      <c r="Q177" s="83">
        <f t="shared" si="22"/>
        <v>1</v>
      </c>
      <c r="R177" s="86">
        <f t="shared" si="31"/>
        <v>61.95599447</v>
      </c>
      <c r="S177" s="86">
        <f>min(R177, offset(Sheet1!$K$9,B177-1,0))</f>
        <v>61.95599447</v>
      </c>
      <c r="T177" s="83">
        <f t="shared" si="30"/>
        <v>4468.664988</v>
      </c>
      <c r="U177" s="83">
        <f t="shared" si="26"/>
        <v>0</v>
      </c>
      <c r="V177" s="83">
        <f t="shared" si="27"/>
        <v>1.814925012</v>
      </c>
      <c r="W177" s="83">
        <f t="shared" si="28"/>
        <v>227.7742183</v>
      </c>
    </row>
    <row r="178" ht="12.75" customHeight="1">
      <c r="A178" s="83">
        <f t="shared" si="29"/>
        <v>3.56</v>
      </c>
      <c r="B178" s="83">
        <f>IF( ISERROR( MATCH(R177,Sheet1!$K$9:$K$13,1) ), 1,  MATCH(R177,Sheet1!$K$9:$K$13,1)+1)</f>
        <v>2</v>
      </c>
      <c r="C178" s="94">
        <f>IF( ISERROR( MATCH(D178,Sheet1!$B$25:$B$42) ), 1, MATCH(D178,Sheet1!$B$25:$B$42))</f>
        <v>8</v>
      </c>
      <c r="D178" s="83">
        <f>if(U178, OFFSET(Sheet1!$P$9, 2*B177-1, 0),T177)</f>
        <v>4468.664988</v>
      </c>
      <c r="E178" s="100">
        <f t="array" ref="E178">index(Sheet1!$C$25:$H$42, C178,B178)</f>
        <v>55.45816896</v>
      </c>
      <c r="F178" s="100">
        <f t="array" ref="F178">index(Sheet1!$C$25:$H$42, C178+1,B178)</f>
        <v>62.39044008</v>
      </c>
      <c r="G178" s="94">
        <f t="array" ref="G178">index(Sheet1!$B$25:$B$42, C178,1)</f>
        <v>4000</v>
      </c>
      <c r="H178" s="94">
        <f t="array" ref="H178">index(Sheet1!$B$25:$B$42, C178+1,1)</f>
        <v>4500</v>
      </c>
      <c r="I178" s="100">
        <f t="shared" si="17"/>
        <v>61.95599447</v>
      </c>
      <c r="J178" s="100">
        <f t="array" ref="J178">index(Sheet1!$F$47:$K$64, C178,B178)</f>
        <v>2201.823</v>
      </c>
      <c r="K178" s="100">
        <f t="array" ref="K178">index(Sheet1!$F$47:$K$64, C178+1,B178)</f>
        <v>2899.962</v>
      </c>
      <c r="L178" s="102">
        <f t="shared" si="18"/>
        <v>2856.209612</v>
      </c>
      <c r="M178" s="83">
        <f>L178/( 0.5*Sheet1!$F$18/12)</f>
        <v>2738.941921</v>
      </c>
      <c r="N178" s="83">
        <f t="shared" si="19"/>
        <v>0.7863743673</v>
      </c>
      <c r="O178" s="83">
        <f t="shared" si="20"/>
        <v>72.19097218</v>
      </c>
      <c r="P178" s="83">
        <f t="shared" si="21"/>
        <v>0.02072666442</v>
      </c>
      <c r="Q178" s="83">
        <f t="shared" si="22"/>
        <v>1</v>
      </c>
      <c r="R178" s="86">
        <f t="shared" si="31"/>
        <v>62.12408895</v>
      </c>
      <c r="S178" s="86">
        <f>min(R178, offset(Sheet1!$K$9,B178-1,0))</f>
        <v>62.12408895</v>
      </c>
      <c r="T178" s="83">
        <f t="shared" si="30"/>
        <v>4480.789043</v>
      </c>
      <c r="U178" s="83">
        <f t="shared" si="26"/>
        <v>0</v>
      </c>
      <c r="V178" s="83">
        <f t="shared" si="27"/>
        <v>1.819841224</v>
      </c>
      <c r="W178" s="83">
        <f t="shared" si="28"/>
        <v>229.5891433</v>
      </c>
    </row>
    <row r="179" ht="12.75" customHeight="1">
      <c r="A179" s="83">
        <f t="shared" si="29"/>
        <v>3.58</v>
      </c>
      <c r="B179" s="83">
        <f>IF( ISERROR( MATCH(R178,Sheet1!$K$9:$K$13,1) ), 1,  MATCH(R178,Sheet1!$K$9:$K$13,1)+1)</f>
        <v>2</v>
      </c>
      <c r="C179" s="94">
        <f>IF( ISERROR( MATCH(D179,Sheet1!$B$25:$B$42) ), 1, MATCH(D179,Sheet1!$B$25:$B$42))</f>
        <v>8</v>
      </c>
      <c r="D179" s="83">
        <f>if(U179, OFFSET(Sheet1!$P$9, 2*B178-1, 0),T178)</f>
        <v>4480.789043</v>
      </c>
      <c r="E179" s="100">
        <f t="array" ref="E179">index(Sheet1!$C$25:$H$42, C179,B179)</f>
        <v>55.45816896</v>
      </c>
      <c r="F179" s="100">
        <f t="array" ref="F179">index(Sheet1!$C$25:$H$42, C179+1,B179)</f>
        <v>62.39044008</v>
      </c>
      <c r="G179" s="94">
        <f t="array" ref="G179">index(Sheet1!$B$25:$B$42, C179,1)</f>
        <v>4000</v>
      </c>
      <c r="H179" s="94">
        <f t="array" ref="H179">index(Sheet1!$B$25:$B$42, C179+1,1)</f>
        <v>4500</v>
      </c>
      <c r="I179" s="100">
        <f t="shared" si="17"/>
        <v>62.12408895</v>
      </c>
      <c r="J179" s="100">
        <f t="array" ref="J179">index(Sheet1!$F$47:$K$64, C179,B179)</f>
        <v>2201.823</v>
      </c>
      <c r="K179" s="100">
        <f t="array" ref="K179">index(Sheet1!$F$47:$K$64, C179+1,B179)</f>
        <v>2899.962</v>
      </c>
      <c r="L179" s="102">
        <f t="shared" si="18"/>
        <v>2873.138163</v>
      </c>
      <c r="M179" s="83">
        <f>L179/( 0.5*Sheet1!$F$18/12)</f>
        <v>2755.175435</v>
      </c>
      <c r="N179" s="83">
        <f t="shared" si="19"/>
        <v>0.7910351523</v>
      </c>
      <c r="O179" s="83">
        <f t="shared" si="20"/>
        <v>72.58323011</v>
      </c>
      <c r="P179" s="83">
        <f t="shared" si="21"/>
        <v>0.02083928513</v>
      </c>
      <c r="Q179" s="83">
        <f t="shared" si="22"/>
        <v>1</v>
      </c>
      <c r="R179" s="86">
        <f t="shared" si="31"/>
        <v>62.29318195</v>
      </c>
      <c r="S179" s="86">
        <f>min(R179, offset(Sheet1!$K$9,B179-1,0))</f>
        <v>62.29318195</v>
      </c>
      <c r="T179" s="83">
        <f t="shared" si="30"/>
        <v>4492.985118</v>
      </c>
      <c r="U179" s="83">
        <f t="shared" si="26"/>
        <v>0</v>
      </c>
      <c r="V179" s="83">
        <f t="shared" si="27"/>
        <v>1.82478664</v>
      </c>
      <c r="W179" s="83">
        <f t="shared" si="28"/>
        <v>231.4089846</v>
      </c>
    </row>
    <row r="180" ht="12.75" customHeight="1">
      <c r="A180" s="83">
        <f t="shared" si="29"/>
        <v>3.6</v>
      </c>
      <c r="B180" s="83">
        <f>IF( ISERROR( MATCH(R179,Sheet1!$K$9:$K$13,1) ), 1,  MATCH(R179,Sheet1!$K$9:$K$13,1)+1)</f>
        <v>2</v>
      </c>
      <c r="C180" s="94">
        <f>IF( ISERROR( MATCH(D180,Sheet1!$B$25:$B$42) ), 1, MATCH(D180,Sheet1!$B$25:$B$42))</f>
        <v>8</v>
      </c>
      <c r="D180" s="83">
        <f>if(U180, OFFSET(Sheet1!$P$9, 2*B179-1, 0),T179)</f>
        <v>4492.985118</v>
      </c>
      <c r="E180" s="100">
        <f t="array" ref="E180">index(Sheet1!$C$25:$H$42, C180,B180)</f>
        <v>55.45816896</v>
      </c>
      <c r="F180" s="100">
        <f t="array" ref="F180">index(Sheet1!$C$25:$H$42, C180+1,B180)</f>
        <v>62.39044008</v>
      </c>
      <c r="G180" s="94">
        <f t="array" ref="G180">index(Sheet1!$B$25:$B$42, C180,1)</f>
        <v>4000</v>
      </c>
      <c r="H180" s="94">
        <f t="array" ref="H180">index(Sheet1!$B$25:$B$42, C180+1,1)</f>
        <v>4500</v>
      </c>
      <c r="I180" s="100">
        <f t="shared" si="17"/>
        <v>62.29318195</v>
      </c>
      <c r="J180" s="100">
        <f t="array" ref="J180">index(Sheet1!$F$47:$K$64, C180,B180)</f>
        <v>2201.823</v>
      </c>
      <c r="K180" s="100">
        <f t="array" ref="K180">index(Sheet1!$F$47:$K$64, C180+1,B180)</f>
        <v>2899.962</v>
      </c>
      <c r="L180" s="102">
        <f t="shared" si="18"/>
        <v>2890.167275</v>
      </c>
      <c r="M180" s="83">
        <f>L180/( 0.5*Sheet1!$F$18/12)</f>
        <v>2771.505381</v>
      </c>
      <c r="N180" s="83">
        <f t="shared" si="19"/>
        <v>0.7957236236</v>
      </c>
      <c r="O180" s="83">
        <f t="shared" si="20"/>
        <v>72.97889046</v>
      </c>
      <c r="P180" s="83">
        <f t="shared" si="21"/>
        <v>0.0209528827</v>
      </c>
      <c r="Q180" s="83">
        <f t="shared" si="22"/>
        <v>1</v>
      </c>
      <c r="R180" s="86">
        <f t="shared" si="31"/>
        <v>62.46327934</v>
      </c>
      <c r="S180" s="86">
        <f>min(R180, offset(Sheet1!$K$9,B180-1,0))</f>
        <v>62.46327934</v>
      </c>
      <c r="T180" s="83">
        <f t="shared" si="30"/>
        <v>4505.253637</v>
      </c>
      <c r="U180" s="83">
        <f t="shared" si="26"/>
        <v>0</v>
      </c>
      <c r="V180" s="83">
        <f t="shared" si="27"/>
        <v>1.829761432</v>
      </c>
      <c r="W180" s="83">
        <f t="shared" si="28"/>
        <v>233.2337712</v>
      </c>
    </row>
    <row r="181" ht="12.75" customHeight="1">
      <c r="A181" s="83">
        <f t="shared" si="29"/>
        <v>3.62</v>
      </c>
      <c r="B181" s="83">
        <f>IF( ISERROR( MATCH(R180,Sheet1!$K$9:$K$13,1) ), 1,  MATCH(R180,Sheet1!$K$9:$K$13,1)+1)</f>
        <v>2</v>
      </c>
      <c r="C181" s="94">
        <f>IF( ISERROR( MATCH(D181,Sheet1!$B$25:$B$42) ), 1, MATCH(D181,Sheet1!$B$25:$B$42))</f>
        <v>9</v>
      </c>
      <c r="D181" s="83">
        <f>if(U181, OFFSET(Sheet1!$P$9, 2*B180-1, 0),T180)</f>
        <v>4505.253637</v>
      </c>
      <c r="E181" s="100">
        <f t="array" ref="E181">index(Sheet1!$C$25:$H$42, C181,B181)</f>
        <v>62.39044008</v>
      </c>
      <c r="F181" s="100">
        <f t="array" ref="F181">index(Sheet1!$C$25:$H$42, C181+1,B181)</f>
        <v>69.32271119</v>
      </c>
      <c r="G181" s="94">
        <f t="array" ref="G181">index(Sheet1!$B$25:$B$42, C181,1)</f>
        <v>4500</v>
      </c>
      <c r="H181" s="94">
        <f t="array" ref="H181">index(Sheet1!$B$25:$B$42, C181+1,1)</f>
        <v>5000</v>
      </c>
      <c r="I181" s="100">
        <f t="shared" si="17"/>
        <v>62.46327934</v>
      </c>
      <c r="J181" s="100">
        <f t="array" ref="J181">index(Sheet1!$F$47:$K$64, C181,B181)</f>
        <v>2899.962</v>
      </c>
      <c r="K181" s="100">
        <f t="array" ref="K181">index(Sheet1!$F$47:$K$64, C181+1,B181)</f>
        <v>2873.1105</v>
      </c>
      <c r="L181" s="102">
        <f t="shared" si="18"/>
        <v>2899.679864</v>
      </c>
      <c r="M181" s="83">
        <f>L181/( 0.5*Sheet1!$F$18/12)</f>
        <v>2780.627411</v>
      </c>
      <c r="N181" s="83">
        <f t="shared" si="19"/>
        <v>0.7983426388</v>
      </c>
      <c r="O181" s="83">
        <f t="shared" si="20"/>
        <v>73.37798606</v>
      </c>
      <c r="P181" s="83">
        <f t="shared" si="21"/>
        <v>0.02106746657</v>
      </c>
      <c r="Q181" s="83">
        <f t="shared" si="22"/>
        <v>1</v>
      </c>
      <c r="R181" s="86">
        <f t="shared" si="31"/>
        <v>62.63392657</v>
      </c>
      <c r="S181" s="86">
        <f>min(R181, offset(Sheet1!$K$9,B181-1,0))</f>
        <v>62.63392657</v>
      </c>
      <c r="T181" s="83">
        <f t="shared" si="30"/>
        <v>4517.561813</v>
      </c>
      <c r="U181" s="83">
        <f t="shared" si="26"/>
        <v>0</v>
      </c>
      <c r="V181" s="83">
        <f t="shared" si="27"/>
        <v>1.83475902</v>
      </c>
      <c r="W181" s="83">
        <f t="shared" si="28"/>
        <v>235.0635326</v>
      </c>
    </row>
    <row r="182" ht="12.75" customHeight="1">
      <c r="A182" s="83">
        <f t="shared" si="29"/>
        <v>3.64</v>
      </c>
      <c r="B182" s="83">
        <f>IF( ISERROR( MATCH(R181,Sheet1!$K$9:$K$13,1) ), 1,  MATCH(R181,Sheet1!$K$9:$K$13,1)+1)</f>
        <v>2</v>
      </c>
      <c r="C182" s="94">
        <f>IF( ISERROR( MATCH(D182,Sheet1!$B$25:$B$42) ), 1, MATCH(D182,Sheet1!$B$25:$B$42))</f>
        <v>9</v>
      </c>
      <c r="D182" s="83">
        <f>if(U182, OFFSET(Sheet1!$P$9, 2*B181-1, 0),T181)</f>
        <v>4517.561813</v>
      </c>
      <c r="E182" s="100">
        <f t="array" ref="E182">index(Sheet1!$C$25:$H$42, C182,B182)</f>
        <v>62.39044008</v>
      </c>
      <c r="F182" s="100">
        <f t="array" ref="F182">index(Sheet1!$C$25:$H$42, C182+1,B182)</f>
        <v>69.32271119</v>
      </c>
      <c r="G182" s="94">
        <f t="array" ref="G182">index(Sheet1!$B$25:$B$42, C182,1)</f>
        <v>4500</v>
      </c>
      <c r="H182" s="94">
        <f t="array" ref="H182">index(Sheet1!$B$25:$B$42, C182+1,1)</f>
        <v>5000</v>
      </c>
      <c r="I182" s="100">
        <f t="shared" si="17"/>
        <v>62.63392657</v>
      </c>
      <c r="J182" s="100">
        <f t="array" ref="J182">index(Sheet1!$F$47:$K$64, C182,B182)</f>
        <v>2899.962</v>
      </c>
      <c r="K182" s="100">
        <f t="array" ref="K182">index(Sheet1!$F$47:$K$64, C182+1,B182)</f>
        <v>2873.1105</v>
      </c>
      <c r="L182" s="102">
        <f t="shared" si="18"/>
        <v>2899.018878</v>
      </c>
      <c r="M182" s="83">
        <f>L182/( 0.5*Sheet1!$F$18/12)</f>
        <v>2779.993563</v>
      </c>
      <c r="N182" s="83">
        <f t="shared" si="19"/>
        <v>0.7981606555</v>
      </c>
      <c r="O182" s="83">
        <f t="shared" si="20"/>
        <v>73.77946528</v>
      </c>
      <c r="P182" s="83">
        <f t="shared" si="21"/>
        <v>0.02118273479</v>
      </c>
      <c r="Q182" s="83">
        <f t="shared" si="22"/>
        <v>1</v>
      </c>
      <c r="R182" s="86">
        <f t="shared" si="31"/>
        <v>62.80450855</v>
      </c>
      <c r="S182" s="86">
        <f>min(R182, offset(Sheet1!$K$9,B182-1,0))</f>
        <v>62.80450855</v>
      </c>
      <c r="T182" s="83">
        <f t="shared" si="30"/>
        <v>4529.865282</v>
      </c>
      <c r="U182" s="83">
        <f t="shared" si="26"/>
        <v>0</v>
      </c>
      <c r="V182" s="83">
        <f t="shared" si="27"/>
        <v>1.839763715</v>
      </c>
      <c r="W182" s="83">
        <f t="shared" si="28"/>
        <v>236.8982917</v>
      </c>
    </row>
    <row r="183" ht="12.75" customHeight="1">
      <c r="A183" s="83">
        <f t="shared" si="29"/>
        <v>3.66</v>
      </c>
      <c r="B183" s="83">
        <f>IF( ISERROR( MATCH(R182,Sheet1!$K$9:$K$13,1) ), 1,  MATCH(R182,Sheet1!$K$9:$K$13,1)+1)</f>
        <v>2</v>
      </c>
      <c r="C183" s="94">
        <f>IF( ISERROR( MATCH(D183,Sheet1!$B$25:$B$42) ), 1, MATCH(D183,Sheet1!$B$25:$B$42))</f>
        <v>9</v>
      </c>
      <c r="D183" s="83">
        <f>if(U183, OFFSET(Sheet1!$P$9, 2*B182-1, 0),T182)</f>
        <v>4529.865282</v>
      </c>
      <c r="E183" s="100">
        <f t="array" ref="E183">index(Sheet1!$C$25:$H$42, C183,B183)</f>
        <v>62.39044008</v>
      </c>
      <c r="F183" s="100">
        <f t="array" ref="F183">index(Sheet1!$C$25:$H$42, C183+1,B183)</f>
        <v>69.32271119</v>
      </c>
      <c r="G183" s="94">
        <f t="array" ref="G183">index(Sheet1!$B$25:$B$42, C183,1)</f>
        <v>4500</v>
      </c>
      <c r="H183" s="94">
        <f t="array" ref="H183">index(Sheet1!$B$25:$B$42, C183+1,1)</f>
        <v>5000</v>
      </c>
      <c r="I183" s="100">
        <f t="shared" si="17"/>
        <v>62.80450855</v>
      </c>
      <c r="J183" s="100">
        <f t="array" ref="J183">index(Sheet1!$F$47:$K$64, C183,B183)</f>
        <v>2899.962</v>
      </c>
      <c r="K183" s="100">
        <f t="array" ref="K183">index(Sheet1!$F$47:$K$64, C183+1,B183)</f>
        <v>2873.1105</v>
      </c>
      <c r="L183" s="102">
        <f t="shared" si="18"/>
        <v>2898.358145</v>
      </c>
      <c r="M183" s="83">
        <f>L183/( 0.5*Sheet1!$F$18/12)</f>
        <v>2779.359958</v>
      </c>
      <c r="N183" s="83">
        <f t="shared" si="19"/>
        <v>0.7979787418</v>
      </c>
      <c r="O183" s="83">
        <f t="shared" si="20"/>
        <v>74.18188568</v>
      </c>
      <c r="P183" s="83">
        <f t="shared" si="21"/>
        <v>0.02129827324</v>
      </c>
      <c r="Q183" s="83">
        <f t="shared" si="22"/>
        <v>1</v>
      </c>
      <c r="R183" s="86">
        <f t="shared" si="31"/>
        <v>62.97502521</v>
      </c>
      <c r="S183" s="86">
        <f>min(R183, offset(Sheet1!$K$9,B183-1,0))</f>
        <v>62.97502521</v>
      </c>
      <c r="T183" s="83">
        <f t="shared" si="30"/>
        <v>4542.164042</v>
      </c>
      <c r="U183" s="83">
        <f t="shared" si="26"/>
        <v>0</v>
      </c>
      <c r="V183" s="83">
        <f t="shared" si="27"/>
        <v>1.844766495</v>
      </c>
      <c r="W183" s="83">
        <f t="shared" si="28"/>
        <v>238.7380554</v>
      </c>
    </row>
    <row r="184" ht="12.75" customHeight="1">
      <c r="A184" s="83">
        <f t="shared" si="29"/>
        <v>3.68</v>
      </c>
      <c r="B184" s="83">
        <f>IF( ISERROR( MATCH(R183,Sheet1!$K$9:$K$13,1) ), 1,  MATCH(R183,Sheet1!$K$9:$K$13,1)+1)</f>
        <v>2</v>
      </c>
      <c r="C184" s="94">
        <f>IF( ISERROR( MATCH(D184,Sheet1!$B$25:$B$42) ), 1, MATCH(D184,Sheet1!$B$25:$B$42))</f>
        <v>9</v>
      </c>
      <c r="D184" s="83">
        <f>if(U184, OFFSET(Sheet1!$P$9, 2*B183-1, 0),T183)</f>
        <v>4542.164042</v>
      </c>
      <c r="E184" s="100">
        <f t="array" ref="E184">index(Sheet1!$C$25:$H$42, C184,B184)</f>
        <v>62.39044008</v>
      </c>
      <c r="F184" s="100">
        <f t="array" ref="F184">index(Sheet1!$C$25:$H$42, C184+1,B184)</f>
        <v>69.32271119</v>
      </c>
      <c r="G184" s="94">
        <f t="array" ref="G184">index(Sheet1!$B$25:$B$42, C184,1)</f>
        <v>4500</v>
      </c>
      <c r="H184" s="94">
        <f t="array" ref="H184">index(Sheet1!$B$25:$B$42, C184+1,1)</f>
        <v>5000</v>
      </c>
      <c r="I184" s="100">
        <f t="shared" si="17"/>
        <v>62.97502521</v>
      </c>
      <c r="J184" s="100">
        <f t="array" ref="J184">index(Sheet1!$F$47:$K$64, C184,B184)</f>
        <v>2899.962</v>
      </c>
      <c r="K184" s="100">
        <f t="array" ref="K184">index(Sheet1!$F$47:$K$64, C184+1,B184)</f>
        <v>2873.1105</v>
      </c>
      <c r="L184" s="102">
        <f t="shared" si="18"/>
        <v>2897.697664</v>
      </c>
      <c r="M184" s="83">
        <f>L184/( 0.5*Sheet1!$F$18/12)</f>
        <v>2778.726595</v>
      </c>
      <c r="N184" s="83">
        <f t="shared" si="19"/>
        <v>0.7977968977</v>
      </c>
      <c r="O184" s="83">
        <f t="shared" si="20"/>
        <v>74.58524587</v>
      </c>
      <c r="P184" s="83">
        <f t="shared" si="21"/>
        <v>0.0214140815</v>
      </c>
      <c r="Q184" s="83">
        <f t="shared" si="22"/>
        <v>1</v>
      </c>
      <c r="R184" s="86">
        <f t="shared" si="31"/>
        <v>63.14547653</v>
      </c>
      <c r="S184" s="86">
        <f>min(R184, offset(Sheet1!$K$9,B184-1,0))</f>
        <v>63.14547653</v>
      </c>
      <c r="T184" s="83">
        <f t="shared" si="30"/>
        <v>4554.458088</v>
      </c>
      <c r="U184" s="83">
        <f t="shared" si="26"/>
        <v>0</v>
      </c>
      <c r="V184" s="83">
        <f t="shared" si="27"/>
        <v>1.849767359</v>
      </c>
      <c r="W184" s="83">
        <f t="shared" si="28"/>
        <v>240.5828219</v>
      </c>
    </row>
    <row r="185" ht="12.75" customHeight="1">
      <c r="A185" s="83">
        <f t="shared" si="29"/>
        <v>3.7</v>
      </c>
      <c r="B185" s="83">
        <f>IF( ISERROR( MATCH(R184,Sheet1!$K$9:$K$13,1) ), 1,  MATCH(R184,Sheet1!$K$9:$K$13,1)+1)</f>
        <v>2</v>
      </c>
      <c r="C185" s="94">
        <f>IF( ISERROR( MATCH(D185,Sheet1!$B$25:$B$42) ), 1, MATCH(D185,Sheet1!$B$25:$B$42))</f>
        <v>9</v>
      </c>
      <c r="D185" s="83">
        <f>if(U185, OFFSET(Sheet1!$P$9, 2*B184-1, 0),T184)</f>
        <v>4554.458088</v>
      </c>
      <c r="E185" s="100">
        <f t="array" ref="E185">index(Sheet1!$C$25:$H$42, C185,B185)</f>
        <v>62.39044008</v>
      </c>
      <c r="F185" s="100">
        <f t="array" ref="F185">index(Sheet1!$C$25:$H$42, C185+1,B185)</f>
        <v>69.32271119</v>
      </c>
      <c r="G185" s="94">
        <f t="array" ref="G185">index(Sheet1!$B$25:$B$42, C185,1)</f>
        <v>4500</v>
      </c>
      <c r="H185" s="94">
        <f t="array" ref="H185">index(Sheet1!$B$25:$B$42, C185+1,1)</f>
        <v>5000</v>
      </c>
      <c r="I185" s="100">
        <f t="shared" si="17"/>
        <v>63.14547653</v>
      </c>
      <c r="J185" s="100">
        <f t="array" ref="J185">index(Sheet1!$F$47:$K$64, C185,B185)</f>
        <v>2899.962</v>
      </c>
      <c r="K185" s="100">
        <f t="array" ref="K185">index(Sheet1!$F$47:$K$64, C185+1,B185)</f>
        <v>2873.1105</v>
      </c>
      <c r="L185" s="102">
        <f t="shared" si="18"/>
        <v>2897.037437</v>
      </c>
      <c r="M185" s="83">
        <f>L185/( 0.5*Sheet1!$F$18/12)</f>
        <v>2778.093475</v>
      </c>
      <c r="N185" s="83">
        <f t="shared" si="19"/>
        <v>0.7976151233</v>
      </c>
      <c r="O185" s="83">
        <f t="shared" si="20"/>
        <v>74.98954451</v>
      </c>
      <c r="P185" s="83">
        <f t="shared" si="21"/>
        <v>0.02153015921</v>
      </c>
      <c r="Q185" s="83">
        <f t="shared" si="22"/>
        <v>1</v>
      </c>
      <c r="R185" s="86">
        <f t="shared" si="31"/>
        <v>63.31586246</v>
      </c>
      <c r="S185" s="86">
        <f>min(R185, offset(Sheet1!$K$9,B185-1,0))</f>
        <v>63.31586246</v>
      </c>
      <c r="T185" s="83">
        <f t="shared" si="30"/>
        <v>4566.747417</v>
      </c>
      <c r="U185" s="83">
        <f t="shared" si="26"/>
        <v>0</v>
      </c>
      <c r="V185" s="83">
        <f t="shared" si="27"/>
        <v>1.854766305</v>
      </c>
      <c r="W185" s="83">
        <f t="shared" si="28"/>
        <v>242.4325892</v>
      </c>
    </row>
    <row r="186" ht="12.75" customHeight="1">
      <c r="A186" s="83">
        <f t="shared" si="29"/>
        <v>3.72</v>
      </c>
      <c r="B186" s="83">
        <f>IF( ISERROR( MATCH(R185,Sheet1!$K$9:$K$13,1) ), 1,  MATCH(R185,Sheet1!$K$9:$K$13,1)+1)</f>
        <v>2</v>
      </c>
      <c r="C186" s="94">
        <f>IF( ISERROR( MATCH(D186,Sheet1!$B$25:$B$42) ), 1, MATCH(D186,Sheet1!$B$25:$B$42))</f>
        <v>9</v>
      </c>
      <c r="D186" s="83">
        <f>if(U186, OFFSET(Sheet1!$P$9, 2*B185-1, 0),T185)</f>
        <v>4566.747417</v>
      </c>
      <c r="E186" s="100">
        <f t="array" ref="E186">index(Sheet1!$C$25:$H$42, C186,B186)</f>
        <v>62.39044008</v>
      </c>
      <c r="F186" s="100">
        <f t="array" ref="F186">index(Sheet1!$C$25:$H$42, C186+1,B186)</f>
        <v>69.32271119</v>
      </c>
      <c r="G186" s="94">
        <f t="array" ref="G186">index(Sheet1!$B$25:$B$42, C186,1)</f>
        <v>4500</v>
      </c>
      <c r="H186" s="94">
        <f t="array" ref="H186">index(Sheet1!$B$25:$B$42, C186+1,1)</f>
        <v>5000</v>
      </c>
      <c r="I186" s="100">
        <f t="shared" si="17"/>
        <v>63.31586246</v>
      </c>
      <c r="J186" s="100">
        <f t="array" ref="J186">index(Sheet1!$F$47:$K$64, C186,B186)</f>
        <v>2899.962</v>
      </c>
      <c r="K186" s="100">
        <f t="array" ref="K186">index(Sheet1!$F$47:$K$64, C186+1,B186)</f>
        <v>2873.1105</v>
      </c>
      <c r="L186" s="102">
        <f t="shared" si="18"/>
        <v>2896.377463</v>
      </c>
      <c r="M186" s="83">
        <f>L186/( 0.5*Sheet1!$F$18/12)</f>
        <v>2777.460597</v>
      </c>
      <c r="N186" s="83">
        <f t="shared" si="19"/>
        <v>0.7974334187</v>
      </c>
      <c r="O186" s="83">
        <f t="shared" si="20"/>
        <v>75.39478023</v>
      </c>
      <c r="P186" s="83">
        <f t="shared" si="21"/>
        <v>0.02164650595</v>
      </c>
      <c r="Q186" s="83">
        <f t="shared" si="22"/>
        <v>1</v>
      </c>
      <c r="R186" s="86">
        <f t="shared" si="31"/>
        <v>63.48618295</v>
      </c>
      <c r="S186" s="86">
        <f>min(R186, offset(Sheet1!$K$9,B186-1,0))</f>
        <v>63.48618295</v>
      </c>
      <c r="T186" s="83">
        <f t="shared" si="30"/>
        <v>4579.032027</v>
      </c>
      <c r="U186" s="83">
        <f t="shared" si="26"/>
        <v>0</v>
      </c>
      <c r="V186" s="83">
        <f t="shared" si="27"/>
        <v>1.859763333</v>
      </c>
      <c r="W186" s="83">
        <f t="shared" si="28"/>
        <v>244.2873555</v>
      </c>
    </row>
    <row r="187" ht="12.75" customHeight="1">
      <c r="A187" s="83">
        <f t="shared" si="29"/>
        <v>3.74</v>
      </c>
      <c r="B187" s="83">
        <f>IF( ISERROR( MATCH(R186,Sheet1!$K$9:$K$13,1) ), 1,  MATCH(R186,Sheet1!$K$9:$K$13,1)+1)</f>
        <v>2</v>
      </c>
      <c r="C187" s="94">
        <f>IF( ISERROR( MATCH(D187,Sheet1!$B$25:$B$42) ), 1, MATCH(D187,Sheet1!$B$25:$B$42))</f>
        <v>9</v>
      </c>
      <c r="D187" s="83">
        <f>if(U187, OFFSET(Sheet1!$P$9, 2*B186-1, 0),T186)</f>
        <v>4579.032027</v>
      </c>
      <c r="E187" s="100">
        <f t="array" ref="E187">index(Sheet1!$C$25:$H$42, C187,B187)</f>
        <v>62.39044008</v>
      </c>
      <c r="F187" s="100">
        <f t="array" ref="F187">index(Sheet1!$C$25:$H$42, C187+1,B187)</f>
        <v>69.32271119</v>
      </c>
      <c r="G187" s="94">
        <f t="array" ref="G187">index(Sheet1!$B$25:$B$42, C187,1)</f>
        <v>4500</v>
      </c>
      <c r="H187" s="94">
        <f t="array" ref="H187">index(Sheet1!$B$25:$B$42, C187+1,1)</f>
        <v>5000</v>
      </c>
      <c r="I187" s="100">
        <f t="shared" si="17"/>
        <v>63.48618295</v>
      </c>
      <c r="J187" s="100">
        <f t="array" ref="J187">index(Sheet1!$F$47:$K$64, C187,B187)</f>
        <v>2899.962</v>
      </c>
      <c r="K187" s="100">
        <f t="array" ref="K187">index(Sheet1!$F$47:$K$64, C187+1,B187)</f>
        <v>2873.1105</v>
      </c>
      <c r="L187" s="102">
        <f t="shared" si="18"/>
        <v>2895.717743</v>
      </c>
      <c r="M187" s="83">
        <f>L187/( 0.5*Sheet1!$F$18/12)</f>
        <v>2776.827963</v>
      </c>
      <c r="N187" s="83">
        <f t="shared" si="19"/>
        <v>0.7972517839</v>
      </c>
      <c r="O187" s="83">
        <f t="shared" si="20"/>
        <v>75.80095168</v>
      </c>
      <c r="P187" s="83">
        <f t="shared" si="21"/>
        <v>0.02176312135</v>
      </c>
      <c r="Q187" s="83">
        <f t="shared" si="22"/>
        <v>1</v>
      </c>
      <c r="R187" s="86">
        <f t="shared" si="31"/>
        <v>63.65643796</v>
      </c>
      <c r="S187" s="86">
        <f>min(R187, offset(Sheet1!$K$9,B187-1,0))</f>
        <v>63.65643796</v>
      </c>
      <c r="T187" s="83">
        <f t="shared" si="30"/>
        <v>4591.311914</v>
      </c>
      <c r="U187" s="83">
        <f t="shared" si="26"/>
        <v>0</v>
      </c>
      <c r="V187" s="83">
        <f t="shared" si="27"/>
        <v>1.86475844</v>
      </c>
      <c r="W187" s="83">
        <f t="shared" si="28"/>
        <v>246.1471189</v>
      </c>
    </row>
    <row r="188" ht="12.75" customHeight="1">
      <c r="A188" s="83">
        <f t="shared" si="29"/>
        <v>3.76</v>
      </c>
      <c r="B188" s="83">
        <f>IF( ISERROR( MATCH(R187,Sheet1!$K$9:$K$13,1) ), 1,  MATCH(R187,Sheet1!$K$9:$K$13,1)+1)</f>
        <v>2</v>
      </c>
      <c r="C188" s="94">
        <f>IF( ISERROR( MATCH(D188,Sheet1!$B$25:$B$42) ), 1, MATCH(D188,Sheet1!$B$25:$B$42))</f>
        <v>9</v>
      </c>
      <c r="D188" s="83">
        <f>if(U188, OFFSET(Sheet1!$P$9, 2*B187-1, 0),T187)</f>
        <v>4591.311914</v>
      </c>
      <c r="E188" s="100">
        <f t="array" ref="E188">index(Sheet1!$C$25:$H$42, C188,B188)</f>
        <v>62.39044008</v>
      </c>
      <c r="F188" s="100">
        <f t="array" ref="F188">index(Sheet1!$C$25:$H$42, C188+1,B188)</f>
        <v>69.32271119</v>
      </c>
      <c r="G188" s="94">
        <f t="array" ref="G188">index(Sheet1!$B$25:$B$42, C188,1)</f>
        <v>4500</v>
      </c>
      <c r="H188" s="94">
        <f t="array" ref="H188">index(Sheet1!$B$25:$B$42, C188+1,1)</f>
        <v>5000</v>
      </c>
      <c r="I188" s="100">
        <f t="shared" si="17"/>
        <v>63.65643796</v>
      </c>
      <c r="J188" s="100">
        <f t="array" ref="J188">index(Sheet1!$F$47:$K$64, C188,B188)</f>
        <v>2899.962</v>
      </c>
      <c r="K188" s="100">
        <f t="array" ref="K188">index(Sheet1!$F$47:$K$64, C188+1,B188)</f>
        <v>2873.1105</v>
      </c>
      <c r="L188" s="102">
        <f t="shared" si="18"/>
        <v>2895.058276</v>
      </c>
      <c r="M188" s="83">
        <f>L188/( 0.5*Sheet1!$F$18/12)</f>
        <v>2776.195572</v>
      </c>
      <c r="N188" s="83">
        <f t="shared" si="19"/>
        <v>0.7970702188</v>
      </c>
      <c r="O188" s="83">
        <f t="shared" si="20"/>
        <v>76.20805747</v>
      </c>
      <c r="P188" s="83">
        <f t="shared" si="21"/>
        <v>0.02188000502</v>
      </c>
      <c r="Q188" s="83">
        <f t="shared" si="22"/>
        <v>1</v>
      </c>
      <c r="R188" s="86">
        <f t="shared" si="31"/>
        <v>63.82662745</v>
      </c>
      <c r="S188" s="86">
        <f>min(R188, offset(Sheet1!$K$9,B188-1,0))</f>
        <v>63.82662745</v>
      </c>
      <c r="T188" s="83">
        <f t="shared" si="30"/>
        <v>4603.587075</v>
      </c>
      <c r="U188" s="83">
        <f t="shared" si="26"/>
        <v>0</v>
      </c>
      <c r="V188" s="83">
        <f t="shared" si="27"/>
        <v>1.869751626</v>
      </c>
      <c r="W188" s="83">
        <f t="shared" si="28"/>
        <v>248.0118773</v>
      </c>
    </row>
    <row r="189" ht="12.75" customHeight="1">
      <c r="A189" s="83">
        <f t="shared" si="29"/>
        <v>3.78</v>
      </c>
      <c r="B189" s="83">
        <f>IF( ISERROR( MATCH(R188,Sheet1!$K$9:$K$13,1) ), 1,  MATCH(R188,Sheet1!$K$9:$K$13,1)+1)</f>
        <v>2</v>
      </c>
      <c r="C189" s="94">
        <f>IF( ISERROR( MATCH(D189,Sheet1!$B$25:$B$42) ), 1, MATCH(D189,Sheet1!$B$25:$B$42))</f>
        <v>9</v>
      </c>
      <c r="D189" s="83">
        <f>if(U189, OFFSET(Sheet1!$P$9, 2*B188-1, 0),T188)</f>
        <v>4603.587075</v>
      </c>
      <c r="E189" s="100">
        <f t="array" ref="E189">index(Sheet1!$C$25:$H$42, C189,B189)</f>
        <v>62.39044008</v>
      </c>
      <c r="F189" s="100">
        <f t="array" ref="F189">index(Sheet1!$C$25:$H$42, C189+1,B189)</f>
        <v>69.32271119</v>
      </c>
      <c r="G189" s="94">
        <f t="array" ref="G189">index(Sheet1!$B$25:$B$42, C189,1)</f>
        <v>4500</v>
      </c>
      <c r="H189" s="94">
        <f t="array" ref="H189">index(Sheet1!$B$25:$B$42, C189+1,1)</f>
        <v>5000</v>
      </c>
      <c r="I189" s="100">
        <f t="shared" si="17"/>
        <v>63.82662745</v>
      </c>
      <c r="J189" s="100">
        <f t="array" ref="J189">index(Sheet1!$F$47:$K$64, C189,B189)</f>
        <v>2899.962</v>
      </c>
      <c r="K189" s="100">
        <f t="array" ref="K189">index(Sheet1!$F$47:$K$64, C189+1,B189)</f>
        <v>2873.1105</v>
      </c>
      <c r="L189" s="102">
        <f t="shared" si="18"/>
        <v>2894.399063</v>
      </c>
      <c r="M189" s="83">
        <f>L189/( 0.5*Sheet1!$F$18/12)</f>
        <v>2775.563425</v>
      </c>
      <c r="N189" s="83">
        <f t="shared" si="19"/>
        <v>0.7968887237</v>
      </c>
      <c r="O189" s="83">
        <f t="shared" si="20"/>
        <v>76.61609627</v>
      </c>
      <c r="P189" s="83">
        <f t="shared" si="21"/>
        <v>0.02199715655</v>
      </c>
      <c r="Q189" s="83">
        <f t="shared" si="22"/>
        <v>1</v>
      </c>
      <c r="R189" s="86">
        <f t="shared" si="31"/>
        <v>63.99675137</v>
      </c>
      <c r="S189" s="86">
        <f>min(R189, offset(Sheet1!$K$9,B189-1,0))</f>
        <v>63.99675137</v>
      </c>
      <c r="T189" s="83">
        <f t="shared" si="30"/>
        <v>4615.857506</v>
      </c>
      <c r="U189" s="83">
        <f t="shared" si="26"/>
        <v>0</v>
      </c>
      <c r="V189" s="83">
        <f t="shared" si="27"/>
        <v>1.874742889</v>
      </c>
      <c r="W189" s="83">
        <f t="shared" si="28"/>
        <v>249.8816289</v>
      </c>
    </row>
    <row r="190" ht="12.75" customHeight="1">
      <c r="A190" s="83">
        <f t="shared" si="29"/>
        <v>3.8</v>
      </c>
      <c r="B190" s="83">
        <f>IF( ISERROR( MATCH(R189,Sheet1!$K$9:$K$13,1) ), 1,  MATCH(R189,Sheet1!$K$9:$K$13,1)+1)</f>
        <v>2</v>
      </c>
      <c r="C190" s="94">
        <f>IF( ISERROR( MATCH(D190,Sheet1!$B$25:$B$42) ), 1, MATCH(D190,Sheet1!$B$25:$B$42))</f>
        <v>9</v>
      </c>
      <c r="D190" s="83">
        <f>if(U190, OFFSET(Sheet1!$P$9, 2*B189-1, 0),T189)</f>
        <v>4615.857506</v>
      </c>
      <c r="E190" s="100">
        <f t="array" ref="E190">index(Sheet1!$C$25:$H$42, C190,B190)</f>
        <v>62.39044008</v>
      </c>
      <c r="F190" s="100">
        <f t="array" ref="F190">index(Sheet1!$C$25:$H$42, C190+1,B190)</f>
        <v>69.32271119</v>
      </c>
      <c r="G190" s="94">
        <f t="array" ref="G190">index(Sheet1!$B$25:$B$42, C190,1)</f>
        <v>4500</v>
      </c>
      <c r="H190" s="94">
        <f t="array" ref="H190">index(Sheet1!$B$25:$B$42, C190+1,1)</f>
        <v>5000</v>
      </c>
      <c r="I190" s="100">
        <f t="shared" si="17"/>
        <v>63.99675137</v>
      </c>
      <c r="J190" s="100">
        <f t="array" ref="J190">index(Sheet1!$F$47:$K$64, C190,B190)</f>
        <v>2899.962</v>
      </c>
      <c r="K190" s="100">
        <f t="array" ref="K190">index(Sheet1!$F$47:$K$64, C190+1,B190)</f>
        <v>2873.1105</v>
      </c>
      <c r="L190" s="102">
        <f t="shared" si="18"/>
        <v>2893.740104</v>
      </c>
      <c r="M190" s="83">
        <f>L190/( 0.5*Sheet1!$F$18/12)</f>
        <v>2774.931521</v>
      </c>
      <c r="N190" s="83">
        <f t="shared" si="19"/>
        <v>0.7967072985</v>
      </c>
      <c r="O190" s="83">
        <f t="shared" si="20"/>
        <v>77.02506669</v>
      </c>
      <c r="P190" s="83">
        <f t="shared" si="21"/>
        <v>0.02211457557</v>
      </c>
      <c r="Q190" s="83">
        <f t="shared" si="22"/>
        <v>1</v>
      </c>
      <c r="R190" s="86">
        <f t="shared" si="31"/>
        <v>64.16680968</v>
      </c>
      <c r="S190" s="86">
        <f>min(R190, offset(Sheet1!$K$9,B190-1,0))</f>
        <v>64.16680968</v>
      </c>
      <c r="T190" s="83">
        <f t="shared" si="30"/>
        <v>4628.123206</v>
      </c>
      <c r="U190" s="83">
        <f t="shared" si="26"/>
        <v>0</v>
      </c>
      <c r="V190" s="83">
        <f t="shared" si="27"/>
        <v>1.879732229</v>
      </c>
      <c r="W190" s="83">
        <f t="shared" si="28"/>
        <v>251.7563718</v>
      </c>
    </row>
    <row r="191" ht="12.75" customHeight="1">
      <c r="A191" s="83">
        <f t="shared" si="29"/>
        <v>3.82</v>
      </c>
      <c r="B191" s="83">
        <f>IF( ISERROR( MATCH(R190,Sheet1!$K$9:$K$13,1) ), 1,  MATCH(R190,Sheet1!$K$9:$K$13,1)+1)</f>
        <v>2</v>
      </c>
      <c r="C191" s="94">
        <f>IF( ISERROR( MATCH(D191,Sheet1!$B$25:$B$42) ), 1, MATCH(D191,Sheet1!$B$25:$B$42))</f>
        <v>9</v>
      </c>
      <c r="D191" s="83">
        <f>if(U191, OFFSET(Sheet1!$P$9, 2*B190-1, 0),T190)</f>
        <v>4628.123206</v>
      </c>
      <c r="E191" s="100">
        <f t="array" ref="E191">index(Sheet1!$C$25:$H$42, C191,B191)</f>
        <v>62.39044008</v>
      </c>
      <c r="F191" s="100">
        <f t="array" ref="F191">index(Sheet1!$C$25:$H$42, C191+1,B191)</f>
        <v>69.32271119</v>
      </c>
      <c r="G191" s="94">
        <f t="array" ref="G191">index(Sheet1!$B$25:$B$42, C191,1)</f>
        <v>4500</v>
      </c>
      <c r="H191" s="94">
        <f t="array" ref="H191">index(Sheet1!$B$25:$B$42, C191+1,1)</f>
        <v>5000</v>
      </c>
      <c r="I191" s="100">
        <f t="shared" si="17"/>
        <v>64.16680968</v>
      </c>
      <c r="J191" s="100">
        <f t="array" ref="J191">index(Sheet1!$F$47:$K$64, C191,B191)</f>
        <v>2899.962</v>
      </c>
      <c r="K191" s="100">
        <f t="array" ref="K191">index(Sheet1!$F$47:$K$64, C191+1,B191)</f>
        <v>2873.1105</v>
      </c>
      <c r="L191" s="102">
        <f t="shared" si="18"/>
        <v>2893.081399</v>
      </c>
      <c r="M191" s="83">
        <f>L191/( 0.5*Sheet1!$F$18/12)</f>
        <v>2774.29986</v>
      </c>
      <c r="N191" s="83">
        <f t="shared" si="19"/>
        <v>0.7965259432</v>
      </c>
      <c r="O191" s="83">
        <f t="shared" si="20"/>
        <v>77.43496739</v>
      </c>
      <c r="P191" s="83">
        <f t="shared" si="21"/>
        <v>0.02223226167</v>
      </c>
      <c r="Q191" s="83">
        <f t="shared" si="22"/>
        <v>1</v>
      </c>
      <c r="R191" s="86">
        <f t="shared" si="31"/>
        <v>64.33680234</v>
      </c>
      <c r="S191" s="86">
        <f>min(R191, offset(Sheet1!$K$9,B191-1,0))</f>
        <v>64.33680234</v>
      </c>
      <c r="T191" s="83">
        <f t="shared" si="30"/>
        <v>4640.38417</v>
      </c>
      <c r="U191" s="83">
        <f t="shared" si="26"/>
        <v>0</v>
      </c>
      <c r="V191" s="83">
        <f t="shared" si="27"/>
        <v>1.884719643</v>
      </c>
      <c r="W191" s="83">
        <f t="shared" si="28"/>
        <v>253.6361041</v>
      </c>
    </row>
    <row r="192" ht="12.75" customHeight="1">
      <c r="A192" s="83">
        <f t="shared" si="29"/>
        <v>3.84</v>
      </c>
      <c r="B192" s="83">
        <f>IF( ISERROR( MATCH(R191,Sheet1!$K$9:$K$13,1) ), 1,  MATCH(R191,Sheet1!$K$9:$K$13,1)+1)</f>
        <v>2</v>
      </c>
      <c r="C192" s="94">
        <f>IF( ISERROR( MATCH(D192,Sheet1!$B$25:$B$42) ), 1, MATCH(D192,Sheet1!$B$25:$B$42))</f>
        <v>9</v>
      </c>
      <c r="D192" s="83">
        <f>if(U192, OFFSET(Sheet1!$P$9, 2*B191-1, 0),T191)</f>
        <v>4640.38417</v>
      </c>
      <c r="E192" s="100">
        <f t="array" ref="E192">index(Sheet1!$C$25:$H$42, C192,B192)</f>
        <v>62.39044008</v>
      </c>
      <c r="F192" s="100">
        <f t="array" ref="F192">index(Sheet1!$C$25:$H$42, C192+1,B192)</f>
        <v>69.32271119</v>
      </c>
      <c r="G192" s="94">
        <f t="array" ref="G192">index(Sheet1!$B$25:$B$42, C192,1)</f>
        <v>4500</v>
      </c>
      <c r="H192" s="94">
        <f t="array" ref="H192">index(Sheet1!$B$25:$B$42, C192+1,1)</f>
        <v>5000</v>
      </c>
      <c r="I192" s="100">
        <f t="shared" si="17"/>
        <v>64.33680234</v>
      </c>
      <c r="J192" s="100">
        <f t="array" ref="J192">index(Sheet1!$F$47:$K$64, C192,B192)</f>
        <v>2899.962</v>
      </c>
      <c r="K192" s="100">
        <f t="array" ref="K192">index(Sheet1!$F$47:$K$64, C192+1,B192)</f>
        <v>2873.1105</v>
      </c>
      <c r="L192" s="102">
        <f t="shared" si="18"/>
        <v>2892.422949</v>
      </c>
      <c r="M192" s="83">
        <f>L192/( 0.5*Sheet1!$F$18/12)</f>
        <v>2773.668444</v>
      </c>
      <c r="N192" s="83">
        <f t="shared" si="19"/>
        <v>0.796344658</v>
      </c>
      <c r="O192" s="83">
        <f t="shared" si="20"/>
        <v>77.84579699</v>
      </c>
      <c r="P192" s="83">
        <f t="shared" si="21"/>
        <v>0.02235021447</v>
      </c>
      <c r="Q192" s="83">
        <f t="shared" si="22"/>
        <v>1</v>
      </c>
      <c r="R192" s="86">
        <f t="shared" si="31"/>
        <v>64.5067293</v>
      </c>
      <c r="S192" s="86">
        <f>min(R192, offset(Sheet1!$K$9,B192-1,0))</f>
        <v>64.5067293</v>
      </c>
      <c r="T192" s="83">
        <f t="shared" si="30"/>
        <v>4652.640396</v>
      </c>
      <c r="U192" s="83">
        <f t="shared" si="26"/>
        <v>0</v>
      </c>
      <c r="V192" s="83">
        <f t="shared" si="27"/>
        <v>1.889705131</v>
      </c>
      <c r="W192" s="83">
        <f t="shared" si="28"/>
        <v>255.5208237</v>
      </c>
    </row>
    <row r="193" ht="12.75" customHeight="1">
      <c r="A193" s="83">
        <f t="shared" si="29"/>
        <v>3.86</v>
      </c>
      <c r="B193" s="83">
        <f>IF( ISERROR( MATCH(R192,Sheet1!$K$9:$K$13,1) ), 1,  MATCH(R192,Sheet1!$K$9:$K$13,1)+1)</f>
        <v>2</v>
      </c>
      <c r="C193" s="94">
        <f>IF( ISERROR( MATCH(D193,Sheet1!$B$25:$B$42) ), 1, MATCH(D193,Sheet1!$B$25:$B$42))</f>
        <v>9</v>
      </c>
      <c r="D193" s="83">
        <f>if(U193, OFFSET(Sheet1!$P$9, 2*B192-1, 0),T192)</f>
        <v>4652.640396</v>
      </c>
      <c r="E193" s="100">
        <f t="array" ref="E193">index(Sheet1!$C$25:$H$42, C193,B193)</f>
        <v>62.39044008</v>
      </c>
      <c r="F193" s="100">
        <f t="array" ref="F193">index(Sheet1!$C$25:$H$42, C193+1,B193)</f>
        <v>69.32271119</v>
      </c>
      <c r="G193" s="94">
        <f t="array" ref="G193">index(Sheet1!$B$25:$B$42, C193,1)</f>
        <v>4500</v>
      </c>
      <c r="H193" s="94">
        <f t="array" ref="H193">index(Sheet1!$B$25:$B$42, C193+1,1)</f>
        <v>5000</v>
      </c>
      <c r="I193" s="100">
        <f t="shared" si="17"/>
        <v>64.5067293</v>
      </c>
      <c r="J193" s="100">
        <f t="array" ref="J193">index(Sheet1!$F$47:$K$64, C193,B193)</f>
        <v>2899.962</v>
      </c>
      <c r="K193" s="100">
        <f t="array" ref="K193">index(Sheet1!$F$47:$K$64, C193+1,B193)</f>
        <v>2873.1105</v>
      </c>
      <c r="L193" s="102">
        <f t="shared" si="18"/>
        <v>2891.764753</v>
      </c>
      <c r="M193" s="83">
        <f>L193/( 0.5*Sheet1!$F$18/12)</f>
        <v>2773.037271</v>
      </c>
      <c r="N193" s="83">
        <f t="shared" si="19"/>
        <v>0.7961634428</v>
      </c>
      <c r="O193" s="83">
        <f t="shared" si="20"/>
        <v>78.25755413</v>
      </c>
      <c r="P193" s="83">
        <f t="shared" si="21"/>
        <v>0.02246843357</v>
      </c>
      <c r="Q193" s="83">
        <f t="shared" si="22"/>
        <v>1</v>
      </c>
      <c r="R193" s="86">
        <f t="shared" si="31"/>
        <v>64.67659052</v>
      </c>
      <c r="S193" s="86">
        <f>min(R193, offset(Sheet1!$K$9,B193-1,0))</f>
        <v>64.67659052</v>
      </c>
      <c r="T193" s="83">
        <f t="shared" si="30"/>
        <v>4664.891881</v>
      </c>
      <c r="U193" s="83">
        <f t="shared" si="26"/>
        <v>0</v>
      </c>
      <c r="V193" s="83">
        <f t="shared" si="27"/>
        <v>1.894688691</v>
      </c>
      <c r="W193" s="83">
        <f t="shared" si="28"/>
        <v>257.4105288</v>
      </c>
    </row>
    <row r="194" ht="12.75" customHeight="1">
      <c r="A194" s="83">
        <f t="shared" si="29"/>
        <v>3.88</v>
      </c>
      <c r="B194" s="83">
        <f>IF( ISERROR( MATCH(R193,Sheet1!$K$9:$K$13,1) ), 1,  MATCH(R193,Sheet1!$K$9:$K$13,1)+1)</f>
        <v>2</v>
      </c>
      <c r="C194" s="94">
        <f>IF( ISERROR( MATCH(D194,Sheet1!$B$25:$B$42) ), 1, MATCH(D194,Sheet1!$B$25:$B$42))</f>
        <v>9</v>
      </c>
      <c r="D194" s="83">
        <f>if(U194, OFFSET(Sheet1!$P$9, 2*B193-1, 0),T193)</f>
        <v>4664.891881</v>
      </c>
      <c r="E194" s="100">
        <f t="array" ref="E194">index(Sheet1!$C$25:$H$42, C194,B194)</f>
        <v>62.39044008</v>
      </c>
      <c r="F194" s="100">
        <f t="array" ref="F194">index(Sheet1!$C$25:$H$42, C194+1,B194)</f>
        <v>69.32271119</v>
      </c>
      <c r="G194" s="94">
        <f t="array" ref="G194">index(Sheet1!$B$25:$B$42, C194,1)</f>
        <v>4500</v>
      </c>
      <c r="H194" s="94">
        <f t="array" ref="H194">index(Sheet1!$B$25:$B$42, C194+1,1)</f>
        <v>5000</v>
      </c>
      <c r="I194" s="100">
        <f t="shared" si="17"/>
        <v>64.67659052</v>
      </c>
      <c r="J194" s="100">
        <f t="array" ref="J194">index(Sheet1!$F$47:$K$64, C194,B194)</f>
        <v>2899.962</v>
      </c>
      <c r="K194" s="100">
        <f t="array" ref="K194">index(Sheet1!$F$47:$K$64, C194+1,B194)</f>
        <v>2873.1105</v>
      </c>
      <c r="L194" s="102">
        <f t="shared" si="18"/>
        <v>2891.106811</v>
      </c>
      <c r="M194" s="83">
        <f>L194/( 0.5*Sheet1!$F$18/12)</f>
        <v>2772.406343</v>
      </c>
      <c r="N194" s="83">
        <f t="shared" si="19"/>
        <v>0.7959822977</v>
      </c>
      <c r="O194" s="83">
        <f t="shared" si="20"/>
        <v>78.67023744</v>
      </c>
      <c r="P194" s="83">
        <f t="shared" si="21"/>
        <v>0.02258691859</v>
      </c>
      <c r="Q194" s="83">
        <f t="shared" si="22"/>
        <v>1</v>
      </c>
      <c r="R194" s="86">
        <f t="shared" si="31"/>
        <v>64.84638596</v>
      </c>
      <c r="S194" s="86">
        <f>min(R194, offset(Sheet1!$K$9,B194-1,0))</f>
        <v>64.84638596</v>
      </c>
      <c r="T194" s="83">
        <f t="shared" si="30"/>
        <v>4677.13862</v>
      </c>
      <c r="U194" s="83">
        <f t="shared" si="26"/>
        <v>0</v>
      </c>
      <c r="V194" s="83">
        <f t="shared" si="27"/>
        <v>1.899670322</v>
      </c>
      <c r="W194" s="83">
        <f t="shared" si="28"/>
        <v>259.3052175</v>
      </c>
    </row>
    <row r="195" ht="12.75" customHeight="1">
      <c r="A195" s="83">
        <f t="shared" si="29"/>
        <v>3.9</v>
      </c>
      <c r="B195" s="83">
        <f>IF( ISERROR( MATCH(R194,Sheet1!$K$9:$K$13,1) ), 1,  MATCH(R194,Sheet1!$K$9:$K$13,1)+1)</f>
        <v>2</v>
      </c>
      <c r="C195" s="94">
        <f>IF( ISERROR( MATCH(D195,Sheet1!$B$25:$B$42) ), 1, MATCH(D195,Sheet1!$B$25:$B$42))</f>
        <v>9</v>
      </c>
      <c r="D195" s="83">
        <f>if(U195, OFFSET(Sheet1!$P$9, 2*B194-1, 0),T194)</f>
        <v>4677.13862</v>
      </c>
      <c r="E195" s="100">
        <f t="array" ref="E195">index(Sheet1!$C$25:$H$42, C195,B195)</f>
        <v>62.39044008</v>
      </c>
      <c r="F195" s="100">
        <f t="array" ref="F195">index(Sheet1!$C$25:$H$42, C195+1,B195)</f>
        <v>69.32271119</v>
      </c>
      <c r="G195" s="94">
        <f t="array" ref="G195">index(Sheet1!$B$25:$B$42, C195,1)</f>
        <v>4500</v>
      </c>
      <c r="H195" s="94">
        <f t="array" ref="H195">index(Sheet1!$B$25:$B$42, C195+1,1)</f>
        <v>5000</v>
      </c>
      <c r="I195" s="100">
        <f t="shared" si="17"/>
        <v>64.84638596</v>
      </c>
      <c r="J195" s="100">
        <f t="array" ref="J195">index(Sheet1!$F$47:$K$64, C195,B195)</f>
        <v>2899.962</v>
      </c>
      <c r="K195" s="100">
        <f t="array" ref="K195">index(Sheet1!$F$47:$K$64, C195+1,B195)</f>
        <v>2873.1105</v>
      </c>
      <c r="L195" s="102">
        <f t="shared" si="18"/>
        <v>2890.449125</v>
      </c>
      <c r="M195" s="83">
        <f>L195/( 0.5*Sheet1!$F$18/12)</f>
        <v>2771.775659</v>
      </c>
      <c r="N195" s="83">
        <f t="shared" si="19"/>
        <v>0.7958012228</v>
      </c>
      <c r="O195" s="83">
        <f t="shared" si="20"/>
        <v>79.08384557</v>
      </c>
      <c r="P195" s="83">
        <f t="shared" si="21"/>
        <v>0.02270566913</v>
      </c>
      <c r="Q195" s="83">
        <f t="shared" si="22"/>
        <v>1</v>
      </c>
      <c r="R195" s="86">
        <f t="shared" si="31"/>
        <v>65.01611558</v>
      </c>
      <c r="S195" s="86">
        <f>min(R195, offset(Sheet1!$K$9,B195-1,0))</f>
        <v>65.01611558</v>
      </c>
      <c r="T195" s="83">
        <f t="shared" si="30"/>
        <v>4689.380612</v>
      </c>
      <c r="U195" s="83">
        <f t="shared" si="26"/>
        <v>0</v>
      </c>
      <c r="V195" s="83">
        <f t="shared" si="27"/>
        <v>1.904650023</v>
      </c>
      <c r="W195" s="83">
        <f t="shared" si="28"/>
        <v>261.2048878</v>
      </c>
    </row>
    <row r="196" ht="12.75" customHeight="1">
      <c r="A196" s="83">
        <f t="shared" si="29"/>
        <v>3.92</v>
      </c>
      <c r="B196" s="83">
        <f>IF( ISERROR( MATCH(R195,Sheet1!$K$9:$K$13,1) ), 1,  MATCH(R195,Sheet1!$K$9:$K$13,1)+1)</f>
        <v>2</v>
      </c>
      <c r="C196" s="94">
        <f>IF( ISERROR( MATCH(D196,Sheet1!$B$25:$B$42) ), 1, MATCH(D196,Sheet1!$B$25:$B$42))</f>
        <v>9</v>
      </c>
      <c r="D196" s="83">
        <f>if(U196, OFFSET(Sheet1!$P$9, 2*B195-1, 0),T195)</f>
        <v>4689.380612</v>
      </c>
      <c r="E196" s="100">
        <f t="array" ref="E196">index(Sheet1!$C$25:$H$42, C196,B196)</f>
        <v>62.39044008</v>
      </c>
      <c r="F196" s="100">
        <f t="array" ref="F196">index(Sheet1!$C$25:$H$42, C196+1,B196)</f>
        <v>69.32271119</v>
      </c>
      <c r="G196" s="94">
        <f t="array" ref="G196">index(Sheet1!$B$25:$B$42, C196,1)</f>
        <v>4500</v>
      </c>
      <c r="H196" s="94">
        <f t="array" ref="H196">index(Sheet1!$B$25:$B$42, C196+1,1)</f>
        <v>5000</v>
      </c>
      <c r="I196" s="100">
        <f t="shared" si="17"/>
        <v>65.01611558</v>
      </c>
      <c r="J196" s="100">
        <f t="array" ref="J196">index(Sheet1!$F$47:$K$64, C196,B196)</f>
        <v>2899.962</v>
      </c>
      <c r="K196" s="100">
        <f t="array" ref="K196">index(Sheet1!$F$47:$K$64, C196+1,B196)</f>
        <v>2873.1105</v>
      </c>
      <c r="L196" s="102">
        <f t="shared" si="18"/>
        <v>2889.791693</v>
      </c>
      <c r="M196" s="83">
        <f>L196/( 0.5*Sheet1!$F$18/12)</f>
        <v>2771.145219</v>
      </c>
      <c r="N196" s="83">
        <f t="shared" si="19"/>
        <v>0.7956202181</v>
      </c>
      <c r="O196" s="83">
        <f t="shared" si="20"/>
        <v>79.49837715</v>
      </c>
      <c r="P196" s="83">
        <f t="shared" si="21"/>
        <v>0.0228246848</v>
      </c>
      <c r="Q196" s="83">
        <f t="shared" si="22"/>
        <v>1</v>
      </c>
      <c r="R196" s="86">
        <f t="shared" si="31"/>
        <v>65.18577932</v>
      </c>
      <c r="S196" s="86">
        <f>min(R196, offset(Sheet1!$K$9,B196-1,0))</f>
        <v>65.18577932</v>
      </c>
      <c r="T196" s="83">
        <f t="shared" si="30"/>
        <v>4701.617854</v>
      </c>
      <c r="U196" s="83">
        <f t="shared" si="26"/>
        <v>0</v>
      </c>
      <c r="V196" s="83">
        <f t="shared" si="27"/>
        <v>1.909627792</v>
      </c>
      <c r="W196" s="83">
        <f t="shared" si="28"/>
        <v>263.1095379</v>
      </c>
    </row>
    <row r="197" ht="12.75" customHeight="1">
      <c r="A197" s="83">
        <f t="shared" si="29"/>
        <v>3.94</v>
      </c>
      <c r="B197" s="83">
        <f>IF( ISERROR( MATCH(R196,Sheet1!$K$9:$K$13,1) ), 1,  MATCH(R196,Sheet1!$K$9:$K$13,1)+1)</f>
        <v>2</v>
      </c>
      <c r="C197" s="94">
        <f>IF( ISERROR( MATCH(D197,Sheet1!$B$25:$B$42) ), 1, MATCH(D197,Sheet1!$B$25:$B$42))</f>
        <v>9</v>
      </c>
      <c r="D197" s="83">
        <f>if(U197, OFFSET(Sheet1!$P$9, 2*B196-1, 0),T196)</f>
        <v>4701.617854</v>
      </c>
      <c r="E197" s="100">
        <f t="array" ref="E197">index(Sheet1!$C$25:$H$42, C197,B197)</f>
        <v>62.39044008</v>
      </c>
      <c r="F197" s="100">
        <f t="array" ref="F197">index(Sheet1!$C$25:$H$42, C197+1,B197)</f>
        <v>69.32271119</v>
      </c>
      <c r="G197" s="94">
        <f t="array" ref="G197">index(Sheet1!$B$25:$B$42, C197,1)</f>
        <v>4500</v>
      </c>
      <c r="H197" s="94">
        <f t="array" ref="H197">index(Sheet1!$B$25:$B$42, C197+1,1)</f>
        <v>5000</v>
      </c>
      <c r="I197" s="100">
        <f t="shared" si="17"/>
        <v>65.18577932</v>
      </c>
      <c r="J197" s="100">
        <f t="array" ref="J197">index(Sheet1!$F$47:$K$64, C197,B197)</f>
        <v>2899.962</v>
      </c>
      <c r="K197" s="100">
        <f t="array" ref="K197">index(Sheet1!$F$47:$K$64, C197+1,B197)</f>
        <v>2873.1105</v>
      </c>
      <c r="L197" s="102">
        <f t="shared" si="18"/>
        <v>2889.134516</v>
      </c>
      <c r="M197" s="83">
        <f>L197/( 0.5*Sheet1!$F$18/12)</f>
        <v>2770.515025</v>
      </c>
      <c r="N197" s="83">
        <f t="shared" si="19"/>
        <v>0.7954392836</v>
      </c>
      <c r="O197" s="83">
        <f t="shared" si="20"/>
        <v>79.9138308</v>
      </c>
      <c r="P197" s="83">
        <f t="shared" si="21"/>
        <v>0.0229439652</v>
      </c>
      <c r="Q197" s="83">
        <f t="shared" si="22"/>
        <v>1</v>
      </c>
      <c r="R197" s="86">
        <f t="shared" si="31"/>
        <v>65.35537716</v>
      </c>
      <c r="S197" s="86">
        <f>min(R197, offset(Sheet1!$K$9,B197-1,0))</f>
        <v>65.35537716</v>
      </c>
      <c r="T197" s="83">
        <f t="shared" si="30"/>
        <v>4713.850341</v>
      </c>
      <c r="U197" s="83">
        <f t="shared" si="26"/>
        <v>0</v>
      </c>
      <c r="V197" s="83">
        <f t="shared" si="27"/>
        <v>1.914603628</v>
      </c>
      <c r="W197" s="83">
        <f t="shared" si="28"/>
        <v>265.0191657</v>
      </c>
    </row>
    <row r="198" ht="12.75" customHeight="1">
      <c r="A198" s="83">
        <f t="shared" si="29"/>
        <v>3.96</v>
      </c>
      <c r="B198" s="83">
        <f>IF( ISERROR( MATCH(R197,Sheet1!$K$9:$K$13,1) ), 1,  MATCH(R197,Sheet1!$K$9:$K$13,1)+1)</f>
        <v>2</v>
      </c>
      <c r="C198" s="94">
        <f>IF( ISERROR( MATCH(D198,Sheet1!$B$25:$B$42) ), 1, MATCH(D198,Sheet1!$B$25:$B$42))</f>
        <v>9</v>
      </c>
      <c r="D198" s="83">
        <f>if(U198, OFFSET(Sheet1!$P$9, 2*B197-1, 0),T197)</f>
        <v>4713.850341</v>
      </c>
      <c r="E198" s="100">
        <f t="array" ref="E198">index(Sheet1!$C$25:$H$42, C198,B198)</f>
        <v>62.39044008</v>
      </c>
      <c r="F198" s="100">
        <f t="array" ref="F198">index(Sheet1!$C$25:$H$42, C198+1,B198)</f>
        <v>69.32271119</v>
      </c>
      <c r="G198" s="94">
        <f t="array" ref="G198">index(Sheet1!$B$25:$B$42, C198,1)</f>
        <v>4500</v>
      </c>
      <c r="H198" s="94">
        <f t="array" ref="H198">index(Sheet1!$B$25:$B$42, C198+1,1)</f>
        <v>5000</v>
      </c>
      <c r="I198" s="100">
        <f t="shared" si="17"/>
        <v>65.35537716</v>
      </c>
      <c r="J198" s="100">
        <f t="array" ref="J198">index(Sheet1!$F$47:$K$64, C198,B198)</f>
        <v>2899.962</v>
      </c>
      <c r="K198" s="100">
        <f t="array" ref="K198">index(Sheet1!$F$47:$K$64, C198+1,B198)</f>
        <v>2873.1105</v>
      </c>
      <c r="L198" s="102">
        <f t="shared" si="18"/>
        <v>2888.477595</v>
      </c>
      <c r="M198" s="83">
        <f>L198/( 0.5*Sheet1!$F$18/12)</f>
        <v>2769.885075</v>
      </c>
      <c r="N198" s="83">
        <f t="shared" si="19"/>
        <v>0.7952584194</v>
      </c>
      <c r="O198" s="83">
        <f t="shared" si="20"/>
        <v>80.33020517</v>
      </c>
      <c r="P198" s="83">
        <f t="shared" si="21"/>
        <v>0.02306350995</v>
      </c>
      <c r="Q198" s="83">
        <f t="shared" si="22"/>
        <v>1</v>
      </c>
      <c r="R198" s="86">
        <f t="shared" si="31"/>
        <v>65.52490904</v>
      </c>
      <c r="S198" s="86">
        <f>min(R198, offset(Sheet1!$K$9,B198-1,0))</f>
        <v>65.52490904</v>
      </c>
      <c r="T198" s="83">
        <f t="shared" si="30"/>
        <v>4726.078071</v>
      </c>
      <c r="U198" s="83">
        <f t="shared" si="26"/>
        <v>0</v>
      </c>
      <c r="V198" s="83">
        <f t="shared" si="27"/>
        <v>1.919577531</v>
      </c>
      <c r="W198" s="83">
        <f t="shared" si="28"/>
        <v>266.9337693</v>
      </c>
    </row>
    <row r="199" ht="12.75" customHeight="1">
      <c r="A199" s="83">
        <f t="shared" si="29"/>
        <v>3.98</v>
      </c>
      <c r="B199" s="83">
        <f>IF( ISERROR( MATCH(R198,Sheet1!$K$9:$K$13,1) ), 1,  MATCH(R198,Sheet1!$K$9:$K$13,1)+1)</f>
        <v>2</v>
      </c>
      <c r="C199" s="94">
        <f>IF( ISERROR( MATCH(D199,Sheet1!$B$25:$B$42) ), 1, MATCH(D199,Sheet1!$B$25:$B$42))</f>
        <v>9</v>
      </c>
      <c r="D199" s="83">
        <f>if(U199, OFFSET(Sheet1!$P$9, 2*B198-1, 0),T198)</f>
        <v>4726.078071</v>
      </c>
      <c r="E199" s="100">
        <f t="array" ref="E199">index(Sheet1!$C$25:$H$42, C199,B199)</f>
        <v>62.39044008</v>
      </c>
      <c r="F199" s="100">
        <f t="array" ref="F199">index(Sheet1!$C$25:$H$42, C199+1,B199)</f>
        <v>69.32271119</v>
      </c>
      <c r="G199" s="94">
        <f t="array" ref="G199">index(Sheet1!$B$25:$B$42, C199,1)</f>
        <v>4500</v>
      </c>
      <c r="H199" s="94">
        <f t="array" ref="H199">index(Sheet1!$B$25:$B$42, C199+1,1)</f>
        <v>5000</v>
      </c>
      <c r="I199" s="100">
        <f t="shared" si="17"/>
        <v>65.52490904</v>
      </c>
      <c r="J199" s="100">
        <f t="array" ref="J199">index(Sheet1!$F$47:$K$64, C199,B199)</f>
        <v>2899.962</v>
      </c>
      <c r="K199" s="100">
        <f t="array" ref="K199">index(Sheet1!$F$47:$K$64, C199+1,B199)</f>
        <v>2873.1105</v>
      </c>
      <c r="L199" s="102">
        <f t="shared" si="18"/>
        <v>2887.820929</v>
      </c>
      <c r="M199" s="83">
        <f>L199/( 0.5*Sheet1!$F$18/12)</f>
        <v>2769.25537</v>
      </c>
      <c r="N199" s="83">
        <f t="shared" si="19"/>
        <v>0.7950776255</v>
      </c>
      <c r="O199" s="83">
        <f t="shared" si="20"/>
        <v>80.74749889</v>
      </c>
      <c r="P199" s="83">
        <f t="shared" si="21"/>
        <v>0.02318331866</v>
      </c>
      <c r="Q199" s="83">
        <f t="shared" si="22"/>
        <v>1</v>
      </c>
      <c r="R199" s="86">
        <f t="shared" si="31"/>
        <v>65.69437493</v>
      </c>
      <c r="S199" s="86">
        <f>min(R199, offset(Sheet1!$K$9,B199-1,0))</f>
        <v>65.69437493</v>
      </c>
      <c r="T199" s="83">
        <f t="shared" si="30"/>
        <v>4738.301041</v>
      </c>
      <c r="U199" s="83">
        <f t="shared" si="26"/>
        <v>0</v>
      </c>
      <c r="V199" s="83">
        <f t="shared" si="27"/>
        <v>1.924549498</v>
      </c>
      <c r="W199" s="83">
        <f t="shared" si="28"/>
        <v>268.8533468</v>
      </c>
    </row>
    <row r="200" ht="12.75" customHeight="1">
      <c r="A200" s="83">
        <f t="shared" si="29"/>
        <v>4</v>
      </c>
      <c r="B200" s="83">
        <f>IF( ISERROR( MATCH(R199,Sheet1!$K$9:$K$13,1) ), 1,  MATCH(R199,Sheet1!$K$9:$K$13,1)+1)</f>
        <v>2</v>
      </c>
      <c r="C200" s="94">
        <f>IF( ISERROR( MATCH(D200,Sheet1!$B$25:$B$42) ), 1, MATCH(D200,Sheet1!$B$25:$B$42))</f>
        <v>9</v>
      </c>
      <c r="D200" s="83">
        <f>if(U200, OFFSET(Sheet1!$P$9, 2*B199-1, 0),T199)</f>
        <v>4738.301041</v>
      </c>
      <c r="E200" s="100">
        <f t="array" ref="E200">index(Sheet1!$C$25:$H$42, C200,B200)</f>
        <v>62.39044008</v>
      </c>
      <c r="F200" s="100">
        <f t="array" ref="F200">index(Sheet1!$C$25:$H$42, C200+1,B200)</f>
        <v>69.32271119</v>
      </c>
      <c r="G200" s="94">
        <f t="array" ref="G200">index(Sheet1!$B$25:$B$42, C200,1)</f>
        <v>4500</v>
      </c>
      <c r="H200" s="94">
        <f t="array" ref="H200">index(Sheet1!$B$25:$B$42, C200+1,1)</f>
        <v>5000</v>
      </c>
      <c r="I200" s="100">
        <f t="shared" si="17"/>
        <v>65.69437493</v>
      </c>
      <c r="J200" s="100">
        <f t="array" ref="J200">index(Sheet1!$F$47:$K$64, C200,B200)</f>
        <v>2899.962</v>
      </c>
      <c r="K200" s="100">
        <f t="array" ref="K200">index(Sheet1!$F$47:$K$64, C200+1,B200)</f>
        <v>2873.1105</v>
      </c>
      <c r="L200" s="102">
        <f t="shared" si="18"/>
        <v>2887.164519</v>
      </c>
      <c r="M200" s="83">
        <f>L200/( 0.5*Sheet1!$F$18/12)</f>
        <v>2768.62591</v>
      </c>
      <c r="N200" s="83">
        <f t="shared" si="19"/>
        <v>0.7948969021</v>
      </c>
      <c r="O200" s="83">
        <f t="shared" si="20"/>
        <v>81.16571058</v>
      </c>
      <c r="P200" s="83">
        <f t="shared" si="21"/>
        <v>0.02330339092</v>
      </c>
      <c r="Q200" s="83">
        <f t="shared" si="22"/>
        <v>1</v>
      </c>
      <c r="R200" s="86">
        <f t="shared" si="31"/>
        <v>65.86377478</v>
      </c>
      <c r="S200" s="86">
        <f>min(R200, offset(Sheet1!$K$9,B200-1,0))</f>
        <v>65.86377478</v>
      </c>
      <c r="T200" s="83">
        <f t="shared" si="30"/>
        <v>4750.519248</v>
      </c>
      <c r="U200" s="83">
        <f t="shared" si="26"/>
        <v>0</v>
      </c>
      <c r="V200" s="83">
        <f t="shared" si="27"/>
        <v>1.929519529</v>
      </c>
      <c r="W200" s="83">
        <f t="shared" si="28"/>
        <v>270.7778963</v>
      </c>
    </row>
    <row r="201" ht="12.75" customHeight="1">
      <c r="A201" s="83">
        <f t="shared" si="29"/>
        <v>4.02</v>
      </c>
      <c r="B201" s="83">
        <f>IF( ISERROR( MATCH(R200,Sheet1!$K$9:$K$13,1) ), 1,  MATCH(R200,Sheet1!$K$9:$K$13,1)+1)</f>
        <v>2</v>
      </c>
      <c r="C201" s="94">
        <f>IF( ISERROR( MATCH(D201,Sheet1!$B$25:$B$42) ), 1, MATCH(D201,Sheet1!$B$25:$B$42))</f>
        <v>9</v>
      </c>
      <c r="D201" s="83">
        <f>if(U201, OFFSET(Sheet1!$P$9, 2*B200-1, 0),T200)</f>
        <v>4750.519248</v>
      </c>
      <c r="E201" s="100">
        <f t="array" ref="E201">index(Sheet1!$C$25:$H$42, C201,B201)</f>
        <v>62.39044008</v>
      </c>
      <c r="F201" s="100">
        <f t="array" ref="F201">index(Sheet1!$C$25:$H$42, C201+1,B201)</f>
        <v>69.32271119</v>
      </c>
      <c r="G201" s="94">
        <f t="array" ref="G201">index(Sheet1!$B$25:$B$42, C201,1)</f>
        <v>4500</v>
      </c>
      <c r="H201" s="94">
        <f t="array" ref="H201">index(Sheet1!$B$25:$B$42, C201+1,1)</f>
        <v>5000</v>
      </c>
      <c r="I201" s="100">
        <f t="shared" si="17"/>
        <v>65.86377478</v>
      </c>
      <c r="J201" s="100">
        <f t="array" ref="J201">index(Sheet1!$F$47:$K$64, C201,B201)</f>
        <v>2899.962</v>
      </c>
      <c r="K201" s="100">
        <f t="array" ref="K201">index(Sheet1!$F$47:$K$64, C201+1,B201)</f>
        <v>2873.1105</v>
      </c>
      <c r="L201" s="102">
        <f t="shared" si="18"/>
        <v>2886.508365</v>
      </c>
      <c r="M201" s="83">
        <f>L201/( 0.5*Sheet1!$F$18/12)</f>
        <v>2767.996695</v>
      </c>
      <c r="N201" s="83">
        <f t="shared" si="19"/>
        <v>0.794716249</v>
      </c>
      <c r="O201" s="83">
        <f t="shared" si="20"/>
        <v>81.5848389</v>
      </c>
      <c r="P201" s="83">
        <f t="shared" si="21"/>
        <v>0.02342372636</v>
      </c>
      <c r="Q201" s="83">
        <f t="shared" si="22"/>
        <v>1</v>
      </c>
      <c r="R201" s="86">
        <f t="shared" si="31"/>
        <v>66.03310854</v>
      </c>
      <c r="S201" s="86">
        <f>min(R201, offset(Sheet1!$K$9,B201-1,0))</f>
        <v>66.03310854</v>
      </c>
      <c r="T201" s="83">
        <f t="shared" si="30"/>
        <v>4762.732689</v>
      </c>
      <c r="U201" s="83">
        <f t="shared" si="26"/>
        <v>0</v>
      </c>
      <c r="V201" s="83">
        <f t="shared" si="27"/>
        <v>1.934487622</v>
      </c>
      <c r="W201" s="83">
        <f t="shared" si="28"/>
        <v>272.7074158</v>
      </c>
    </row>
    <row r="202" ht="12.75" customHeight="1">
      <c r="A202" s="83">
        <f t="shared" si="29"/>
        <v>4.04</v>
      </c>
      <c r="B202" s="83">
        <f>IF( ISERROR( MATCH(R201,Sheet1!$K$9:$K$13,1) ), 1,  MATCH(R201,Sheet1!$K$9:$K$13,1)+1)</f>
        <v>2</v>
      </c>
      <c r="C202" s="94">
        <f>IF( ISERROR( MATCH(D202,Sheet1!$B$25:$B$42) ), 1, MATCH(D202,Sheet1!$B$25:$B$42))</f>
        <v>9</v>
      </c>
      <c r="D202" s="83">
        <f>if(U202, OFFSET(Sheet1!$P$9, 2*B201-1, 0),T201)</f>
        <v>4762.732689</v>
      </c>
      <c r="E202" s="100">
        <f t="array" ref="E202">index(Sheet1!$C$25:$H$42, C202,B202)</f>
        <v>62.39044008</v>
      </c>
      <c r="F202" s="100">
        <f t="array" ref="F202">index(Sheet1!$C$25:$H$42, C202+1,B202)</f>
        <v>69.32271119</v>
      </c>
      <c r="G202" s="94">
        <f t="array" ref="G202">index(Sheet1!$B$25:$B$42, C202,1)</f>
        <v>4500</v>
      </c>
      <c r="H202" s="94">
        <f t="array" ref="H202">index(Sheet1!$B$25:$B$42, C202+1,1)</f>
        <v>5000</v>
      </c>
      <c r="I202" s="100">
        <f t="shared" si="17"/>
        <v>66.03310854</v>
      </c>
      <c r="J202" s="100">
        <f t="array" ref="J202">index(Sheet1!$F$47:$K$64, C202,B202)</f>
        <v>2899.962</v>
      </c>
      <c r="K202" s="100">
        <f t="array" ref="K202">index(Sheet1!$F$47:$K$64, C202+1,B202)</f>
        <v>2873.1105</v>
      </c>
      <c r="L202" s="102">
        <f t="shared" si="18"/>
        <v>2885.852466</v>
      </c>
      <c r="M202" s="83">
        <f>L202/( 0.5*Sheet1!$F$18/12)</f>
        <v>2767.367726</v>
      </c>
      <c r="N202" s="83">
        <f t="shared" si="19"/>
        <v>0.7945356664</v>
      </c>
      <c r="O202" s="83">
        <f t="shared" si="20"/>
        <v>82.00488246</v>
      </c>
      <c r="P202" s="83">
        <f t="shared" si="21"/>
        <v>0.02354432456</v>
      </c>
      <c r="Q202" s="83">
        <f t="shared" si="22"/>
        <v>1</v>
      </c>
      <c r="R202" s="86">
        <f t="shared" si="31"/>
        <v>66.20237619</v>
      </c>
      <c r="S202" s="86">
        <f>min(R202, offset(Sheet1!$K$9,B202-1,0))</f>
        <v>66.20237619</v>
      </c>
      <c r="T202" s="83">
        <f t="shared" si="30"/>
        <v>4774.941361</v>
      </c>
      <c r="U202" s="83">
        <f t="shared" si="26"/>
        <v>0</v>
      </c>
      <c r="V202" s="83">
        <f t="shared" si="27"/>
        <v>1.939453776</v>
      </c>
      <c r="W202" s="83">
        <f t="shared" si="28"/>
        <v>274.6419035</v>
      </c>
    </row>
    <row r="203" ht="12.75" customHeight="1">
      <c r="A203" s="83">
        <f t="shared" si="29"/>
        <v>4.06</v>
      </c>
      <c r="B203" s="83">
        <f>IF( ISERROR( MATCH(R202,Sheet1!$K$9:$K$13,1) ), 1,  MATCH(R202,Sheet1!$K$9:$K$13,1)+1)</f>
        <v>2</v>
      </c>
      <c r="C203" s="94">
        <f>IF( ISERROR( MATCH(D203,Sheet1!$B$25:$B$42) ), 1, MATCH(D203,Sheet1!$B$25:$B$42))</f>
        <v>9</v>
      </c>
      <c r="D203" s="83">
        <f>if(U203, OFFSET(Sheet1!$P$9, 2*B202-1, 0),T202)</f>
        <v>4774.941361</v>
      </c>
      <c r="E203" s="100">
        <f t="array" ref="E203">index(Sheet1!$C$25:$H$42, C203,B203)</f>
        <v>62.39044008</v>
      </c>
      <c r="F203" s="100">
        <f t="array" ref="F203">index(Sheet1!$C$25:$H$42, C203+1,B203)</f>
        <v>69.32271119</v>
      </c>
      <c r="G203" s="94">
        <f t="array" ref="G203">index(Sheet1!$B$25:$B$42, C203,1)</f>
        <v>4500</v>
      </c>
      <c r="H203" s="94">
        <f t="array" ref="H203">index(Sheet1!$B$25:$B$42, C203+1,1)</f>
        <v>5000</v>
      </c>
      <c r="I203" s="100">
        <f t="shared" si="17"/>
        <v>66.20237619</v>
      </c>
      <c r="J203" s="100">
        <f t="array" ref="J203">index(Sheet1!$F$47:$K$64, C203,B203)</f>
        <v>2899.962</v>
      </c>
      <c r="K203" s="100">
        <f t="array" ref="K203">index(Sheet1!$F$47:$K$64, C203+1,B203)</f>
        <v>2873.1105</v>
      </c>
      <c r="L203" s="102">
        <f t="shared" si="18"/>
        <v>2885.196824</v>
      </c>
      <c r="M203" s="83">
        <f>L203/( 0.5*Sheet1!$F$18/12)</f>
        <v>2766.739003</v>
      </c>
      <c r="N203" s="83">
        <f t="shared" si="19"/>
        <v>0.7943551544</v>
      </c>
      <c r="O203" s="83">
        <f t="shared" si="20"/>
        <v>82.4258399</v>
      </c>
      <c r="P203" s="83">
        <f t="shared" si="21"/>
        <v>0.02366518516</v>
      </c>
      <c r="Q203" s="83">
        <f t="shared" si="22"/>
        <v>1</v>
      </c>
      <c r="R203" s="86">
        <f t="shared" si="31"/>
        <v>66.37157767</v>
      </c>
      <c r="S203" s="86">
        <f>min(R203, offset(Sheet1!$K$9,B203-1,0))</f>
        <v>66.37157767</v>
      </c>
      <c r="T203" s="83">
        <f t="shared" si="30"/>
        <v>4787.14526</v>
      </c>
      <c r="U203" s="83">
        <f t="shared" si="26"/>
        <v>0</v>
      </c>
      <c r="V203" s="83">
        <f t="shared" si="27"/>
        <v>1.94441799</v>
      </c>
      <c r="W203" s="83">
        <f t="shared" si="28"/>
        <v>276.5813572</v>
      </c>
    </row>
    <row r="204" ht="12.75" customHeight="1">
      <c r="A204" s="83">
        <f t="shared" si="29"/>
        <v>4.08</v>
      </c>
      <c r="B204" s="83">
        <f>IF( ISERROR( MATCH(R203,Sheet1!$K$9:$K$13,1) ), 1,  MATCH(R203,Sheet1!$K$9:$K$13,1)+1)</f>
        <v>2</v>
      </c>
      <c r="C204" s="94">
        <f>IF( ISERROR( MATCH(D204,Sheet1!$B$25:$B$42) ), 1, MATCH(D204,Sheet1!$B$25:$B$42))</f>
        <v>9</v>
      </c>
      <c r="D204" s="83">
        <f>if(U204, OFFSET(Sheet1!$P$9, 2*B203-1, 0),T203)</f>
        <v>4787.14526</v>
      </c>
      <c r="E204" s="100">
        <f t="array" ref="E204">index(Sheet1!$C$25:$H$42, C204,B204)</f>
        <v>62.39044008</v>
      </c>
      <c r="F204" s="100">
        <f t="array" ref="F204">index(Sheet1!$C$25:$H$42, C204+1,B204)</f>
        <v>69.32271119</v>
      </c>
      <c r="G204" s="94">
        <f t="array" ref="G204">index(Sheet1!$B$25:$B$42, C204,1)</f>
        <v>4500</v>
      </c>
      <c r="H204" s="94">
        <f t="array" ref="H204">index(Sheet1!$B$25:$B$42, C204+1,1)</f>
        <v>5000</v>
      </c>
      <c r="I204" s="100">
        <f t="shared" si="17"/>
        <v>66.37157767</v>
      </c>
      <c r="J204" s="100">
        <f t="array" ref="J204">index(Sheet1!$F$47:$K$64, C204,B204)</f>
        <v>2899.962</v>
      </c>
      <c r="K204" s="100">
        <f t="array" ref="K204">index(Sheet1!$F$47:$K$64, C204+1,B204)</f>
        <v>2873.1105</v>
      </c>
      <c r="L204" s="102">
        <f t="shared" si="18"/>
        <v>2884.541438</v>
      </c>
      <c r="M204" s="83">
        <f>L204/( 0.5*Sheet1!$F$18/12)</f>
        <v>2766.110525</v>
      </c>
      <c r="N204" s="83">
        <f t="shared" si="19"/>
        <v>0.7941747129</v>
      </c>
      <c r="O204" s="83">
        <f t="shared" si="20"/>
        <v>82.84770985</v>
      </c>
      <c r="P204" s="83">
        <f t="shared" si="21"/>
        <v>0.02378630774</v>
      </c>
      <c r="Q204" s="83">
        <f t="shared" si="22"/>
        <v>1</v>
      </c>
      <c r="R204" s="86">
        <f t="shared" si="31"/>
        <v>66.54071294</v>
      </c>
      <c r="S204" s="86">
        <f>min(R204, offset(Sheet1!$K$9,B204-1,0))</f>
        <v>66.54071294</v>
      </c>
      <c r="T204" s="83">
        <f t="shared" si="30"/>
        <v>4799.344385</v>
      </c>
      <c r="U204" s="83">
        <f t="shared" si="26"/>
        <v>0</v>
      </c>
      <c r="V204" s="83">
        <f t="shared" si="27"/>
        <v>1.949380262</v>
      </c>
      <c r="W204" s="83">
        <f t="shared" si="28"/>
        <v>278.5257752</v>
      </c>
    </row>
    <row r="205" ht="12.75" customHeight="1">
      <c r="A205" s="83">
        <f t="shared" si="29"/>
        <v>4.1</v>
      </c>
      <c r="B205" s="83">
        <f>IF( ISERROR( MATCH(R204,Sheet1!$K$9:$K$13,1) ), 1,  MATCH(R204,Sheet1!$K$9:$K$13,1)+1)</f>
        <v>2</v>
      </c>
      <c r="C205" s="94">
        <f>IF( ISERROR( MATCH(D205,Sheet1!$B$25:$B$42) ), 1, MATCH(D205,Sheet1!$B$25:$B$42))</f>
        <v>9</v>
      </c>
      <c r="D205" s="83">
        <f>if(U205, OFFSET(Sheet1!$P$9, 2*B204-1, 0),T204)</f>
        <v>4799.344385</v>
      </c>
      <c r="E205" s="100">
        <f t="array" ref="E205">index(Sheet1!$C$25:$H$42, C205,B205)</f>
        <v>62.39044008</v>
      </c>
      <c r="F205" s="100">
        <f t="array" ref="F205">index(Sheet1!$C$25:$H$42, C205+1,B205)</f>
        <v>69.32271119</v>
      </c>
      <c r="G205" s="94">
        <f t="array" ref="G205">index(Sheet1!$B$25:$B$42, C205,1)</f>
        <v>4500</v>
      </c>
      <c r="H205" s="94">
        <f t="array" ref="H205">index(Sheet1!$B$25:$B$42, C205+1,1)</f>
        <v>5000</v>
      </c>
      <c r="I205" s="100">
        <f t="shared" si="17"/>
        <v>66.54071294</v>
      </c>
      <c r="J205" s="100">
        <f t="array" ref="J205">index(Sheet1!$F$47:$K$64, C205,B205)</f>
        <v>2899.962</v>
      </c>
      <c r="K205" s="100">
        <f t="array" ref="K205">index(Sheet1!$F$47:$K$64, C205+1,B205)</f>
        <v>2873.1105</v>
      </c>
      <c r="L205" s="102">
        <f t="shared" si="18"/>
        <v>2883.886309</v>
      </c>
      <c r="M205" s="83">
        <f>L205/( 0.5*Sheet1!$F$18/12)</f>
        <v>2765.482293</v>
      </c>
      <c r="N205" s="83">
        <f t="shared" si="19"/>
        <v>0.793994342</v>
      </c>
      <c r="O205" s="83">
        <f t="shared" si="20"/>
        <v>83.27049094</v>
      </c>
      <c r="P205" s="83">
        <f t="shared" si="21"/>
        <v>0.02390769191</v>
      </c>
      <c r="Q205" s="83">
        <f t="shared" si="22"/>
        <v>1</v>
      </c>
      <c r="R205" s="86">
        <f t="shared" si="31"/>
        <v>66.70978196</v>
      </c>
      <c r="S205" s="86">
        <f>min(R205, offset(Sheet1!$K$9,B205-1,0))</f>
        <v>66.70978196</v>
      </c>
      <c r="T205" s="83">
        <f t="shared" si="30"/>
        <v>4811.53873</v>
      </c>
      <c r="U205" s="83">
        <f t="shared" si="26"/>
        <v>0</v>
      </c>
      <c r="V205" s="83">
        <f t="shared" si="27"/>
        <v>1.954340592</v>
      </c>
      <c r="W205" s="83">
        <f t="shared" si="28"/>
        <v>280.4751555</v>
      </c>
    </row>
    <row r="206" ht="12.75" customHeight="1">
      <c r="A206" s="83">
        <f t="shared" si="29"/>
        <v>4.12</v>
      </c>
      <c r="B206" s="83">
        <f>IF( ISERROR( MATCH(R205,Sheet1!$K$9:$K$13,1) ), 1,  MATCH(R205,Sheet1!$K$9:$K$13,1)+1)</f>
        <v>2</v>
      </c>
      <c r="C206" s="94">
        <f>IF( ISERROR( MATCH(D206,Sheet1!$B$25:$B$42) ), 1, MATCH(D206,Sheet1!$B$25:$B$42))</f>
        <v>9</v>
      </c>
      <c r="D206" s="83">
        <f>if(U206, OFFSET(Sheet1!$P$9, 2*B205-1, 0),T205)</f>
        <v>4811.53873</v>
      </c>
      <c r="E206" s="100">
        <f t="array" ref="E206">index(Sheet1!$C$25:$H$42, C206,B206)</f>
        <v>62.39044008</v>
      </c>
      <c r="F206" s="100">
        <f t="array" ref="F206">index(Sheet1!$C$25:$H$42, C206+1,B206)</f>
        <v>69.32271119</v>
      </c>
      <c r="G206" s="94">
        <f t="array" ref="G206">index(Sheet1!$B$25:$B$42, C206,1)</f>
        <v>4500</v>
      </c>
      <c r="H206" s="94">
        <f t="array" ref="H206">index(Sheet1!$B$25:$B$42, C206+1,1)</f>
        <v>5000</v>
      </c>
      <c r="I206" s="100">
        <f t="shared" si="17"/>
        <v>66.70978196</v>
      </c>
      <c r="J206" s="100">
        <f t="array" ref="J206">index(Sheet1!$F$47:$K$64, C206,B206)</f>
        <v>2899.962</v>
      </c>
      <c r="K206" s="100">
        <f t="array" ref="K206">index(Sheet1!$F$47:$K$64, C206+1,B206)</f>
        <v>2873.1105</v>
      </c>
      <c r="L206" s="102">
        <f t="shared" si="18"/>
        <v>2883.231436</v>
      </c>
      <c r="M206" s="83">
        <f>L206/( 0.5*Sheet1!$F$18/12)</f>
        <v>2764.854307</v>
      </c>
      <c r="N206" s="83">
        <f t="shared" si="19"/>
        <v>0.7938140417</v>
      </c>
      <c r="O206" s="83">
        <f t="shared" si="20"/>
        <v>83.6941818</v>
      </c>
      <c r="P206" s="83">
        <f t="shared" si="21"/>
        <v>0.0240293373</v>
      </c>
      <c r="Q206" s="83">
        <f t="shared" si="22"/>
        <v>1</v>
      </c>
      <c r="R206" s="86">
        <f t="shared" si="31"/>
        <v>66.8787847</v>
      </c>
      <c r="S206" s="86">
        <f>min(R206, offset(Sheet1!$K$9,B206-1,0))</f>
        <v>66.8787847</v>
      </c>
      <c r="T206" s="83">
        <f t="shared" si="30"/>
        <v>4823.728295</v>
      </c>
      <c r="U206" s="83">
        <f t="shared" si="26"/>
        <v>0</v>
      </c>
      <c r="V206" s="83">
        <f t="shared" si="27"/>
        <v>1.959298978</v>
      </c>
      <c r="W206" s="83">
        <f t="shared" si="28"/>
        <v>282.4294961</v>
      </c>
    </row>
    <row r="207" ht="12.75" customHeight="1">
      <c r="A207" s="83">
        <f t="shared" si="29"/>
        <v>4.14</v>
      </c>
      <c r="B207" s="83">
        <f>IF( ISERROR( MATCH(R206,Sheet1!$K$9:$K$13,1) ), 1,  MATCH(R206,Sheet1!$K$9:$K$13,1)+1)</f>
        <v>2</v>
      </c>
      <c r="C207" s="94">
        <f>IF( ISERROR( MATCH(D207,Sheet1!$B$25:$B$42) ), 1, MATCH(D207,Sheet1!$B$25:$B$42))</f>
        <v>9</v>
      </c>
      <c r="D207" s="83">
        <f>if(U207, OFFSET(Sheet1!$P$9, 2*B206-1, 0),T206)</f>
        <v>4823.728295</v>
      </c>
      <c r="E207" s="100">
        <f t="array" ref="E207">index(Sheet1!$C$25:$H$42, C207,B207)</f>
        <v>62.39044008</v>
      </c>
      <c r="F207" s="100">
        <f t="array" ref="F207">index(Sheet1!$C$25:$H$42, C207+1,B207)</f>
        <v>69.32271119</v>
      </c>
      <c r="G207" s="94">
        <f t="array" ref="G207">index(Sheet1!$B$25:$B$42, C207,1)</f>
        <v>4500</v>
      </c>
      <c r="H207" s="94">
        <f t="array" ref="H207">index(Sheet1!$B$25:$B$42, C207+1,1)</f>
        <v>5000</v>
      </c>
      <c r="I207" s="100">
        <f t="shared" si="17"/>
        <v>66.8787847</v>
      </c>
      <c r="J207" s="100">
        <f t="array" ref="J207">index(Sheet1!$F$47:$K$64, C207,B207)</f>
        <v>2899.962</v>
      </c>
      <c r="K207" s="100">
        <f t="array" ref="K207">index(Sheet1!$F$47:$K$64, C207+1,B207)</f>
        <v>2873.1105</v>
      </c>
      <c r="L207" s="102">
        <f t="shared" si="18"/>
        <v>2882.576819</v>
      </c>
      <c r="M207" s="83">
        <f>L207/( 0.5*Sheet1!$F$18/12)</f>
        <v>2764.226568</v>
      </c>
      <c r="N207" s="83">
        <f t="shared" si="19"/>
        <v>0.7936338121</v>
      </c>
      <c r="O207" s="83">
        <f t="shared" si="20"/>
        <v>84.11878107</v>
      </c>
      <c r="P207" s="83">
        <f t="shared" si="21"/>
        <v>0.02415124349</v>
      </c>
      <c r="Q207" s="83">
        <f t="shared" si="22"/>
        <v>1</v>
      </c>
      <c r="R207" s="86">
        <f t="shared" si="31"/>
        <v>67.0477211</v>
      </c>
      <c r="S207" s="86">
        <f>min(R207, offset(Sheet1!$K$9,B207-1,0))</f>
        <v>67.0477211</v>
      </c>
      <c r="T207" s="83">
        <f t="shared" si="30"/>
        <v>4835.913075</v>
      </c>
      <c r="U207" s="83">
        <f t="shared" si="26"/>
        <v>0</v>
      </c>
      <c r="V207" s="83">
        <f t="shared" si="27"/>
        <v>1.964255418</v>
      </c>
      <c r="W207" s="83">
        <f t="shared" si="28"/>
        <v>284.3887951</v>
      </c>
    </row>
    <row r="208" ht="12.75" customHeight="1">
      <c r="A208" s="83">
        <f t="shared" si="29"/>
        <v>4.16</v>
      </c>
      <c r="B208" s="83">
        <f>IF( ISERROR( MATCH(R207,Sheet1!$K$9:$K$13,1) ), 1,  MATCH(R207,Sheet1!$K$9:$K$13,1)+1)</f>
        <v>2</v>
      </c>
      <c r="C208" s="94">
        <f>IF( ISERROR( MATCH(D208,Sheet1!$B$25:$B$42) ), 1, MATCH(D208,Sheet1!$B$25:$B$42))</f>
        <v>9</v>
      </c>
      <c r="D208" s="83">
        <f>if(U208, OFFSET(Sheet1!$P$9, 2*B207-1, 0),T207)</f>
        <v>4835.913075</v>
      </c>
      <c r="E208" s="100">
        <f t="array" ref="E208">index(Sheet1!$C$25:$H$42, C208,B208)</f>
        <v>62.39044008</v>
      </c>
      <c r="F208" s="100">
        <f t="array" ref="F208">index(Sheet1!$C$25:$H$42, C208+1,B208)</f>
        <v>69.32271119</v>
      </c>
      <c r="G208" s="94">
        <f t="array" ref="G208">index(Sheet1!$B$25:$B$42, C208,1)</f>
        <v>4500</v>
      </c>
      <c r="H208" s="94">
        <f t="array" ref="H208">index(Sheet1!$B$25:$B$42, C208+1,1)</f>
        <v>5000</v>
      </c>
      <c r="I208" s="100">
        <f t="shared" si="17"/>
        <v>67.0477211</v>
      </c>
      <c r="J208" s="100">
        <f t="array" ref="J208">index(Sheet1!$F$47:$K$64, C208,B208)</f>
        <v>2899.962</v>
      </c>
      <c r="K208" s="100">
        <f t="array" ref="K208">index(Sheet1!$F$47:$K$64, C208+1,B208)</f>
        <v>2873.1105</v>
      </c>
      <c r="L208" s="102">
        <f t="shared" si="18"/>
        <v>2881.92246</v>
      </c>
      <c r="M208" s="83">
        <f>L208/( 0.5*Sheet1!$F$18/12)</f>
        <v>2763.599075</v>
      </c>
      <c r="N208" s="83">
        <f t="shared" si="19"/>
        <v>0.7934536533</v>
      </c>
      <c r="O208" s="83">
        <f t="shared" si="20"/>
        <v>84.54428738</v>
      </c>
      <c r="P208" s="83">
        <f t="shared" si="21"/>
        <v>0.0242734101</v>
      </c>
      <c r="Q208" s="83">
        <f t="shared" si="22"/>
        <v>1</v>
      </c>
      <c r="R208" s="86">
        <f t="shared" si="31"/>
        <v>67.21659112</v>
      </c>
      <c r="S208" s="86">
        <f>min(R208, offset(Sheet1!$K$9,B208-1,0))</f>
        <v>67.21659112</v>
      </c>
      <c r="T208" s="83">
        <f t="shared" si="30"/>
        <v>4848.093068</v>
      </c>
      <c r="U208" s="83">
        <f t="shared" si="26"/>
        <v>0</v>
      </c>
      <c r="V208" s="83">
        <f t="shared" si="27"/>
        <v>1.969209913</v>
      </c>
      <c r="W208" s="83">
        <f t="shared" si="28"/>
        <v>286.3530505</v>
      </c>
    </row>
    <row r="209" ht="12.75" customHeight="1">
      <c r="A209" s="83">
        <f t="shared" si="29"/>
        <v>4.18</v>
      </c>
      <c r="B209" s="83">
        <f>IF( ISERROR( MATCH(R208,Sheet1!$K$9:$K$13,1) ), 1,  MATCH(R208,Sheet1!$K$9:$K$13,1)+1)</f>
        <v>2</v>
      </c>
      <c r="C209" s="94">
        <f>IF( ISERROR( MATCH(D209,Sheet1!$B$25:$B$42) ), 1, MATCH(D209,Sheet1!$B$25:$B$42))</f>
        <v>9</v>
      </c>
      <c r="D209" s="83">
        <f>if(U209, OFFSET(Sheet1!$P$9, 2*B208-1, 0),T208)</f>
        <v>4848.093068</v>
      </c>
      <c r="E209" s="100">
        <f t="array" ref="E209">index(Sheet1!$C$25:$H$42, C209,B209)</f>
        <v>62.39044008</v>
      </c>
      <c r="F209" s="100">
        <f t="array" ref="F209">index(Sheet1!$C$25:$H$42, C209+1,B209)</f>
        <v>69.32271119</v>
      </c>
      <c r="G209" s="94">
        <f t="array" ref="G209">index(Sheet1!$B$25:$B$42, C209,1)</f>
        <v>4500</v>
      </c>
      <c r="H209" s="94">
        <f t="array" ref="H209">index(Sheet1!$B$25:$B$42, C209+1,1)</f>
        <v>5000</v>
      </c>
      <c r="I209" s="100">
        <f t="shared" si="17"/>
        <v>67.21659112</v>
      </c>
      <c r="J209" s="100">
        <f t="array" ref="J209">index(Sheet1!$F$47:$K$64, C209,B209)</f>
        <v>2899.962</v>
      </c>
      <c r="K209" s="100">
        <f t="array" ref="K209">index(Sheet1!$F$47:$K$64, C209+1,B209)</f>
        <v>2873.1105</v>
      </c>
      <c r="L209" s="102">
        <f t="shared" si="18"/>
        <v>2881.268358</v>
      </c>
      <c r="M209" s="83">
        <f>L209/( 0.5*Sheet1!$F$18/12)</f>
        <v>2762.971828</v>
      </c>
      <c r="N209" s="83">
        <f t="shared" si="19"/>
        <v>0.7932735653</v>
      </c>
      <c r="O209" s="83">
        <f t="shared" si="20"/>
        <v>84.97069935</v>
      </c>
      <c r="P209" s="83">
        <f t="shared" si="21"/>
        <v>0.02439583673</v>
      </c>
      <c r="Q209" s="83">
        <f t="shared" si="22"/>
        <v>1</v>
      </c>
      <c r="R209" s="86">
        <f t="shared" si="31"/>
        <v>67.38539473</v>
      </c>
      <c r="S209" s="86">
        <f>min(R209, offset(Sheet1!$K$9,B209-1,0))</f>
        <v>67.38539473</v>
      </c>
      <c r="T209" s="83">
        <f t="shared" si="30"/>
        <v>4860.268271</v>
      </c>
      <c r="U209" s="83">
        <f t="shared" si="26"/>
        <v>0</v>
      </c>
      <c r="V209" s="83">
        <f t="shared" si="27"/>
        <v>1.974162459</v>
      </c>
      <c r="W209" s="83">
        <f t="shared" si="28"/>
        <v>288.3222604</v>
      </c>
    </row>
    <row r="210" ht="12.75" customHeight="1">
      <c r="A210" s="83">
        <f t="shared" si="29"/>
        <v>4.2</v>
      </c>
      <c r="B210" s="83">
        <f>IF( ISERROR( MATCH(R209,Sheet1!$K$9:$K$13,1) ), 1,  MATCH(R209,Sheet1!$K$9:$K$13,1)+1)</f>
        <v>2</v>
      </c>
      <c r="C210" s="94">
        <f>IF( ISERROR( MATCH(D210,Sheet1!$B$25:$B$42) ), 1, MATCH(D210,Sheet1!$B$25:$B$42))</f>
        <v>9</v>
      </c>
      <c r="D210" s="83">
        <f>if(U210, OFFSET(Sheet1!$P$9, 2*B209-1, 0),T209)</f>
        <v>4860.268271</v>
      </c>
      <c r="E210" s="100">
        <f t="array" ref="E210">index(Sheet1!$C$25:$H$42, C210,B210)</f>
        <v>62.39044008</v>
      </c>
      <c r="F210" s="100">
        <f t="array" ref="F210">index(Sheet1!$C$25:$H$42, C210+1,B210)</f>
        <v>69.32271119</v>
      </c>
      <c r="G210" s="94">
        <f t="array" ref="G210">index(Sheet1!$B$25:$B$42, C210,1)</f>
        <v>4500</v>
      </c>
      <c r="H210" s="94">
        <f t="array" ref="H210">index(Sheet1!$B$25:$B$42, C210+1,1)</f>
        <v>5000</v>
      </c>
      <c r="I210" s="100">
        <f t="shared" si="17"/>
        <v>67.38539473</v>
      </c>
      <c r="J210" s="100">
        <f t="array" ref="J210">index(Sheet1!$F$47:$K$64, C210,B210)</f>
        <v>2899.962</v>
      </c>
      <c r="K210" s="100">
        <f t="array" ref="K210">index(Sheet1!$F$47:$K$64, C210+1,B210)</f>
        <v>2873.1105</v>
      </c>
      <c r="L210" s="102">
        <f t="shared" si="18"/>
        <v>2880.614513</v>
      </c>
      <c r="M210" s="83">
        <f>L210/( 0.5*Sheet1!$F$18/12)</f>
        <v>2762.344828</v>
      </c>
      <c r="N210" s="83">
        <f t="shared" si="19"/>
        <v>0.7930935481</v>
      </c>
      <c r="O210" s="83">
        <f t="shared" si="20"/>
        <v>85.39801561</v>
      </c>
      <c r="P210" s="83">
        <f t="shared" si="21"/>
        <v>0.024518523</v>
      </c>
      <c r="Q210" s="83">
        <f t="shared" si="22"/>
        <v>1</v>
      </c>
      <c r="R210" s="86">
        <f t="shared" si="31"/>
        <v>67.55413189</v>
      </c>
      <c r="S210" s="86">
        <f>min(R210, offset(Sheet1!$K$9,B210-1,0))</f>
        <v>67.55413189</v>
      </c>
      <c r="T210" s="83">
        <f t="shared" si="30"/>
        <v>4872.43868</v>
      </c>
      <c r="U210" s="83">
        <f t="shared" si="26"/>
        <v>0</v>
      </c>
      <c r="V210" s="83">
        <f t="shared" si="27"/>
        <v>1.979113057</v>
      </c>
      <c r="W210" s="83">
        <f t="shared" si="28"/>
        <v>290.2964229</v>
      </c>
    </row>
    <row r="211" ht="12.75" customHeight="1">
      <c r="A211" s="83">
        <f t="shared" si="29"/>
        <v>4.22</v>
      </c>
      <c r="B211" s="83">
        <f>IF( ISERROR( MATCH(R210,Sheet1!$K$9:$K$13,1) ), 1,  MATCH(R210,Sheet1!$K$9:$K$13,1)+1)</f>
        <v>2</v>
      </c>
      <c r="C211" s="94">
        <f>IF( ISERROR( MATCH(D211,Sheet1!$B$25:$B$42) ), 1, MATCH(D211,Sheet1!$B$25:$B$42))</f>
        <v>9</v>
      </c>
      <c r="D211" s="83">
        <f>if(U211, OFFSET(Sheet1!$P$9, 2*B210-1, 0),T210)</f>
        <v>4872.43868</v>
      </c>
      <c r="E211" s="100">
        <f t="array" ref="E211">index(Sheet1!$C$25:$H$42, C211,B211)</f>
        <v>62.39044008</v>
      </c>
      <c r="F211" s="100">
        <f t="array" ref="F211">index(Sheet1!$C$25:$H$42, C211+1,B211)</f>
        <v>69.32271119</v>
      </c>
      <c r="G211" s="94">
        <f t="array" ref="G211">index(Sheet1!$B$25:$B$42, C211,1)</f>
        <v>4500</v>
      </c>
      <c r="H211" s="94">
        <f t="array" ref="H211">index(Sheet1!$B$25:$B$42, C211+1,1)</f>
        <v>5000</v>
      </c>
      <c r="I211" s="100">
        <f t="shared" si="17"/>
        <v>67.55413189</v>
      </c>
      <c r="J211" s="100">
        <f t="array" ref="J211">index(Sheet1!$F$47:$K$64, C211,B211)</f>
        <v>2899.962</v>
      </c>
      <c r="K211" s="100">
        <f t="array" ref="K211">index(Sheet1!$F$47:$K$64, C211+1,B211)</f>
        <v>2873.1105</v>
      </c>
      <c r="L211" s="102">
        <f t="shared" si="18"/>
        <v>2879.960926</v>
      </c>
      <c r="M211" s="83">
        <f>L211/( 0.5*Sheet1!$F$18/12)</f>
        <v>2761.718075</v>
      </c>
      <c r="N211" s="83">
        <f t="shared" si="19"/>
        <v>0.7929136018</v>
      </c>
      <c r="O211" s="83">
        <f t="shared" si="20"/>
        <v>85.8262348</v>
      </c>
      <c r="P211" s="83">
        <f t="shared" si="21"/>
        <v>0.02464146851</v>
      </c>
      <c r="Q211" s="83">
        <f t="shared" si="22"/>
        <v>1</v>
      </c>
      <c r="R211" s="86">
        <f t="shared" si="31"/>
        <v>67.72280254</v>
      </c>
      <c r="S211" s="86">
        <f>min(R211, offset(Sheet1!$K$9,B211-1,0))</f>
        <v>67.72280254</v>
      </c>
      <c r="T211" s="83">
        <f t="shared" si="30"/>
        <v>4884.604293</v>
      </c>
      <c r="U211" s="83">
        <f t="shared" si="26"/>
        <v>0</v>
      </c>
      <c r="V211" s="83">
        <f t="shared" si="27"/>
        <v>1.984061705</v>
      </c>
      <c r="W211" s="83">
        <f t="shared" si="28"/>
        <v>292.2755359</v>
      </c>
    </row>
    <row r="212" ht="12.75" customHeight="1">
      <c r="A212" s="83">
        <f t="shared" si="29"/>
        <v>4.24</v>
      </c>
      <c r="B212" s="83">
        <f>IF( ISERROR( MATCH(R211,Sheet1!$K$9:$K$13,1) ), 1,  MATCH(R211,Sheet1!$K$9:$K$13,1)+1)</f>
        <v>2</v>
      </c>
      <c r="C212" s="94">
        <f>IF( ISERROR( MATCH(D212,Sheet1!$B$25:$B$42) ), 1, MATCH(D212,Sheet1!$B$25:$B$42))</f>
        <v>9</v>
      </c>
      <c r="D212" s="83">
        <f>if(U212, OFFSET(Sheet1!$P$9, 2*B211-1, 0),T211)</f>
        <v>4884.604293</v>
      </c>
      <c r="E212" s="100">
        <f t="array" ref="E212">index(Sheet1!$C$25:$H$42, C212,B212)</f>
        <v>62.39044008</v>
      </c>
      <c r="F212" s="100">
        <f t="array" ref="F212">index(Sheet1!$C$25:$H$42, C212+1,B212)</f>
        <v>69.32271119</v>
      </c>
      <c r="G212" s="94">
        <f t="array" ref="G212">index(Sheet1!$B$25:$B$42, C212,1)</f>
        <v>4500</v>
      </c>
      <c r="H212" s="94">
        <f t="array" ref="H212">index(Sheet1!$B$25:$B$42, C212+1,1)</f>
        <v>5000</v>
      </c>
      <c r="I212" s="100">
        <f t="shared" si="17"/>
        <v>67.72280254</v>
      </c>
      <c r="J212" s="100">
        <f t="array" ref="J212">index(Sheet1!$F$47:$K$64, C212,B212)</f>
        <v>2899.962</v>
      </c>
      <c r="K212" s="100">
        <f t="array" ref="K212">index(Sheet1!$F$47:$K$64, C212+1,B212)</f>
        <v>2873.1105</v>
      </c>
      <c r="L212" s="102">
        <f t="shared" si="18"/>
        <v>2879.307596</v>
      </c>
      <c r="M212" s="83">
        <f>L212/( 0.5*Sheet1!$F$18/12)</f>
        <v>2761.091569</v>
      </c>
      <c r="N212" s="83">
        <f t="shared" si="19"/>
        <v>0.7927337263</v>
      </c>
      <c r="O212" s="83">
        <f t="shared" si="20"/>
        <v>86.25535555</v>
      </c>
      <c r="P212" s="83">
        <f t="shared" si="21"/>
        <v>0.02476467285</v>
      </c>
      <c r="Q212" s="83">
        <f t="shared" si="22"/>
        <v>1</v>
      </c>
      <c r="R212" s="86">
        <f t="shared" si="31"/>
        <v>67.89140666</v>
      </c>
      <c r="S212" s="86">
        <f>min(R212, offset(Sheet1!$K$9,B212-1,0))</f>
        <v>67.89140666</v>
      </c>
      <c r="T212" s="83">
        <f t="shared" si="30"/>
        <v>4896.765107</v>
      </c>
      <c r="U212" s="83">
        <f t="shared" si="26"/>
        <v>0</v>
      </c>
      <c r="V212" s="83">
        <f t="shared" si="27"/>
        <v>1.989008402</v>
      </c>
      <c r="W212" s="83">
        <f t="shared" si="28"/>
        <v>294.2595976</v>
      </c>
    </row>
    <row r="213" ht="12.75" customHeight="1">
      <c r="A213" s="83">
        <f t="shared" si="29"/>
        <v>4.26</v>
      </c>
      <c r="B213" s="83">
        <f>IF( ISERROR( MATCH(R212,Sheet1!$K$9:$K$13,1) ), 1,  MATCH(R212,Sheet1!$K$9:$K$13,1)+1)</f>
        <v>2</v>
      </c>
      <c r="C213" s="94">
        <f>IF( ISERROR( MATCH(D213,Sheet1!$B$25:$B$42) ), 1, MATCH(D213,Sheet1!$B$25:$B$42))</f>
        <v>9</v>
      </c>
      <c r="D213" s="83">
        <f>if(U213, OFFSET(Sheet1!$P$9, 2*B212-1, 0),T212)</f>
        <v>4896.765107</v>
      </c>
      <c r="E213" s="100">
        <f t="array" ref="E213">index(Sheet1!$C$25:$H$42, C213,B213)</f>
        <v>62.39044008</v>
      </c>
      <c r="F213" s="100">
        <f t="array" ref="F213">index(Sheet1!$C$25:$H$42, C213+1,B213)</f>
        <v>69.32271119</v>
      </c>
      <c r="G213" s="94">
        <f t="array" ref="G213">index(Sheet1!$B$25:$B$42, C213,1)</f>
        <v>4500</v>
      </c>
      <c r="H213" s="94">
        <f t="array" ref="H213">index(Sheet1!$B$25:$B$42, C213+1,1)</f>
        <v>5000</v>
      </c>
      <c r="I213" s="100">
        <f t="shared" si="17"/>
        <v>67.89140666</v>
      </c>
      <c r="J213" s="100">
        <f t="array" ref="J213">index(Sheet1!$F$47:$K$64, C213,B213)</f>
        <v>2899.962</v>
      </c>
      <c r="K213" s="100">
        <f t="array" ref="K213">index(Sheet1!$F$47:$K$64, C213+1,B213)</f>
        <v>2873.1105</v>
      </c>
      <c r="L213" s="102">
        <f t="shared" si="18"/>
        <v>2878.654523</v>
      </c>
      <c r="M213" s="83">
        <f>L213/( 0.5*Sheet1!$F$18/12)</f>
        <v>2760.46531</v>
      </c>
      <c r="N213" s="83">
        <f t="shared" si="19"/>
        <v>0.7925539219</v>
      </c>
      <c r="O213" s="83">
        <f t="shared" si="20"/>
        <v>86.68537647</v>
      </c>
      <c r="P213" s="83">
        <f t="shared" si="21"/>
        <v>0.02488813565</v>
      </c>
      <c r="Q213" s="83">
        <f t="shared" si="22"/>
        <v>1</v>
      </c>
      <c r="R213" s="86">
        <f t="shared" si="31"/>
        <v>68.05994419</v>
      </c>
      <c r="S213" s="86">
        <f>min(R213, offset(Sheet1!$K$9,B213-1,0))</f>
        <v>68.05994419</v>
      </c>
      <c r="T213" s="83">
        <f t="shared" si="30"/>
        <v>4908.921118</v>
      </c>
      <c r="U213" s="83">
        <f t="shared" si="26"/>
        <v>0</v>
      </c>
      <c r="V213" s="83">
        <f t="shared" si="27"/>
        <v>1.993953146</v>
      </c>
      <c r="W213" s="83">
        <f t="shared" si="28"/>
        <v>296.248606</v>
      </c>
    </row>
    <row r="214" ht="12.75" customHeight="1">
      <c r="A214" s="83">
        <f t="shared" si="29"/>
        <v>4.28</v>
      </c>
      <c r="B214" s="83">
        <f>IF( ISERROR( MATCH(R213,Sheet1!$K$9:$K$13,1) ), 1,  MATCH(R213,Sheet1!$K$9:$K$13,1)+1)</f>
        <v>2</v>
      </c>
      <c r="C214" s="94">
        <f>IF( ISERROR( MATCH(D214,Sheet1!$B$25:$B$42) ), 1, MATCH(D214,Sheet1!$B$25:$B$42))</f>
        <v>9</v>
      </c>
      <c r="D214" s="83">
        <f>if(U214, OFFSET(Sheet1!$P$9, 2*B213-1, 0),T213)</f>
        <v>4908.921118</v>
      </c>
      <c r="E214" s="100">
        <f t="array" ref="E214">index(Sheet1!$C$25:$H$42, C214,B214)</f>
        <v>62.39044008</v>
      </c>
      <c r="F214" s="100">
        <f t="array" ref="F214">index(Sheet1!$C$25:$H$42, C214+1,B214)</f>
        <v>69.32271119</v>
      </c>
      <c r="G214" s="94">
        <f t="array" ref="G214">index(Sheet1!$B$25:$B$42, C214,1)</f>
        <v>4500</v>
      </c>
      <c r="H214" s="94">
        <f t="array" ref="H214">index(Sheet1!$B$25:$B$42, C214+1,1)</f>
        <v>5000</v>
      </c>
      <c r="I214" s="100">
        <f t="shared" si="17"/>
        <v>68.05994419</v>
      </c>
      <c r="J214" s="100">
        <f t="array" ref="J214">index(Sheet1!$F$47:$K$64, C214,B214)</f>
        <v>2899.962</v>
      </c>
      <c r="K214" s="100">
        <f t="array" ref="K214">index(Sheet1!$F$47:$K$64, C214+1,B214)</f>
        <v>2873.1105</v>
      </c>
      <c r="L214" s="102">
        <f t="shared" si="18"/>
        <v>2878.001709</v>
      </c>
      <c r="M214" s="83">
        <f>L214/( 0.5*Sheet1!$F$18/12)</f>
        <v>2759.839298</v>
      </c>
      <c r="N214" s="83">
        <f t="shared" si="19"/>
        <v>0.7923741884</v>
      </c>
      <c r="O214" s="83">
        <f t="shared" si="20"/>
        <v>87.11629621</v>
      </c>
      <c r="P214" s="83">
        <f t="shared" si="21"/>
        <v>0.02501185651</v>
      </c>
      <c r="Q214" s="83">
        <f t="shared" si="22"/>
        <v>1</v>
      </c>
      <c r="R214" s="86">
        <f t="shared" si="31"/>
        <v>68.2284151</v>
      </c>
      <c r="S214" s="86">
        <f>min(R214, offset(Sheet1!$K$9,B214-1,0))</f>
        <v>68.2284151</v>
      </c>
      <c r="T214" s="83">
        <f t="shared" si="30"/>
        <v>4921.072324</v>
      </c>
      <c r="U214" s="83">
        <f t="shared" si="26"/>
        <v>0</v>
      </c>
      <c r="V214" s="83">
        <f t="shared" si="27"/>
        <v>1.998895936</v>
      </c>
      <c r="W214" s="83">
        <f t="shared" si="28"/>
        <v>298.2425592</v>
      </c>
    </row>
    <row r="215" ht="12.75" customHeight="1">
      <c r="A215" s="83">
        <f t="shared" si="29"/>
        <v>4.3</v>
      </c>
      <c r="B215" s="83">
        <f>IF( ISERROR( MATCH(R214,Sheet1!$K$9:$K$13,1) ), 1,  MATCH(R214,Sheet1!$K$9:$K$13,1)+1)</f>
        <v>2</v>
      </c>
      <c r="C215" s="94">
        <f>IF( ISERROR( MATCH(D215,Sheet1!$B$25:$B$42) ), 1, MATCH(D215,Sheet1!$B$25:$B$42))</f>
        <v>9</v>
      </c>
      <c r="D215" s="83">
        <f>if(U215, OFFSET(Sheet1!$P$9, 2*B214-1, 0),T214)</f>
        <v>4921.072324</v>
      </c>
      <c r="E215" s="100">
        <f t="array" ref="E215">index(Sheet1!$C$25:$H$42, C215,B215)</f>
        <v>62.39044008</v>
      </c>
      <c r="F215" s="100">
        <f t="array" ref="F215">index(Sheet1!$C$25:$H$42, C215+1,B215)</f>
        <v>69.32271119</v>
      </c>
      <c r="G215" s="94">
        <f t="array" ref="G215">index(Sheet1!$B$25:$B$42, C215,1)</f>
        <v>4500</v>
      </c>
      <c r="H215" s="94">
        <f t="array" ref="H215">index(Sheet1!$B$25:$B$42, C215+1,1)</f>
        <v>5000</v>
      </c>
      <c r="I215" s="100">
        <f t="shared" si="17"/>
        <v>68.2284151</v>
      </c>
      <c r="J215" s="100">
        <f t="array" ref="J215">index(Sheet1!$F$47:$K$64, C215,B215)</f>
        <v>2899.962</v>
      </c>
      <c r="K215" s="100">
        <f t="array" ref="K215">index(Sheet1!$F$47:$K$64, C215+1,B215)</f>
        <v>2873.1105</v>
      </c>
      <c r="L215" s="102">
        <f t="shared" si="18"/>
        <v>2877.349153</v>
      </c>
      <c r="M215" s="83">
        <f>L215/( 0.5*Sheet1!$F$18/12)</f>
        <v>2759.213534</v>
      </c>
      <c r="N215" s="83">
        <f t="shared" si="19"/>
        <v>0.792194526</v>
      </c>
      <c r="O215" s="83">
        <f t="shared" si="20"/>
        <v>87.54811339</v>
      </c>
      <c r="P215" s="83">
        <f t="shared" si="21"/>
        <v>0.02513583503</v>
      </c>
      <c r="Q215" s="83">
        <f t="shared" si="22"/>
        <v>1</v>
      </c>
      <c r="R215" s="86">
        <f t="shared" si="31"/>
        <v>68.39681935</v>
      </c>
      <c r="S215" s="86">
        <f>min(R215, offset(Sheet1!$K$9,B215-1,0))</f>
        <v>68.39681935</v>
      </c>
      <c r="T215" s="83">
        <f t="shared" si="30"/>
        <v>4933.218722</v>
      </c>
      <c r="U215" s="83">
        <f t="shared" si="26"/>
        <v>0</v>
      </c>
      <c r="V215" s="83">
        <f t="shared" si="27"/>
        <v>2.003836772</v>
      </c>
      <c r="W215" s="83">
        <f t="shared" si="28"/>
        <v>300.2414551</v>
      </c>
    </row>
    <row r="216" ht="12.75" customHeight="1">
      <c r="A216" s="83">
        <f t="shared" si="29"/>
        <v>4.32</v>
      </c>
      <c r="B216" s="83">
        <f>IF( ISERROR( MATCH(R215,Sheet1!$K$9:$K$13,1) ), 1,  MATCH(R215,Sheet1!$K$9:$K$13,1)+1)</f>
        <v>2</v>
      </c>
      <c r="C216" s="94">
        <f>IF( ISERROR( MATCH(D216,Sheet1!$B$25:$B$42) ), 1, MATCH(D216,Sheet1!$B$25:$B$42))</f>
        <v>9</v>
      </c>
      <c r="D216" s="83">
        <f>if(U216, OFFSET(Sheet1!$P$9, 2*B215-1, 0),T215)</f>
        <v>4933.218722</v>
      </c>
      <c r="E216" s="100">
        <f t="array" ref="E216">index(Sheet1!$C$25:$H$42, C216,B216)</f>
        <v>62.39044008</v>
      </c>
      <c r="F216" s="100">
        <f t="array" ref="F216">index(Sheet1!$C$25:$H$42, C216+1,B216)</f>
        <v>69.32271119</v>
      </c>
      <c r="G216" s="94">
        <f t="array" ref="G216">index(Sheet1!$B$25:$B$42, C216,1)</f>
        <v>4500</v>
      </c>
      <c r="H216" s="94">
        <f t="array" ref="H216">index(Sheet1!$B$25:$B$42, C216+1,1)</f>
        <v>5000</v>
      </c>
      <c r="I216" s="100">
        <f t="shared" si="17"/>
        <v>68.39681935</v>
      </c>
      <c r="J216" s="100">
        <f t="array" ref="J216">index(Sheet1!$F$47:$K$64, C216,B216)</f>
        <v>2899.962</v>
      </c>
      <c r="K216" s="100">
        <f t="array" ref="K216">index(Sheet1!$F$47:$K$64, C216+1,B216)</f>
        <v>2873.1105</v>
      </c>
      <c r="L216" s="102">
        <f t="shared" si="18"/>
        <v>2876.696855</v>
      </c>
      <c r="M216" s="83">
        <f>L216/( 0.5*Sheet1!$F$18/12)</f>
        <v>2758.588018</v>
      </c>
      <c r="N216" s="83">
        <f t="shared" si="19"/>
        <v>0.7920149347</v>
      </c>
      <c r="O216" s="83">
        <f t="shared" si="20"/>
        <v>87.98082664</v>
      </c>
      <c r="P216" s="83">
        <f t="shared" si="21"/>
        <v>0.02526007081</v>
      </c>
      <c r="Q216" s="83">
        <f t="shared" si="22"/>
        <v>1</v>
      </c>
      <c r="R216" s="86">
        <f t="shared" si="31"/>
        <v>68.5651569</v>
      </c>
      <c r="S216" s="86">
        <f>min(R216, offset(Sheet1!$K$9,B216-1,0))</f>
        <v>68.5651569</v>
      </c>
      <c r="T216" s="83">
        <f t="shared" si="30"/>
        <v>4945.360309</v>
      </c>
      <c r="U216" s="83">
        <f t="shared" si="26"/>
        <v>0</v>
      </c>
      <c r="V216" s="83">
        <f t="shared" si="27"/>
        <v>2.008775652</v>
      </c>
      <c r="W216" s="83">
        <f t="shared" si="28"/>
        <v>302.2452919</v>
      </c>
    </row>
    <row r="217" ht="12.75" customHeight="1">
      <c r="A217" s="83">
        <f t="shared" si="29"/>
        <v>4.34</v>
      </c>
      <c r="B217" s="83">
        <f>IF( ISERROR( MATCH(R216,Sheet1!$K$9:$K$13,1) ), 1,  MATCH(R216,Sheet1!$K$9:$K$13,1)+1)</f>
        <v>2</v>
      </c>
      <c r="C217" s="94">
        <f>IF( ISERROR( MATCH(D217,Sheet1!$B$25:$B$42) ), 1, MATCH(D217,Sheet1!$B$25:$B$42))</f>
        <v>9</v>
      </c>
      <c r="D217" s="83">
        <f>if(U217, OFFSET(Sheet1!$P$9, 2*B216-1, 0),T216)</f>
        <v>4945.360309</v>
      </c>
      <c r="E217" s="100">
        <f t="array" ref="E217">index(Sheet1!$C$25:$H$42, C217,B217)</f>
        <v>62.39044008</v>
      </c>
      <c r="F217" s="100">
        <f t="array" ref="F217">index(Sheet1!$C$25:$H$42, C217+1,B217)</f>
        <v>69.32271119</v>
      </c>
      <c r="G217" s="94">
        <f t="array" ref="G217">index(Sheet1!$B$25:$B$42, C217,1)</f>
        <v>4500</v>
      </c>
      <c r="H217" s="94">
        <f t="array" ref="H217">index(Sheet1!$B$25:$B$42, C217+1,1)</f>
        <v>5000</v>
      </c>
      <c r="I217" s="100">
        <f t="shared" si="17"/>
        <v>68.5651569</v>
      </c>
      <c r="J217" s="100">
        <f t="array" ref="J217">index(Sheet1!$F$47:$K$64, C217,B217)</f>
        <v>2899.962</v>
      </c>
      <c r="K217" s="100">
        <f t="array" ref="K217">index(Sheet1!$F$47:$K$64, C217+1,B217)</f>
        <v>2873.1105</v>
      </c>
      <c r="L217" s="102">
        <f t="shared" si="18"/>
        <v>2876.044815</v>
      </c>
      <c r="M217" s="83">
        <f>L217/( 0.5*Sheet1!$F$18/12)</f>
        <v>2757.962749</v>
      </c>
      <c r="N217" s="83">
        <f t="shared" si="19"/>
        <v>0.7918354145</v>
      </c>
      <c r="O217" s="83">
        <f t="shared" si="20"/>
        <v>88.41443458</v>
      </c>
      <c r="P217" s="83">
        <f t="shared" si="21"/>
        <v>0.02538456347</v>
      </c>
      <c r="Q217" s="83">
        <f t="shared" si="22"/>
        <v>1</v>
      </c>
      <c r="R217" s="86">
        <f t="shared" si="31"/>
        <v>68.7334277</v>
      </c>
      <c r="S217" s="86">
        <f>min(R217, offset(Sheet1!$K$9,B217-1,0))</f>
        <v>68.7334277</v>
      </c>
      <c r="T217" s="83">
        <f t="shared" si="30"/>
        <v>4957.497082</v>
      </c>
      <c r="U217" s="83">
        <f t="shared" si="26"/>
        <v>0</v>
      </c>
      <c r="V217" s="83">
        <f t="shared" si="27"/>
        <v>2.013712574</v>
      </c>
      <c r="W217" s="83">
        <f t="shared" si="28"/>
        <v>304.2540675</v>
      </c>
    </row>
    <row r="218" ht="12.75" customHeight="1">
      <c r="A218" s="83">
        <f t="shared" si="29"/>
        <v>4.36</v>
      </c>
      <c r="B218" s="83">
        <f>IF( ISERROR( MATCH(R217,Sheet1!$K$9:$K$13,1) ), 1,  MATCH(R217,Sheet1!$K$9:$K$13,1)+1)</f>
        <v>2</v>
      </c>
      <c r="C218" s="94">
        <f>IF( ISERROR( MATCH(D218,Sheet1!$B$25:$B$42) ), 1, MATCH(D218,Sheet1!$B$25:$B$42))</f>
        <v>9</v>
      </c>
      <c r="D218" s="83">
        <f>if(U218, OFFSET(Sheet1!$P$9, 2*B217-1, 0),T217)</f>
        <v>4957.497082</v>
      </c>
      <c r="E218" s="100">
        <f t="array" ref="E218">index(Sheet1!$C$25:$H$42, C218,B218)</f>
        <v>62.39044008</v>
      </c>
      <c r="F218" s="100">
        <f t="array" ref="F218">index(Sheet1!$C$25:$H$42, C218+1,B218)</f>
        <v>69.32271119</v>
      </c>
      <c r="G218" s="94">
        <f t="array" ref="G218">index(Sheet1!$B$25:$B$42, C218,1)</f>
        <v>4500</v>
      </c>
      <c r="H218" s="94">
        <f t="array" ref="H218">index(Sheet1!$B$25:$B$42, C218+1,1)</f>
        <v>5000</v>
      </c>
      <c r="I218" s="100">
        <f t="shared" si="17"/>
        <v>68.7334277</v>
      </c>
      <c r="J218" s="100">
        <f t="array" ref="J218">index(Sheet1!$F$47:$K$64, C218,B218)</f>
        <v>2899.962</v>
      </c>
      <c r="K218" s="100">
        <f t="array" ref="K218">index(Sheet1!$F$47:$K$64, C218+1,B218)</f>
        <v>2873.1105</v>
      </c>
      <c r="L218" s="102">
        <f t="shared" si="18"/>
        <v>2875.393034</v>
      </c>
      <c r="M218" s="83">
        <f>L218/( 0.5*Sheet1!$F$18/12)</f>
        <v>2757.337728</v>
      </c>
      <c r="N218" s="83">
        <f t="shared" si="19"/>
        <v>0.7916559655</v>
      </c>
      <c r="O218" s="83">
        <f t="shared" si="20"/>
        <v>88.84893585</v>
      </c>
      <c r="P218" s="83">
        <f t="shared" si="21"/>
        <v>0.02550931262</v>
      </c>
      <c r="Q218" s="83">
        <f t="shared" si="22"/>
        <v>1</v>
      </c>
      <c r="R218" s="86">
        <f t="shared" si="31"/>
        <v>68.90163171</v>
      </c>
      <c r="S218" s="86">
        <f>min(R218, offset(Sheet1!$K$9,B218-1,0))</f>
        <v>68.90163171</v>
      </c>
      <c r="T218" s="83">
        <f t="shared" si="30"/>
        <v>4969.629038</v>
      </c>
      <c r="U218" s="83">
        <f t="shared" si="26"/>
        <v>0</v>
      </c>
      <c r="V218" s="83">
        <f t="shared" si="27"/>
        <v>2.018647538</v>
      </c>
      <c r="W218" s="83">
        <f t="shared" si="28"/>
        <v>306.2677801</v>
      </c>
    </row>
    <row r="219" ht="12.75" customHeight="1">
      <c r="A219" s="83">
        <f t="shared" si="29"/>
        <v>4.38</v>
      </c>
      <c r="B219" s="83">
        <f>IF( ISERROR( MATCH(R218,Sheet1!$K$9:$K$13,1) ), 1,  MATCH(R218,Sheet1!$K$9:$K$13,1)+1)</f>
        <v>2</v>
      </c>
      <c r="C219" s="94">
        <f>IF( ISERROR( MATCH(D219,Sheet1!$B$25:$B$42) ), 1, MATCH(D219,Sheet1!$B$25:$B$42))</f>
        <v>9</v>
      </c>
      <c r="D219" s="83">
        <f>if(U219, OFFSET(Sheet1!$P$9, 2*B218-1, 0),T218)</f>
        <v>4969.629038</v>
      </c>
      <c r="E219" s="100">
        <f t="array" ref="E219">index(Sheet1!$C$25:$H$42, C219,B219)</f>
        <v>62.39044008</v>
      </c>
      <c r="F219" s="100">
        <f t="array" ref="F219">index(Sheet1!$C$25:$H$42, C219+1,B219)</f>
        <v>69.32271119</v>
      </c>
      <c r="G219" s="94">
        <f t="array" ref="G219">index(Sheet1!$B$25:$B$42, C219,1)</f>
        <v>4500</v>
      </c>
      <c r="H219" s="94">
        <f t="array" ref="H219">index(Sheet1!$B$25:$B$42, C219+1,1)</f>
        <v>5000</v>
      </c>
      <c r="I219" s="100">
        <f t="shared" si="17"/>
        <v>68.90163171</v>
      </c>
      <c r="J219" s="100">
        <f t="array" ref="J219">index(Sheet1!$F$47:$K$64, C219,B219)</f>
        <v>2899.962</v>
      </c>
      <c r="K219" s="100">
        <f t="array" ref="K219">index(Sheet1!$F$47:$K$64, C219+1,B219)</f>
        <v>2873.1105</v>
      </c>
      <c r="L219" s="102">
        <f t="shared" si="18"/>
        <v>2874.741512</v>
      </c>
      <c r="M219" s="83">
        <f>L219/( 0.5*Sheet1!$F$18/12)</f>
        <v>2756.712955</v>
      </c>
      <c r="N219" s="83">
        <f t="shared" si="19"/>
        <v>0.7914765877</v>
      </c>
      <c r="O219" s="83">
        <f t="shared" si="20"/>
        <v>89.28432907</v>
      </c>
      <c r="P219" s="83">
        <f t="shared" si="21"/>
        <v>0.02563431785</v>
      </c>
      <c r="Q219" s="83">
        <f t="shared" si="22"/>
        <v>1</v>
      </c>
      <c r="R219" s="86">
        <f t="shared" si="31"/>
        <v>69.0697689</v>
      </c>
      <c r="S219" s="86">
        <f>min(R219, offset(Sheet1!$K$9,B219-1,0))</f>
        <v>69.0697689</v>
      </c>
      <c r="T219" s="83">
        <f t="shared" si="30"/>
        <v>4981.756174</v>
      </c>
      <c r="U219" s="83">
        <f t="shared" si="26"/>
        <v>0</v>
      </c>
      <c r="V219" s="83">
        <f t="shared" si="27"/>
        <v>2.023580542</v>
      </c>
      <c r="W219" s="83">
        <f t="shared" si="28"/>
        <v>308.2864276</v>
      </c>
    </row>
    <row r="220" ht="12.75" customHeight="1">
      <c r="A220" s="83">
        <f t="shared" si="29"/>
        <v>4.4</v>
      </c>
      <c r="B220" s="83">
        <f>IF( ISERROR( MATCH(R219,Sheet1!$K$9:$K$13,1) ), 1,  MATCH(R219,Sheet1!$K$9:$K$13,1)+1)</f>
        <v>2</v>
      </c>
      <c r="C220" s="94">
        <f>IF( ISERROR( MATCH(D220,Sheet1!$B$25:$B$42) ), 1, MATCH(D220,Sheet1!$B$25:$B$42))</f>
        <v>9</v>
      </c>
      <c r="D220" s="83">
        <f>if(U220, OFFSET(Sheet1!$P$9, 2*B219-1, 0),T219)</f>
        <v>4981.756174</v>
      </c>
      <c r="E220" s="100">
        <f t="array" ref="E220">index(Sheet1!$C$25:$H$42, C220,B220)</f>
        <v>62.39044008</v>
      </c>
      <c r="F220" s="100">
        <f t="array" ref="F220">index(Sheet1!$C$25:$H$42, C220+1,B220)</f>
        <v>69.32271119</v>
      </c>
      <c r="G220" s="94">
        <f t="array" ref="G220">index(Sheet1!$B$25:$B$42, C220,1)</f>
        <v>4500</v>
      </c>
      <c r="H220" s="94">
        <f t="array" ref="H220">index(Sheet1!$B$25:$B$42, C220+1,1)</f>
        <v>5000</v>
      </c>
      <c r="I220" s="100">
        <f t="shared" si="17"/>
        <v>69.0697689</v>
      </c>
      <c r="J220" s="100">
        <f t="array" ref="J220">index(Sheet1!$F$47:$K$64, C220,B220)</f>
        <v>2899.962</v>
      </c>
      <c r="K220" s="100">
        <f t="array" ref="K220">index(Sheet1!$F$47:$K$64, C220+1,B220)</f>
        <v>2873.1105</v>
      </c>
      <c r="L220" s="102">
        <f t="shared" si="18"/>
        <v>2874.090248</v>
      </c>
      <c r="M220" s="83">
        <f>L220/( 0.5*Sheet1!$F$18/12)</f>
        <v>2756.088431</v>
      </c>
      <c r="N220" s="83">
        <f t="shared" si="19"/>
        <v>0.7912972812</v>
      </c>
      <c r="O220" s="83">
        <f t="shared" si="20"/>
        <v>89.72061286</v>
      </c>
      <c r="P220" s="83">
        <f t="shared" si="21"/>
        <v>0.02575957877</v>
      </c>
      <c r="Q220" s="83">
        <f t="shared" si="22"/>
        <v>1</v>
      </c>
      <c r="R220" s="86">
        <f t="shared" si="31"/>
        <v>69.23783922</v>
      </c>
      <c r="S220" s="86">
        <f>min(R220, offset(Sheet1!$K$9,B220-1,0))</f>
        <v>69.23783922</v>
      </c>
      <c r="T220" s="83">
        <f t="shared" si="30"/>
        <v>4993.878487</v>
      </c>
      <c r="U220" s="83">
        <f t="shared" si="26"/>
        <v>0</v>
      </c>
      <c r="V220" s="83">
        <f t="shared" si="27"/>
        <v>2.028511586</v>
      </c>
      <c r="W220" s="83">
        <f t="shared" si="28"/>
        <v>310.3100082</v>
      </c>
    </row>
    <row r="221" ht="12.75" customHeight="1">
      <c r="A221" s="83">
        <f t="shared" si="29"/>
        <v>4.42</v>
      </c>
      <c r="B221" s="83">
        <f>IF( ISERROR( MATCH(R220,Sheet1!$K$9:$K$13,1) ), 1,  MATCH(R220,Sheet1!$K$9:$K$13,1)+1)</f>
        <v>2</v>
      </c>
      <c r="C221" s="94">
        <f>IF( ISERROR( MATCH(D221,Sheet1!$B$25:$B$42) ), 1, MATCH(D221,Sheet1!$B$25:$B$42))</f>
        <v>9</v>
      </c>
      <c r="D221" s="83">
        <f>if(U221, OFFSET(Sheet1!$P$9, 2*B220-1, 0),T220)</f>
        <v>4993.878487</v>
      </c>
      <c r="E221" s="100">
        <f t="array" ref="E221">index(Sheet1!$C$25:$H$42, C221,B221)</f>
        <v>62.39044008</v>
      </c>
      <c r="F221" s="100">
        <f t="array" ref="F221">index(Sheet1!$C$25:$H$42, C221+1,B221)</f>
        <v>69.32271119</v>
      </c>
      <c r="G221" s="94">
        <f t="array" ref="G221">index(Sheet1!$B$25:$B$42, C221,1)</f>
        <v>4500</v>
      </c>
      <c r="H221" s="94">
        <f t="array" ref="H221">index(Sheet1!$B$25:$B$42, C221+1,1)</f>
        <v>5000</v>
      </c>
      <c r="I221" s="100">
        <f t="shared" si="17"/>
        <v>69.23783922</v>
      </c>
      <c r="J221" s="100">
        <f t="array" ref="J221">index(Sheet1!$F$47:$K$64, C221,B221)</f>
        <v>2899.962</v>
      </c>
      <c r="K221" s="100">
        <f t="array" ref="K221">index(Sheet1!$F$47:$K$64, C221+1,B221)</f>
        <v>2873.1105</v>
      </c>
      <c r="L221" s="102">
        <f t="shared" si="18"/>
        <v>2873.439244</v>
      </c>
      <c r="M221" s="83">
        <f>L221/( 0.5*Sheet1!$F$18/12)</f>
        <v>2755.464154</v>
      </c>
      <c r="N221" s="83">
        <f t="shared" si="19"/>
        <v>0.791118046</v>
      </c>
      <c r="O221" s="83">
        <f t="shared" si="20"/>
        <v>90.15778586</v>
      </c>
      <c r="P221" s="83">
        <f t="shared" si="21"/>
        <v>0.02588509499</v>
      </c>
      <c r="Q221" s="83">
        <f t="shared" si="22"/>
        <v>1</v>
      </c>
      <c r="R221" s="86">
        <f t="shared" si="31"/>
        <v>69.40584264</v>
      </c>
      <c r="S221" s="86">
        <f>min(R221, offset(Sheet1!$K$9,B221-1,0))</f>
        <v>69.40584264</v>
      </c>
      <c r="T221" s="83">
        <f t="shared" si="30"/>
        <v>5005.995975</v>
      </c>
      <c r="U221" s="83">
        <f t="shared" si="26"/>
        <v>0</v>
      </c>
      <c r="V221" s="83">
        <f t="shared" si="27"/>
        <v>2.033440667</v>
      </c>
      <c r="W221" s="83">
        <f t="shared" si="28"/>
        <v>312.3385198</v>
      </c>
    </row>
    <row r="222" ht="12.75" customHeight="1">
      <c r="A222" s="83">
        <f t="shared" si="29"/>
        <v>4.44</v>
      </c>
      <c r="B222" s="83">
        <f>IF( ISERROR( MATCH(R221,Sheet1!$K$9:$K$13,1) ), 1,  MATCH(R221,Sheet1!$K$9:$K$13,1)+1)</f>
        <v>2</v>
      </c>
      <c r="C222" s="94">
        <f>IF( ISERROR( MATCH(D222,Sheet1!$B$25:$B$42) ), 1, MATCH(D222,Sheet1!$B$25:$B$42))</f>
        <v>10</v>
      </c>
      <c r="D222" s="83">
        <f>if(U222, OFFSET(Sheet1!$P$9, 2*B221-1, 0),T221)</f>
        <v>5005.995975</v>
      </c>
      <c r="E222" s="100">
        <f t="array" ref="E222">index(Sheet1!$C$25:$H$42, C222,B222)</f>
        <v>69.32271119</v>
      </c>
      <c r="F222" s="100">
        <f t="array" ref="F222">index(Sheet1!$C$25:$H$42, C222+1,B222)</f>
        <v>76.25498231</v>
      </c>
      <c r="G222" s="94">
        <f t="array" ref="G222">index(Sheet1!$B$25:$B$42, C222,1)</f>
        <v>5000</v>
      </c>
      <c r="H222" s="94">
        <f t="array" ref="H222">index(Sheet1!$B$25:$B$42, C222+1,1)</f>
        <v>5500</v>
      </c>
      <c r="I222" s="100">
        <f t="shared" si="17"/>
        <v>69.40584264</v>
      </c>
      <c r="J222" s="100">
        <f t="array" ref="J222">index(Sheet1!$F$47:$K$64, C222,B222)</f>
        <v>2873.1105</v>
      </c>
      <c r="K222" s="100">
        <f t="array" ref="K222">index(Sheet1!$F$47:$K$64, C222+1,B222)</f>
        <v>2819.4075</v>
      </c>
      <c r="L222" s="102">
        <f t="shared" si="18"/>
        <v>2872.466496</v>
      </c>
      <c r="M222" s="83">
        <f>L222/( 0.5*Sheet1!$F$18/12)</f>
        <v>2754.531345</v>
      </c>
      <c r="N222" s="83">
        <f t="shared" si="19"/>
        <v>0.7908502283</v>
      </c>
      <c r="O222" s="83">
        <f t="shared" si="20"/>
        <v>90.59584669</v>
      </c>
      <c r="P222" s="83">
        <f t="shared" si="21"/>
        <v>0.02601086612</v>
      </c>
      <c r="Q222" s="83">
        <f t="shared" si="22"/>
        <v>1</v>
      </c>
      <c r="R222" s="86">
        <f t="shared" si="31"/>
        <v>69.57375964</v>
      </c>
      <c r="S222" s="86">
        <f>min(R222, offset(Sheet1!$K$9,B222-1,0))</f>
        <v>69.57375964</v>
      </c>
      <c r="T222" s="83">
        <f t="shared" si="30"/>
        <v>5018.10723</v>
      </c>
      <c r="U222" s="83">
        <f t="shared" si="26"/>
        <v>0</v>
      </c>
      <c r="V222" s="83">
        <f t="shared" si="27"/>
        <v>2.0383675</v>
      </c>
      <c r="W222" s="83">
        <f t="shared" si="28"/>
        <v>314.3719604</v>
      </c>
    </row>
    <row r="223" ht="12.75" customHeight="1">
      <c r="A223" s="83">
        <f t="shared" si="29"/>
        <v>4.46</v>
      </c>
      <c r="B223" s="83">
        <f>IF( ISERROR( MATCH(R222,Sheet1!$K$9:$K$13,1) ), 1,  MATCH(R222,Sheet1!$K$9:$K$13,1)+1)</f>
        <v>2</v>
      </c>
      <c r="C223" s="94">
        <f>IF( ISERROR( MATCH(D223,Sheet1!$B$25:$B$42) ), 1, MATCH(D223,Sheet1!$B$25:$B$42))</f>
        <v>10</v>
      </c>
      <c r="D223" s="83">
        <f>if(U223, OFFSET(Sheet1!$P$9, 2*B222-1, 0),T222)</f>
        <v>5018.10723</v>
      </c>
      <c r="E223" s="100">
        <f t="array" ref="E223">index(Sheet1!$C$25:$H$42, C223,B223)</f>
        <v>69.32271119</v>
      </c>
      <c r="F223" s="100">
        <f t="array" ref="F223">index(Sheet1!$C$25:$H$42, C223+1,B223)</f>
        <v>76.25498231</v>
      </c>
      <c r="G223" s="94">
        <f t="array" ref="G223">index(Sheet1!$B$25:$B$42, C223,1)</f>
        <v>5000</v>
      </c>
      <c r="H223" s="94">
        <f t="array" ref="H223">index(Sheet1!$B$25:$B$42, C223+1,1)</f>
        <v>5500</v>
      </c>
      <c r="I223" s="100">
        <f t="shared" si="17"/>
        <v>69.57375964</v>
      </c>
      <c r="J223" s="100">
        <f t="array" ref="J223">index(Sheet1!$F$47:$K$64, C223,B223)</f>
        <v>2873.1105</v>
      </c>
      <c r="K223" s="100">
        <f t="array" ref="K223">index(Sheet1!$F$47:$K$64, C223+1,B223)</f>
        <v>2819.4075</v>
      </c>
      <c r="L223" s="102">
        <f t="shared" si="18"/>
        <v>2871.165675</v>
      </c>
      <c r="M223" s="83">
        <f>L223/( 0.5*Sheet1!$F$18/12)</f>
        <v>2753.283932</v>
      </c>
      <c r="N223" s="83">
        <f t="shared" si="19"/>
        <v>0.7904920849</v>
      </c>
      <c r="O223" s="83">
        <f t="shared" si="20"/>
        <v>91.03474304</v>
      </c>
      <c r="P223" s="83">
        <f t="shared" si="21"/>
        <v>0.02613687713</v>
      </c>
      <c r="Q223" s="83">
        <f t="shared" si="22"/>
        <v>1</v>
      </c>
      <c r="R223" s="86">
        <f t="shared" si="31"/>
        <v>69.74157036</v>
      </c>
      <c r="S223" s="86">
        <f>min(R223, offset(Sheet1!$K$9,B223-1,0))</f>
        <v>69.74157036</v>
      </c>
      <c r="T223" s="83">
        <f t="shared" si="30"/>
        <v>5030.210818</v>
      </c>
      <c r="U223" s="83">
        <f t="shared" si="26"/>
        <v>0</v>
      </c>
      <c r="V223" s="83">
        <f t="shared" si="27"/>
        <v>2.043291507</v>
      </c>
      <c r="W223" s="83">
        <f t="shared" si="28"/>
        <v>316.4103279</v>
      </c>
    </row>
    <row r="224" ht="12.75" customHeight="1">
      <c r="A224" s="83">
        <f t="shared" si="29"/>
        <v>4.48</v>
      </c>
      <c r="B224" s="83">
        <f>IF( ISERROR( MATCH(R223,Sheet1!$K$9:$K$13,1) ), 1,  MATCH(R223,Sheet1!$K$9:$K$13,1)+1)</f>
        <v>2</v>
      </c>
      <c r="C224" s="94">
        <f>IF( ISERROR( MATCH(D224,Sheet1!$B$25:$B$42) ), 1, MATCH(D224,Sheet1!$B$25:$B$42))</f>
        <v>10</v>
      </c>
      <c r="D224" s="83">
        <f>if(U224, OFFSET(Sheet1!$P$9, 2*B223-1, 0),T223)</f>
        <v>5030.210818</v>
      </c>
      <c r="E224" s="100">
        <f t="array" ref="E224">index(Sheet1!$C$25:$H$42, C224,B224)</f>
        <v>69.32271119</v>
      </c>
      <c r="F224" s="100">
        <f t="array" ref="F224">index(Sheet1!$C$25:$H$42, C224+1,B224)</f>
        <v>76.25498231</v>
      </c>
      <c r="G224" s="94">
        <f t="array" ref="G224">index(Sheet1!$B$25:$B$42, C224,1)</f>
        <v>5000</v>
      </c>
      <c r="H224" s="94">
        <f t="array" ref="H224">index(Sheet1!$B$25:$B$42, C224+1,1)</f>
        <v>5500</v>
      </c>
      <c r="I224" s="100">
        <f t="shared" si="17"/>
        <v>69.74157036</v>
      </c>
      <c r="J224" s="100">
        <f t="array" ref="J224">index(Sheet1!$F$47:$K$64, C224,B224)</f>
        <v>2873.1105</v>
      </c>
      <c r="K224" s="100">
        <f t="array" ref="K224">index(Sheet1!$F$47:$K$64, C224+1,B224)</f>
        <v>2819.4075</v>
      </c>
      <c r="L224" s="102">
        <f t="shared" si="18"/>
        <v>2869.865677</v>
      </c>
      <c r="M224" s="83">
        <f>L224/( 0.5*Sheet1!$F$18/12)</f>
        <v>2752.037308</v>
      </c>
      <c r="N224" s="83">
        <f t="shared" si="19"/>
        <v>0.7901341682</v>
      </c>
      <c r="O224" s="83">
        <f t="shared" si="20"/>
        <v>91.47442112</v>
      </c>
      <c r="P224" s="83">
        <f t="shared" si="21"/>
        <v>0.02626311258</v>
      </c>
      <c r="Q224" s="83">
        <f t="shared" si="22"/>
        <v>1</v>
      </c>
      <c r="R224" s="86">
        <f t="shared" si="31"/>
        <v>69.90927477</v>
      </c>
      <c r="S224" s="86">
        <f>min(R224, offset(Sheet1!$K$9,B224-1,0))</f>
        <v>69.90927477</v>
      </c>
      <c r="T224" s="83">
        <f t="shared" si="30"/>
        <v>5042.30674</v>
      </c>
      <c r="U224" s="83">
        <f t="shared" si="26"/>
        <v>0</v>
      </c>
      <c r="V224" s="83">
        <f t="shared" si="27"/>
        <v>2.048212395</v>
      </c>
      <c r="W224" s="83">
        <f t="shared" si="28"/>
        <v>318.4536194</v>
      </c>
    </row>
    <row r="225" ht="12.75" customHeight="1">
      <c r="A225" s="83">
        <f t="shared" si="29"/>
        <v>4.5</v>
      </c>
      <c r="B225" s="83">
        <f>IF( ISERROR( MATCH(R224,Sheet1!$K$9:$K$13,1) ), 1,  MATCH(R224,Sheet1!$K$9:$K$13,1)+1)</f>
        <v>2</v>
      </c>
      <c r="C225" s="94">
        <f>IF( ISERROR( MATCH(D225,Sheet1!$B$25:$B$42) ), 1, MATCH(D225,Sheet1!$B$25:$B$42))</f>
        <v>10</v>
      </c>
      <c r="D225" s="83">
        <f>if(U225, OFFSET(Sheet1!$P$9, 2*B224-1, 0),T224)</f>
        <v>5042.30674</v>
      </c>
      <c r="E225" s="100">
        <f t="array" ref="E225">index(Sheet1!$C$25:$H$42, C225,B225)</f>
        <v>69.32271119</v>
      </c>
      <c r="F225" s="100">
        <f t="array" ref="F225">index(Sheet1!$C$25:$H$42, C225+1,B225)</f>
        <v>76.25498231</v>
      </c>
      <c r="G225" s="94">
        <f t="array" ref="G225">index(Sheet1!$B$25:$B$42, C225,1)</f>
        <v>5000</v>
      </c>
      <c r="H225" s="94">
        <f t="array" ref="H225">index(Sheet1!$B$25:$B$42, C225+1,1)</f>
        <v>5500</v>
      </c>
      <c r="I225" s="100">
        <f t="shared" si="17"/>
        <v>69.90927477</v>
      </c>
      <c r="J225" s="100">
        <f t="array" ref="J225">index(Sheet1!$F$47:$K$64, C225,B225)</f>
        <v>2873.1105</v>
      </c>
      <c r="K225" s="100">
        <f t="array" ref="K225">index(Sheet1!$F$47:$K$64, C225+1,B225)</f>
        <v>2819.4075</v>
      </c>
      <c r="L225" s="102">
        <f t="shared" si="18"/>
        <v>2868.566502</v>
      </c>
      <c r="M225" s="83">
        <f>L225/( 0.5*Sheet1!$F$18/12)</f>
        <v>2750.791474</v>
      </c>
      <c r="N225" s="83">
        <f t="shared" si="19"/>
        <v>0.7897764782</v>
      </c>
      <c r="O225" s="83">
        <f t="shared" si="20"/>
        <v>91.91487891</v>
      </c>
      <c r="P225" s="83">
        <f t="shared" si="21"/>
        <v>0.0263895719</v>
      </c>
      <c r="Q225" s="83">
        <f t="shared" si="22"/>
        <v>1</v>
      </c>
      <c r="R225" s="86">
        <f t="shared" si="31"/>
        <v>70.0768729</v>
      </c>
      <c r="S225" s="86">
        <f>min(R225, offset(Sheet1!$K$9,B225-1,0))</f>
        <v>70.0768729</v>
      </c>
      <c r="T225" s="83">
        <f t="shared" si="30"/>
        <v>5054.394995</v>
      </c>
      <c r="U225" s="83">
        <f t="shared" si="26"/>
        <v>0</v>
      </c>
      <c r="V225" s="83">
        <f t="shared" si="27"/>
        <v>2.053130166</v>
      </c>
      <c r="W225" s="83">
        <f t="shared" si="28"/>
        <v>320.5018318</v>
      </c>
    </row>
    <row r="226" ht="12.75" customHeight="1">
      <c r="A226" s="83">
        <f t="shared" si="29"/>
        <v>4.52</v>
      </c>
      <c r="B226" s="83">
        <f>IF( ISERROR( MATCH(R225,Sheet1!$K$9:$K$13,1) ), 1,  MATCH(R225,Sheet1!$K$9:$K$13,1)+1)</f>
        <v>2</v>
      </c>
      <c r="C226" s="94">
        <f>IF( ISERROR( MATCH(D226,Sheet1!$B$25:$B$42) ), 1, MATCH(D226,Sheet1!$B$25:$B$42))</f>
        <v>10</v>
      </c>
      <c r="D226" s="83">
        <f>if(U226, OFFSET(Sheet1!$P$9, 2*B225-1, 0),T225)</f>
        <v>5054.394995</v>
      </c>
      <c r="E226" s="100">
        <f t="array" ref="E226">index(Sheet1!$C$25:$H$42, C226,B226)</f>
        <v>69.32271119</v>
      </c>
      <c r="F226" s="100">
        <f t="array" ref="F226">index(Sheet1!$C$25:$H$42, C226+1,B226)</f>
        <v>76.25498231</v>
      </c>
      <c r="G226" s="94">
        <f t="array" ref="G226">index(Sheet1!$B$25:$B$42, C226,1)</f>
        <v>5000</v>
      </c>
      <c r="H226" s="94">
        <f t="array" ref="H226">index(Sheet1!$B$25:$B$42, C226+1,1)</f>
        <v>5500</v>
      </c>
      <c r="I226" s="100">
        <f t="shared" si="17"/>
        <v>70.0768729</v>
      </c>
      <c r="J226" s="100">
        <f t="array" ref="J226">index(Sheet1!$F$47:$K$64, C226,B226)</f>
        <v>2873.1105</v>
      </c>
      <c r="K226" s="100">
        <f t="array" ref="K226">index(Sheet1!$F$47:$K$64, C226+1,B226)</f>
        <v>2819.4075</v>
      </c>
      <c r="L226" s="102">
        <f t="shared" si="18"/>
        <v>2867.268151</v>
      </c>
      <c r="M226" s="83">
        <f>L226/( 0.5*Sheet1!$F$18/12)</f>
        <v>2749.546429</v>
      </c>
      <c r="N226" s="83">
        <f t="shared" si="19"/>
        <v>0.7894190149</v>
      </c>
      <c r="O226" s="83">
        <f t="shared" si="20"/>
        <v>92.35611441</v>
      </c>
      <c r="P226" s="83">
        <f t="shared" si="21"/>
        <v>0.0265162545</v>
      </c>
      <c r="Q226" s="83">
        <f t="shared" si="22"/>
        <v>1</v>
      </c>
      <c r="R226" s="86">
        <f t="shared" si="31"/>
        <v>70.24436473</v>
      </c>
      <c r="S226" s="86">
        <f>min(R226, offset(Sheet1!$K$9,B226-1,0))</f>
        <v>70.24436473</v>
      </c>
      <c r="T226" s="83">
        <f t="shared" si="30"/>
        <v>5066.475584</v>
      </c>
      <c r="U226" s="83">
        <f t="shared" si="26"/>
        <v>0</v>
      </c>
      <c r="V226" s="83">
        <f t="shared" si="27"/>
        <v>2.058044819</v>
      </c>
      <c r="W226" s="83">
        <f t="shared" si="28"/>
        <v>322.554962</v>
      </c>
    </row>
    <row r="227" ht="12.75" customHeight="1">
      <c r="A227" s="83">
        <f t="shared" si="29"/>
        <v>4.54</v>
      </c>
      <c r="B227" s="83">
        <f>IF( ISERROR( MATCH(R226,Sheet1!$K$9:$K$13,1) ), 1,  MATCH(R226,Sheet1!$K$9:$K$13,1)+1)</f>
        <v>2</v>
      </c>
      <c r="C227" s="94">
        <f>IF( ISERROR( MATCH(D227,Sheet1!$B$25:$B$42) ), 1, MATCH(D227,Sheet1!$B$25:$B$42))</f>
        <v>10</v>
      </c>
      <c r="D227" s="83">
        <f>if(U227, OFFSET(Sheet1!$P$9, 2*B226-1, 0),T226)</f>
        <v>5066.475584</v>
      </c>
      <c r="E227" s="100">
        <f t="array" ref="E227">index(Sheet1!$C$25:$H$42, C227,B227)</f>
        <v>69.32271119</v>
      </c>
      <c r="F227" s="100">
        <f t="array" ref="F227">index(Sheet1!$C$25:$H$42, C227+1,B227)</f>
        <v>76.25498231</v>
      </c>
      <c r="G227" s="94">
        <f t="array" ref="G227">index(Sheet1!$B$25:$B$42, C227,1)</f>
        <v>5000</v>
      </c>
      <c r="H227" s="94">
        <f t="array" ref="H227">index(Sheet1!$B$25:$B$42, C227+1,1)</f>
        <v>5500</v>
      </c>
      <c r="I227" s="100">
        <f t="shared" si="17"/>
        <v>70.24436473</v>
      </c>
      <c r="J227" s="100">
        <f t="array" ref="J227">index(Sheet1!$F$47:$K$64, C227,B227)</f>
        <v>2873.1105</v>
      </c>
      <c r="K227" s="100">
        <f t="array" ref="K227">index(Sheet1!$F$47:$K$64, C227+1,B227)</f>
        <v>2819.4075</v>
      </c>
      <c r="L227" s="102">
        <f t="shared" si="18"/>
        <v>2865.970623</v>
      </c>
      <c r="M227" s="83">
        <f>L227/( 0.5*Sheet1!$F$18/12)</f>
        <v>2748.302174</v>
      </c>
      <c r="N227" s="83">
        <f t="shared" si="19"/>
        <v>0.7890617784</v>
      </c>
      <c r="O227" s="83">
        <f t="shared" si="20"/>
        <v>92.7981256</v>
      </c>
      <c r="P227" s="83">
        <f t="shared" si="21"/>
        <v>0.02664315981</v>
      </c>
      <c r="Q227" s="83">
        <f t="shared" si="22"/>
        <v>1</v>
      </c>
      <c r="R227" s="86">
        <f t="shared" si="31"/>
        <v>70.41175028</v>
      </c>
      <c r="S227" s="86">
        <f>min(R227, offset(Sheet1!$K$9,B227-1,0))</f>
        <v>70.41175028</v>
      </c>
      <c r="T227" s="83">
        <f t="shared" si="30"/>
        <v>5078.548506</v>
      </c>
      <c r="U227" s="83">
        <f t="shared" si="26"/>
        <v>0</v>
      </c>
      <c r="V227" s="83">
        <f t="shared" si="27"/>
        <v>2.062956353</v>
      </c>
      <c r="W227" s="83">
        <f t="shared" si="28"/>
        <v>324.6130068</v>
      </c>
    </row>
    <row r="228" ht="12.75" customHeight="1">
      <c r="A228" s="83">
        <f t="shared" si="29"/>
        <v>4.56</v>
      </c>
      <c r="B228" s="83">
        <f>IF( ISERROR( MATCH(R227,Sheet1!$K$9:$K$13,1) ), 1,  MATCH(R227,Sheet1!$K$9:$K$13,1)+1)</f>
        <v>2</v>
      </c>
      <c r="C228" s="94">
        <f>IF( ISERROR( MATCH(D228,Sheet1!$B$25:$B$42) ), 1, MATCH(D228,Sheet1!$B$25:$B$42))</f>
        <v>10</v>
      </c>
      <c r="D228" s="83">
        <f>if(U228, OFFSET(Sheet1!$P$9, 2*B227-1, 0),T227)</f>
        <v>5078.548506</v>
      </c>
      <c r="E228" s="100">
        <f t="array" ref="E228">index(Sheet1!$C$25:$H$42, C228,B228)</f>
        <v>69.32271119</v>
      </c>
      <c r="F228" s="100">
        <f t="array" ref="F228">index(Sheet1!$C$25:$H$42, C228+1,B228)</f>
        <v>76.25498231</v>
      </c>
      <c r="G228" s="94">
        <f t="array" ref="G228">index(Sheet1!$B$25:$B$42, C228,1)</f>
        <v>5000</v>
      </c>
      <c r="H228" s="94">
        <f t="array" ref="H228">index(Sheet1!$B$25:$B$42, C228+1,1)</f>
        <v>5500</v>
      </c>
      <c r="I228" s="100">
        <f t="shared" si="17"/>
        <v>70.41175028</v>
      </c>
      <c r="J228" s="100">
        <f t="array" ref="J228">index(Sheet1!$F$47:$K$64, C228,B228)</f>
        <v>2873.1105</v>
      </c>
      <c r="K228" s="100">
        <f t="array" ref="K228">index(Sheet1!$F$47:$K$64, C228+1,B228)</f>
        <v>2819.4075</v>
      </c>
      <c r="L228" s="102">
        <f t="shared" si="18"/>
        <v>2864.673919</v>
      </c>
      <c r="M228" s="83">
        <f>L228/( 0.5*Sheet1!$F$18/12)</f>
        <v>2747.058709</v>
      </c>
      <c r="N228" s="83">
        <f t="shared" si="19"/>
        <v>0.7887047685</v>
      </c>
      <c r="O228" s="83">
        <f t="shared" si="20"/>
        <v>93.24091049</v>
      </c>
      <c r="P228" s="83">
        <f t="shared" si="21"/>
        <v>0.02677028725</v>
      </c>
      <c r="Q228" s="83">
        <f t="shared" si="22"/>
        <v>1</v>
      </c>
      <c r="R228" s="86">
        <f t="shared" si="31"/>
        <v>70.57902953</v>
      </c>
      <c r="S228" s="86">
        <f>min(R228, offset(Sheet1!$K$9,B228-1,0))</f>
        <v>70.57902953</v>
      </c>
      <c r="T228" s="83">
        <f t="shared" si="30"/>
        <v>5090.613762</v>
      </c>
      <c r="U228" s="83">
        <f t="shared" si="26"/>
        <v>0</v>
      </c>
      <c r="V228" s="83">
        <f t="shared" si="27"/>
        <v>2.06786477</v>
      </c>
      <c r="W228" s="83">
        <f t="shared" si="28"/>
        <v>326.6759632</v>
      </c>
    </row>
    <row r="229" ht="12.75" customHeight="1">
      <c r="A229" s="83">
        <f t="shared" si="29"/>
        <v>4.58</v>
      </c>
      <c r="B229" s="83">
        <f>IF( ISERROR( MATCH(R228,Sheet1!$K$9:$K$13,1) ), 1,  MATCH(R228,Sheet1!$K$9:$K$13,1)+1)</f>
        <v>2</v>
      </c>
      <c r="C229" s="94">
        <f>IF( ISERROR( MATCH(D229,Sheet1!$B$25:$B$42) ), 1, MATCH(D229,Sheet1!$B$25:$B$42))</f>
        <v>10</v>
      </c>
      <c r="D229" s="83">
        <f>if(U229, OFFSET(Sheet1!$P$9, 2*B228-1, 0),T228)</f>
        <v>5090.613762</v>
      </c>
      <c r="E229" s="100">
        <f t="array" ref="E229">index(Sheet1!$C$25:$H$42, C229,B229)</f>
        <v>69.32271119</v>
      </c>
      <c r="F229" s="100">
        <f t="array" ref="F229">index(Sheet1!$C$25:$H$42, C229+1,B229)</f>
        <v>76.25498231</v>
      </c>
      <c r="G229" s="94">
        <f t="array" ref="G229">index(Sheet1!$B$25:$B$42, C229,1)</f>
        <v>5000</v>
      </c>
      <c r="H229" s="94">
        <f t="array" ref="H229">index(Sheet1!$B$25:$B$42, C229+1,1)</f>
        <v>5500</v>
      </c>
      <c r="I229" s="100">
        <f t="shared" si="17"/>
        <v>70.57902953</v>
      </c>
      <c r="J229" s="100">
        <f t="array" ref="J229">index(Sheet1!$F$47:$K$64, C229,B229)</f>
        <v>2873.1105</v>
      </c>
      <c r="K229" s="100">
        <f t="array" ref="K229">index(Sheet1!$F$47:$K$64, C229+1,B229)</f>
        <v>2819.4075</v>
      </c>
      <c r="L229" s="102">
        <f t="shared" si="18"/>
        <v>2863.378038</v>
      </c>
      <c r="M229" s="83">
        <f>L229/( 0.5*Sheet1!$F$18/12)</f>
        <v>2745.816033</v>
      </c>
      <c r="N229" s="83">
        <f t="shared" si="19"/>
        <v>0.7883479853</v>
      </c>
      <c r="O229" s="83">
        <f t="shared" si="20"/>
        <v>93.68446706</v>
      </c>
      <c r="P229" s="83">
        <f t="shared" si="21"/>
        <v>0.02689763625</v>
      </c>
      <c r="Q229" s="83">
        <f t="shared" si="22"/>
        <v>1</v>
      </c>
      <c r="R229" s="86">
        <f t="shared" si="31"/>
        <v>70.74620249</v>
      </c>
      <c r="S229" s="86">
        <f>min(R229, offset(Sheet1!$K$9,B229-1,0))</f>
        <v>70.74620249</v>
      </c>
      <c r="T229" s="83">
        <f t="shared" si="30"/>
        <v>5102.671352</v>
      </c>
      <c r="U229" s="83">
        <f t="shared" si="26"/>
        <v>0</v>
      </c>
      <c r="V229" s="83">
        <f t="shared" si="27"/>
        <v>2.07277007</v>
      </c>
      <c r="W229" s="83">
        <f t="shared" si="28"/>
        <v>328.7438279</v>
      </c>
    </row>
    <row r="230" ht="12.75" customHeight="1">
      <c r="A230" s="83">
        <f t="shared" si="29"/>
        <v>4.6</v>
      </c>
      <c r="B230" s="83">
        <f>IF( ISERROR( MATCH(R229,Sheet1!$K$9:$K$13,1) ), 1,  MATCH(R229,Sheet1!$K$9:$K$13,1)+1)</f>
        <v>2</v>
      </c>
      <c r="C230" s="94">
        <f>IF( ISERROR( MATCH(D230,Sheet1!$B$25:$B$42) ), 1, MATCH(D230,Sheet1!$B$25:$B$42))</f>
        <v>10</v>
      </c>
      <c r="D230" s="83">
        <f>if(U230, OFFSET(Sheet1!$P$9, 2*B229-1, 0),T229)</f>
        <v>5102.671352</v>
      </c>
      <c r="E230" s="100">
        <f t="array" ref="E230">index(Sheet1!$C$25:$H$42, C230,B230)</f>
        <v>69.32271119</v>
      </c>
      <c r="F230" s="100">
        <f t="array" ref="F230">index(Sheet1!$C$25:$H$42, C230+1,B230)</f>
        <v>76.25498231</v>
      </c>
      <c r="G230" s="94">
        <f t="array" ref="G230">index(Sheet1!$B$25:$B$42, C230,1)</f>
        <v>5000</v>
      </c>
      <c r="H230" s="94">
        <f t="array" ref="H230">index(Sheet1!$B$25:$B$42, C230+1,1)</f>
        <v>5500</v>
      </c>
      <c r="I230" s="100">
        <f t="shared" si="17"/>
        <v>70.74620249</v>
      </c>
      <c r="J230" s="100">
        <f t="array" ref="J230">index(Sheet1!$F$47:$K$64, C230,B230)</f>
        <v>2873.1105</v>
      </c>
      <c r="K230" s="100">
        <f t="array" ref="K230">index(Sheet1!$F$47:$K$64, C230+1,B230)</f>
        <v>2819.4075</v>
      </c>
      <c r="L230" s="102">
        <f t="shared" si="18"/>
        <v>2862.082981</v>
      </c>
      <c r="M230" s="83">
        <f>L230/( 0.5*Sheet1!$F$18/12)</f>
        <v>2744.574147</v>
      </c>
      <c r="N230" s="83">
        <f t="shared" si="19"/>
        <v>0.7879914289</v>
      </c>
      <c r="O230" s="83">
        <f t="shared" si="20"/>
        <v>94.12879331</v>
      </c>
      <c r="P230" s="83">
        <f t="shared" si="21"/>
        <v>0.02702520623</v>
      </c>
      <c r="Q230" s="83">
        <f t="shared" si="22"/>
        <v>1</v>
      </c>
      <c r="R230" s="86">
        <f t="shared" si="31"/>
        <v>70.91326917</v>
      </c>
      <c r="S230" s="86">
        <f>min(R230, offset(Sheet1!$K$9,B230-1,0))</f>
        <v>70.91326917</v>
      </c>
      <c r="T230" s="83">
        <f t="shared" si="30"/>
        <v>5114.721276</v>
      </c>
      <c r="U230" s="83">
        <f t="shared" si="26"/>
        <v>0</v>
      </c>
      <c r="V230" s="83">
        <f t="shared" si="27"/>
        <v>2.077672251</v>
      </c>
      <c r="W230" s="83">
        <f t="shared" si="28"/>
        <v>330.816598</v>
      </c>
    </row>
    <row r="231" ht="12.75" customHeight="1">
      <c r="A231" s="83">
        <f t="shared" si="29"/>
        <v>4.62</v>
      </c>
      <c r="B231" s="83">
        <f>IF( ISERROR( MATCH(R230,Sheet1!$K$9:$K$13,1) ), 1,  MATCH(R230,Sheet1!$K$9:$K$13,1)+1)</f>
        <v>2</v>
      </c>
      <c r="C231" s="94">
        <f>IF( ISERROR( MATCH(D231,Sheet1!$B$25:$B$42) ), 1, MATCH(D231,Sheet1!$B$25:$B$42))</f>
        <v>10</v>
      </c>
      <c r="D231" s="83">
        <f>if(U231, OFFSET(Sheet1!$P$9, 2*B230-1, 0),T230)</f>
        <v>5114.721276</v>
      </c>
      <c r="E231" s="100">
        <f t="array" ref="E231">index(Sheet1!$C$25:$H$42, C231,B231)</f>
        <v>69.32271119</v>
      </c>
      <c r="F231" s="100">
        <f t="array" ref="F231">index(Sheet1!$C$25:$H$42, C231+1,B231)</f>
        <v>76.25498231</v>
      </c>
      <c r="G231" s="94">
        <f t="array" ref="G231">index(Sheet1!$B$25:$B$42, C231,1)</f>
        <v>5000</v>
      </c>
      <c r="H231" s="94">
        <f t="array" ref="H231">index(Sheet1!$B$25:$B$42, C231+1,1)</f>
        <v>5500</v>
      </c>
      <c r="I231" s="100">
        <f t="shared" si="17"/>
        <v>70.91326917</v>
      </c>
      <c r="J231" s="100">
        <f t="array" ref="J231">index(Sheet1!$F$47:$K$64, C231,B231)</f>
        <v>2873.1105</v>
      </c>
      <c r="K231" s="100">
        <f t="array" ref="K231">index(Sheet1!$F$47:$K$64, C231+1,B231)</f>
        <v>2819.4075</v>
      </c>
      <c r="L231" s="102">
        <f t="shared" si="18"/>
        <v>2860.788747</v>
      </c>
      <c r="M231" s="83">
        <f>L231/( 0.5*Sheet1!$F$18/12)</f>
        <v>2743.33305</v>
      </c>
      <c r="N231" s="83">
        <f t="shared" si="19"/>
        <v>0.7876350991</v>
      </c>
      <c r="O231" s="83">
        <f t="shared" si="20"/>
        <v>94.57388724</v>
      </c>
      <c r="P231" s="83">
        <f t="shared" si="21"/>
        <v>0.02715299662</v>
      </c>
      <c r="Q231" s="83">
        <f t="shared" si="22"/>
        <v>1</v>
      </c>
      <c r="R231" s="86">
        <f t="shared" si="31"/>
        <v>71.08022955</v>
      </c>
      <c r="S231" s="86">
        <f>min(R231, offset(Sheet1!$K$9,B231-1,0))</f>
        <v>71.08022955</v>
      </c>
      <c r="T231" s="83">
        <f t="shared" si="30"/>
        <v>5126.763533</v>
      </c>
      <c r="U231" s="83">
        <f t="shared" si="26"/>
        <v>0</v>
      </c>
      <c r="V231" s="83">
        <f t="shared" si="27"/>
        <v>2.082571315</v>
      </c>
      <c r="W231" s="83">
        <f t="shared" si="28"/>
        <v>332.8942703</v>
      </c>
    </row>
    <row r="232" ht="12.75" customHeight="1">
      <c r="A232" s="83">
        <f t="shared" si="29"/>
        <v>4.64</v>
      </c>
      <c r="B232" s="83">
        <f>IF( ISERROR( MATCH(R231,Sheet1!$K$9:$K$13,1) ), 1,  MATCH(R231,Sheet1!$K$9:$K$13,1)+1)</f>
        <v>2</v>
      </c>
      <c r="C232" s="94">
        <f>IF( ISERROR( MATCH(D232,Sheet1!$B$25:$B$42) ), 1, MATCH(D232,Sheet1!$B$25:$B$42))</f>
        <v>10</v>
      </c>
      <c r="D232" s="83">
        <f>if(U232, OFFSET(Sheet1!$P$9, 2*B231-1, 0),T231)</f>
        <v>5126.763533</v>
      </c>
      <c r="E232" s="100">
        <f t="array" ref="E232">index(Sheet1!$C$25:$H$42, C232,B232)</f>
        <v>69.32271119</v>
      </c>
      <c r="F232" s="100">
        <f t="array" ref="F232">index(Sheet1!$C$25:$H$42, C232+1,B232)</f>
        <v>76.25498231</v>
      </c>
      <c r="G232" s="94">
        <f t="array" ref="G232">index(Sheet1!$B$25:$B$42, C232,1)</f>
        <v>5000</v>
      </c>
      <c r="H232" s="94">
        <f t="array" ref="H232">index(Sheet1!$B$25:$B$42, C232+1,1)</f>
        <v>5500</v>
      </c>
      <c r="I232" s="100">
        <f t="shared" si="17"/>
        <v>71.08022955</v>
      </c>
      <c r="J232" s="100">
        <f t="array" ref="J232">index(Sheet1!$F$47:$K$64, C232,B232)</f>
        <v>2873.1105</v>
      </c>
      <c r="K232" s="100">
        <f t="array" ref="K232">index(Sheet1!$F$47:$K$64, C232+1,B232)</f>
        <v>2819.4075</v>
      </c>
      <c r="L232" s="102">
        <f t="shared" si="18"/>
        <v>2859.495336</v>
      </c>
      <c r="M232" s="83">
        <f>L232/( 0.5*Sheet1!$F$18/12)</f>
        <v>2742.092743</v>
      </c>
      <c r="N232" s="83">
        <f t="shared" si="19"/>
        <v>0.787278996</v>
      </c>
      <c r="O232" s="83">
        <f t="shared" si="20"/>
        <v>95.01974685</v>
      </c>
      <c r="P232" s="83">
        <f t="shared" si="21"/>
        <v>0.02728100685</v>
      </c>
      <c r="Q232" s="83">
        <f t="shared" si="22"/>
        <v>1</v>
      </c>
      <c r="R232" s="86">
        <f t="shared" si="31"/>
        <v>71.24708366</v>
      </c>
      <c r="S232" s="86">
        <f>min(R232, offset(Sheet1!$K$9,B232-1,0))</f>
        <v>71.24708366</v>
      </c>
      <c r="T232" s="83">
        <f t="shared" si="30"/>
        <v>5138.798125</v>
      </c>
      <c r="U232" s="83">
        <f t="shared" si="26"/>
        <v>0</v>
      </c>
      <c r="V232" s="83">
        <f t="shared" si="27"/>
        <v>2.08746726</v>
      </c>
      <c r="W232" s="83">
        <f t="shared" si="28"/>
        <v>334.9768416</v>
      </c>
    </row>
    <row r="233" ht="12.75" customHeight="1">
      <c r="A233" s="83">
        <f t="shared" si="29"/>
        <v>4.66</v>
      </c>
      <c r="B233" s="83">
        <f>IF( ISERROR( MATCH(R232,Sheet1!$K$9:$K$13,1) ), 1,  MATCH(R232,Sheet1!$K$9:$K$13,1)+1)</f>
        <v>2</v>
      </c>
      <c r="C233" s="94">
        <f>IF( ISERROR( MATCH(D233,Sheet1!$B$25:$B$42) ), 1, MATCH(D233,Sheet1!$B$25:$B$42))</f>
        <v>10</v>
      </c>
      <c r="D233" s="83">
        <f>if(U233, OFFSET(Sheet1!$P$9, 2*B232-1, 0),T232)</f>
        <v>5138.798125</v>
      </c>
      <c r="E233" s="100">
        <f t="array" ref="E233">index(Sheet1!$C$25:$H$42, C233,B233)</f>
        <v>69.32271119</v>
      </c>
      <c r="F233" s="100">
        <f t="array" ref="F233">index(Sheet1!$C$25:$H$42, C233+1,B233)</f>
        <v>76.25498231</v>
      </c>
      <c r="G233" s="94">
        <f t="array" ref="G233">index(Sheet1!$B$25:$B$42, C233,1)</f>
        <v>5000</v>
      </c>
      <c r="H233" s="94">
        <f t="array" ref="H233">index(Sheet1!$B$25:$B$42, C233+1,1)</f>
        <v>5500</v>
      </c>
      <c r="I233" s="100">
        <f t="shared" si="17"/>
        <v>71.24708366</v>
      </c>
      <c r="J233" s="100">
        <f t="array" ref="J233">index(Sheet1!$F$47:$K$64, C233,B233)</f>
        <v>2873.1105</v>
      </c>
      <c r="K233" s="100">
        <f t="array" ref="K233">index(Sheet1!$F$47:$K$64, C233+1,B233)</f>
        <v>2819.4075</v>
      </c>
      <c r="L233" s="102">
        <f t="shared" si="18"/>
        <v>2858.202749</v>
      </c>
      <c r="M233" s="83">
        <f>L233/( 0.5*Sheet1!$F$18/12)</f>
        <v>2740.853226</v>
      </c>
      <c r="N233" s="83">
        <f t="shared" si="19"/>
        <v>0.7869231196</v>
      </c>
      <c r="O233" s="83">
        <f t="shared" si="20"/>
        <v>95.46637015</v>
      </c>
      <c r="P233" s="83">
        <f t="shared" si="21"/>
        <v>0.02740923633</v>
      </c>
      <c r="Q233" s="83">
        <f t="shared" si="22"/>
        <v>1</v>
      </c>
      <c r="R233" s="86">
        <f t="shared" si="31"/>
        <v>71.41383148</v>
      </c>
      <c r="S233" s="86">
        <f>min(R233, offset(Sheet1!$K$9,B233-1,0))</f>
        <v>71.41383148</v>
      </c>
      <c r="T233" s="83">
        <f t="shared" si="30"/>
        <v>5150.825051</v>
      </c>
      <c r="U233" s="83">
        <f t="shared" si="26"/>
        <v>0</v>
      </c>
      <c r="V233" s="83">
        <f t="shared" si="27"/>
        <v>2.092360089</v>
      </c>
      <c r="W233" s="83">
        <f t="shared" si="28"/>
        <v>337.0643088</v>
      </c>
    </row>
    <row r="234" ht="12.75" customHeight="1">
      <c r="A234" s="83">
        <f t="shared" si="29"/>
        <v>4.68</v>
      </c>
      <c r="B234" s="83">
        <f>IF( ISERROR( MATCH(R233,Sheet1!$K$9:$K$13,1) ), 1,  MATCH(R233,Sheet1!$K$9:$K$13,1)+1)</f>
        <v>2</v>
      </c>
      <c r="C234" s="94">
        <f>IF( ISERROR( MATCH(D234,Sheet1!$B$25:$B$42) ), 1, MATCH(D234,Sheet1!$B$25:$B$42))</f>
        <v>10</v>
      </c>
      <c r="D234" s="83">
        <f>if(U234, OFFSET(Sheet1!$P$9, 2*B233-1, 0),T233)</f>
        <v>5150.825051</v>
      </c>
      <c r="E234" s="100">
        <f t="array" ref="E234">index(Sheet1!$C$25:$H$42, C234,B234)</f>
        <v>69.32271119</v>
      </c>
      <c r="F234" s="100">
        <f t="array" ref="F234">index(Sheet1!$C$25:$H$42, C234+1,B234)</f>
        <v>76.25498231</v>
      </c>
      <c r="G234" s="94">
        <f t="array" ref="G234">index(Sheet1!$B$25:$B$42, C234,1)</f>
        <v>5000</v>
      </c>
      <c r="H234" s="94">
        <f t="array" ref="H234">index(Sheet1!$B$25:$B$42, C234+1,1)</f>
        <v>5500</v>
      </c>
      <c r="I234" s="100">
        <f t="shared" si="17"/>
        <v>71.41383148</v>
      </c>
      <c r="J234" s="100">
        <f t="array" ref="J234">index(Sheet1!$F$47:$K$64, C234,B234)</f>
        <v>2873.1105</v>
      </c>
      <c r="K234" s="100">
        <f t="array" ref="K234">index(Sheet1!$F$47:$K$64, C234+1,B234)</f>
        <v>2819.4075</v>
      </c>
      <c r="L234" s="102">
        <f t="shared" si="18"/>
        <v>2856.910985</v>
      </c>
      <c r="M234" s="83">
        <f>L234/( 0.5*Sheet1!$F$18/12)</f>
        <v>2739.614498</v>
      </c>
      <c r="N234" s="83">
        <f t="shared" si="19"/>
        <v>0.7865674699</v>
      </c>
      <c r="O234" s="83">
        <f t="shared" si="20"/>
        <v>95.91375512</v>
      </c>
      <c r="P234" s="83">
        <f t="shared" si="21"/>
        <v>0.0275376845</v>
      </c>
      <c r="Q234" s="83">
        <f t="shared" si="22"/>
        <v>1</v>
      </c>
      <c r="R234" s="86">
        <f t="shared" si="31"/>
        <v>71.58047302</v>
      </c>
      <c r="S234" s="86">
        <f>min(R234, offset(Sheet1!$K$9,B234-1,0))</f>
        <v>71.58047302</v>
      </c>
      <c r="T234" s="83">
        <f t="shared" si="30"/>
        <v>5162.844311</v>
      </c>
      <c r="U234" s="83">
        <f t="shared" si="26"/>
        <v>0</v>
      </c>
      <c r="V234" s="83">
        <f t="shared" si="27"/>
        <v>2.097249799</v>
      </c>
      <c r="W234" s="83">
        <f t="shared" si="28"/>
        <v>339.1566689</v>
      </c>
    </row>
    <row r="235" ht="12.75" customHeight="1">
      <c r="A235" s="83">
        <f t="shared" si="29"/>
        <v>4.7</v>
      </c>
      <c r="B235" s="83">
        <f>IF( ISERROR( MATCH(R234,Sheet1!$K$9:$K$13,1) ), 1,  MATCH(R234,Sheet1!$K$9:$K$13,1)+1)</f>
        <v>2</v>
      </c>
      <c r="C235" s="94">
        <f>IF( ISERROR( MATCH(D235,Sheet1!$B$25:$B$42) ), 1, MATCH(D235,Sheet1!$B$25:$B$42))</f>
        <v>10</v>
      </c>
      <c r="D235" s="83">
        <f>if(U235, OFFSET(Sheet1!$P$9, 2*B234-1, 0),T234)</f>
        <v>5162.844311</v>
      </c>
      <c r="E235" s="100">
        <f t="array" ref="E235">index(Sheet1!$C$25:$H$42, C235,B235)</f>
        <v>69.32271119</v>
      </c>
      <c r="F235" s="100">
        <f t="array" ref="F235">index(Sheet1!$C$25:$H$42, C235+1,B235)</f>
        <v>76.25498231</v>
      </c>
      <c r="G235" s="94">
        <f t="array" ref="G235">index(Sheet1!$B$25:$B$42, C235,1)</f>
        <v>5000</v>
      </c>
      <c r="H235" s="94">
        <f t="array" ref="H235">index(Sheet1!$B$25:$B$42, C235+1,1)</f>
        <v>5500</v>
      </c>
      <c r="I235" s="100">
        <f t="shared" si="17"/>
        <v>71.58047302</v>
      </c>
      <c r="J235" s="100">
        <f t="array" ref="J235">index(Sheet1!$F$47:$K$64, C235,B235)</f>
        <v>2873.1105</v>
      </c>
      <c r="K235" s="100">
        <f t="array" ref="K235">index(Sheet1!$F$47:$K$64, C235+1,B235)</f>
        <v>2819.4075</v>
      </c>
      <c r="L235" s="102">
        <f t="shared" si="18"/>
        <v>2855.620044</v>
      </c>
      <c r="M235" s="83">
        <f>L235/( 0.5*Sheet1!$F$18/12)</f>
        <v>2738.376559</v>
      </c>
      <c r="N235" s="83">
        <f t="shared" si="19"/>
        <v>0.7862120469</v>
      </c>
      <c r="O235" s="83">
        <f t="shared" si="20"/>
        <v>96.36189979</v>
      </c>
      <c r="P235" s="83">
        <f t="shared" si="21"/>
        <v>0.02766635079</v>
      </c>
      <c r="Q235" s="83">
        <f t="shared" si="22"/>
        <v>1</v>
      </c>
      <c r="R235" s="86">
        <f t="shared" si="31"/>
        <v>71.74700828</v>
      </c>
      <c r="S235" s="86">
        <f>min(R235, offset(Sheet1!$K$9,B235-1,0))</f>
        <v>71.74700828</v>
      </c>
      <c r="T235" s="83">
        <f t="shared" si="30"/>
        <v>5174.855905</v>
      </c>
      <c r="U235" s="83">
        <f t="shared" si="26"/>
        <v>0</v>
      </c>
      <c r="V235" s="83">
        <f t="shared" si="27"/>
        <v>2.102136392</v>
      </c>
      <c r="W235" s="83">
        <f t="shared" si="28"/>
        <v>341.2539187</v>
      </c>
    </row>
    <row r="236" ht="12.75" customHeight="1">
      <c r="A236" s="83">
        <f t="shared" si="29"/>
        <v>4.72</v>
      </c>
      <c r="B236" s="83">
        <f>IF( ISERROR( MATCH(R235,Sheet1!$K$9:$K$13,1) ), 1,  MATCH(R235,Sheet1!$K$9:$K$13,1)+1)</f>
        <v>2</v>
      </c>
      <c r="C236" s="94">
        <f>IF( ISERROR( MATCH(D236,Sheet1!$B$25:$B$42) ), 1, MATCH(D236,Sheet1!$B$25:$B$42))</f>
        <v>10</v>
      </c>
      <c r="D236" s="83">
        <f>if(U236, OFFSET(Sheet1!$P$9, 2*B235-1, 0),T235)</f>
        <v>5174.855905</v>
      </c>
      <c r="E236" s="100">
        <f t="array" ref="E236">index(Sheet1!$C$25:$H$42, C236,B236)</f>
        <v>69.32271119</v>
      </c>
      <c r="F236" s="100">
        <f t="array" ref="F236">index(Sheet1!$C$25:$H$42, C236+1,B236)</f>
        <v>76.25498231</v>
      </c>
      <c r="G236" s="94">
        <f t="array" ref="G236">index(Sheet1!$B$25:$B$42, C236,1)</f>
        <v>5000</v>
      </c>
      <c r="H236" s="94">
        <f t="array" ref="H236">index(Sheet1!$B$25:$B$42, C236+1,1)</f>
        <v>5500</v>
      </c>
      <c r="I236" s="100">
        <f t="shared" si="17"/>
        <v>71.74700828</v>
      </c>
      <c r="J236" s="100">
        <f t="array" ref="J236">index(Sheet1!$F$47:$K$64, C236,B236)</f>
        <v>2873.1105</v>
      </c>
      <c r="K236" s="100">
        <f t="array" ref="K236">index(Sheet1!$F$47:$K$64, C236+1,B236)</f>
        <v>2819.4075</v>
      </c>
      <c r="L236" s="102">
        <f t="shared" si="18"/>
        <v>2854.329927</v>
      </c>
      <c r="M236" s="83">
        <f>L236/( 0.5*Sheet1!$F$18/12)</f>
        <v>2737.139411</v>
      </c>
      <c r="N236" s="83">
        <f t="shared" si="19"/>
        <v>0.7858568506</v>
      </c>
      <c r="O236" s="83">
        <f t="shared" si="20"/>
        <v>96.81080216</v>
      </c>
      <c r="P236" s="83">
        <f t="shared" si="21"/>
        <v>0.02779523461</v>
      </c>
      <c r="Q236" s="83">
        <f t="shared" si="22"/>
        <v>1</v>
      </c>
      <c r="R236" s="86">
        <f t="shared" si="31"/>
        <v>71.91343726</v>
      </c>
      <c r="S236" s="86">
        <f>min(R236, offset(Sheet1!$K$9,B236-1,0))</f>
        <v>71.91343726</v>
      </c>
      <c r="T236" s="83">
        <f t="shared" si="30"/>
        <v>5186.859834</v>
      </c>
      <c r="U236" s="83">
        <f t="shared" si="26"/>
        <v>0</v>
      </c>
      <c r="V236" s="83">
        <f t="shared" si="27"/>
        <v>2.107019868</v>
      </c>
      <c r="W236" s="83">
        <f t="shared" si="28"/>
        <v>343.3560551</v>
      </c>
    </row>
    <row r="237" ht="12.75" customHeight="1">
      <c r="A237" s="83">
        <f t="shared" si="29"/>
        <v>4.74</v>
      </c>
      <c r="B237" s="83">
        <f>IF( ISERROR( MATCH(R236,Sheet1!$K$9:$K$13,1) ), 1,  MATCH(R236,Sheet1!$K$9:$K$13,1)+1)</f>
        <v>2</v>
      </c>
      <c r="C237" s="94">
        <f>IF( ISERROR( MATCH(D237,Sheet1!$B$25:$B$42) ), 1, MATCH(D237,Sheet1!$B$25:$B$42))</f>
        <v>10</v>
      </c>
      <c r="D237" s="83">
        <f>if(U237, OFFSET(Sheet1!$P$9, 2*B236-1, 0),T236)</f>
        <v>5186.859834</v>
      </c>
      <c r="E237" s="100">
        <f t="array" ref="E237">index(Sheet1!$C$25:$H$42, C237,B237)</f>
        <v>69.32271119</v>
      </c>
      <c r="F237" s="100">
        <f t="array" ref="F237">index(Sheet1!$C$25:$H$42, C237+1,B237)</f>
        <v>76.25498231</v>
      </c>
      <c r="G237" s="94">
        <f t="array" ref="G237">index(Sheet1!$B$25:$B$42, C237,1)</f>
        <v>5000</v>
      </c>
      <c r="H237" s="94">
        <f t="array" ref="H237">index(Sheet1!$B$25:$B$42, C237+1,1)</f>
        <v>5500</v>
      </c>
      <c r="I237" s="100">
        <f t="shared" si="17"/>
        <v>71.91343726</v>
      </c>
      <c r="J237" s="100">
        <f t="array" ref="J237">index(Sheet1!$F$47:$K$64, C237,B237)</f>
        <v>2873.1105</v>
      </c>
      <c r="K237" s="100">
        <f t="array" ref="K237">index(Sheet1!$F$47:$K$64, C237+1,B237)</f>
        <v>2819.4075</v>
      </c>
      <c r="L237" s="102">
        <f t="shared" si="18"/>
        <v>2853.040633</v>
      </c>
      <c r="M237" s="83">
        <f>L237/( 0.5*Sheet1!$F$18/12)</f>
        <v>2735.903051</v>
      </c>
      <c r="N237" s="83">
        <f t="shared" si="19"/>
        <v>0.7855018809</v>
      </c>
      <c r="O237" s="83">
        <f t="shared" si="20"/>
        <v>97.26046023</v>
      </c>
      <c r="P237" s="83">
        <f t="shared" si="21"/>
        <v>0.02792433541</v>
      </c>
      <c r="Q237" s="83">
        <f t="shared" si="22"/>
        <v>1</v>
      </c>
      <c r="R237" s="86">
        <f t="shared" si="31"/>
        <v>72.07975997</v>
      </c>
      <c r="S237" s="86">
        <f>min(R237, offset(Sheet1!$K$9,B237-1,0))</f>
        <v>72.07975997</v>
      </c>
      <c r="T237" s="83">
        <f t="shared" si="30"/>
        <v>5198.856098</v>
      </c>
      <c r="U237" s="83">
        <f t="shared" si="26"/>
        <v>0</v>
      </c>
      <c r="V237" s="83">
        <f t="shared" si="27"/>
        <v>2.111900226</v>
      </c>
      <c r="W237" s="83">
        <f t="shared" si="28"/>
        <v>345.463075</v>
      </c>
    </row>
    <row r="238" ht="12.75" customHeight="1">
      <c r="A238" s="83">
        <f t="shared" si="29"/>
        <v>4.76</v>
      </c>
      <c r="B238" s="83">
        <f>IF( ISERROR( MATCH(R237,Sheet1!$K$9:$K$13,1) ), 1,  MATCH(R237,Sheet1!$K$9:$K$13,1)+1)</f>
        <v>2</v>
      </c>
      <c r="C238" s="94">
        <f>IF( ISERROR( MATCH(D238,Sheet1!$B$25:$B$42) ), 1, MATCH(D238,Sheet1!$B$25:$B$42))</f>
        <v>10</v>
      </c>
      <c r="D238" s="83">
        <f>if(U238, OFFSET(Sheet1!$P$9, 2*B237-1, 0),T237)</f>
        <v>5198.856098</v>
      </c>
      <c r="E238" s="100">
        <f t="array" ref="E238">index(Sheet1!$C$25:$H$42, C238,B238)</f>
        <v>69.32271119</v>
      </c>
      <c r="F238" s="100">
        <f t="array" ref="F238">index(Sheet1!$C$25:$H$42, C238+1,B238)</f>
        <v>76.25498231</v>
      </c>
      <c r="G238" s="94">
        <f t="array" ref="G238">index(Sheet1!$B$25:$B$42, C238,1)</f>
        <v>5000</v>
      </c>
      <c r="H238" s="94">
        <f t="array" ref="H238">index(Sheet1!$B$25:$B$42, C238+1,1)</f>
        <v>5500</v>
      </c>
      <c r="I238" s="100">
        <f t="shared" si="17"/>
        <v>72.07975997</v>
      </c>
      <c r="J238" s="100">
        <f t="array" ref="J238">index(Sheet1!$F$47:$K$64, C238,B238)</f>
        <v>2873.1105</v>
      </c>
      <c r="K238" s="100">
        <f t="array" ref="K238">index(Sheet1!$F$47:$K$64, C238+1,B238)</f>
        <v>2819.4075</v>
      </c>
      <c r="L238" s="102">
        <f t="shared" si="18"/>
        <v>2851.752162</v>
      </c>
      <c r="M238" s="83">
        <f>L238/( 0.5*Sheet1!$F$18/12)</f>
        <v>2734.667481</v>
      </c>
      <c r="N238" s="83">
        <f t="shared" si="19"/>
        <v>0.7851471379</v>
      </c>
      <c r="O238" s="83">
        <f t="shared" si="20"/>
        <v>97.71087201</v>
      </c>
      <c r="P238" s="83">
        <f t="shared" si="21"/>
        <v>0.0280536526</v>
      </c>
      <c r="Q238" s="83">
        <f t="shared" si="22"/>
        <v>1</v>
      </c>
      <c r="R238" s="86">
        <f t="shared" si="31"/>
        <v>72.2459764</v>
      </c>
      <c r="S238" s="86">
        <f>min(R238, offset(Sheet1!$K$9,B238-1,0))</f>
        <v>72.2459764</v>
      </c>
      <c r="T238" s="83">
        <f t="shared" si="30"/>
        <v>5210.844697</v>
      </c>
      <c r="U238" s="83">
        <f t="shared" si="26"/>
        <v>0</v>
      </c>
      <c r="V238" s="83">
        <f t="shared" si="27"/>
        <v>2.116777467</v>
      </c>
      <c r="W238" s="83">
        <f t="shared" si="28"/>
        <v>347.5749752</v>
      </c>
    </row>
    <row r="239" ht="12.75" customHeight="1">
      <c r="A239" s="83">
        <f t="shared" si="29"/>
        <v>4.78</v>
      </c>
      <c r="B239" s="83">
        <f>IF( ISERROR( MATCH(R238,Sheet1!$K$9:$K$13,1) ), 1,  MATCH(R238,Sheet1!$K$9:$K$13,1)+1)</f>
        <v>2</v>
      </c>
      <c r="C239" s="94">
        <f>IF( ISERROR( MATCH(D239,Sheet1!$B$25:$B$42) ), 1, MATCH(D239,Sheet1!$B$25:$B$42))</f>
        <v>10</v>
      </c>
      <c r="D239" s="83">
        <f>if(U239, OFFSET(Sheet1!$P$9, 2*B238-1, 0),T238)</f>
        <v>5210.844697</v>
      </c>
      <c r="E239" s="100">
        <f t="array" ref="E239">index(Sheet1!$C$25:$H$42, C239,B239)</f>
        <v>69.32271119</v>
      </c>
      <c r="F239" s="100">
        <f t="array" ref="F239">index(Sheet1!$C$25:$H$42, C239+1,B239)</f>
        <v>76.25498231</v>
      </c>
      <c r="G239" s="94">
        <f t="array" ref="G239">index(Sheet1!$B$25:$B$42, C239,1)</f>
        <v>5000</v>
      </c>
      <c r="H239" s="94">
        <f t="array" ref="H239">index(Sheet1!$B$25:$B$42, C239+1,1)</f>
        <v>5500</v>
      </c>
      <c r="I239" s="100">
        <f t="shared" si="17"/>
        <v>72.2459764</v>
      </c>
      <c r="J239" s="100">
        <f t="array" ref="J239">index(Sheet1!$F$47:$K$64, C239,B239)</f>
        <v>2873.1105</v>
      </c>
      <c r="K239" s="100">
        <f t="array" ref="K239">index(Sheet1!$F$47:$K$64, C239+1,B239)</f>
        <v>2819.4075</v>
      </c>
      <c r="L239" s="102">
        <f t="shared" si="18"/>
        <v>2850.464514</v>
      </c>
      <c r="M239" s="83">
        <f>L239/( 0.5*Sheet1!$F$18/12)</f>
        <v>2733.432701</v>
      </c>
      <c r="N239" s="83">
        <f t="shared" si="19"/>
        <v>0.7847926216</v>
      </c>
      <c r="O239" s="83">
        <f t="shared" si="20"/>
        <v>98.16203552</v>
      </c>
      <c r="P239" s="83">
        <f t="shared" si="21"/>
        <v>0.02818318562</v>
      </c>
      <c r="Q239" s="83">
        <f t="shared" si="22"/>
        <v>1</v>
      </c>
      <c r="R239" s="86">
        <f t="shared" si="31"/>
        <v>72.41208656</v>
      </c>
      <c r="S239" s="86">
        <f>min(R239, offset(Sheet1!$K$9,B239-1,0))</f>
        <v>72.41208656</v>
      </c>
      <c r="T239" s="83">
        <f t="shared" si="30"/>
        <v>5222.825631</v>
      </c>
      <c r="U239" s="83">
        <f t="shared" si="26"/>
        <v>0</v>
      </c>
      <c r="V239" s="83">
        <f t="shared" si="27"/>
        <v>2.12165159</v>
      </c>
      <c r="W239" s="83">
        <f t="shared" si="28"/>
        <v>349.6917527</v>
      </c>
    </row>
    <row r="240" ht="12.75" customHeight="1">
      <c r="A240" s="83">
        <f t="shared" si="29"/>
        <v>4.8</v>
      </c>
      <c r="B240" s="83">
        <f>IF( ISERROR( MATCH(R239,Sheet1!$K$9:$K$13,1) ), 1,  MATCH(R239,Sheet1!$K$9:$K$13,1)+1)</f>
        <v>2</v>
      </c>
      <c r="C240" s="94">
        <f>IF( ISERROR( MATCH(D240,Sheet1!$B$25:$B$42) ), 1, MATCH(D240,Sheet1!$B$25:$B$42))</f>
        <v>10</v>
      </c>
      <c r="D240" s="83">
        <f>if(U240, OFFSET(Sheet1!$P$9, 2*B239-1, 0),T239)</f>
        <v>5222.825631</v>
      </c>
      <c r="E240" s="100">
        <f t="array" ref="E240">index(Sheet1!$C$25:$H$42, C240,B240)</f>
        <v>69.32271119</v>
      </c>
      <c r="F240" s="100">
        <f t="array" ref="F240">index(Sheet1!$C$25:$H$42, C240+1,B240)</f>
        <v>76.25498231</v>
      </c>
      <c r="G240" s="94">
        <f t="array" ref="G240">index(Sheet1!$B$25:$B$42, C240,1)</f>
        <v>5000</v>
      </c>
      <c r="H240" s="94">
        <f t="array" ref="H240">index(Sheet1!$B$25:$B$42, C240+1,1)</f>
        <v>5500</v>
      </c>
      <c r="I240" s="100">
        <f t="shared" si="17"/>
        <v>72.41208656</v>
      </c>
      <c r="J240" s="100">
        <f t="array" ref="J240">index(Sheet1!$F$47:$K$64, C240,B240)</f>
        <v>2873.1105</v>
      </c>
      <c r="K240" s="100">
        <f t="array" ref="K240">index(Sheet1!$F$47:$K$64, C240+1,B240)</f>
        <v>2819.4075</v>
      </c>
      <c r="L240" s="102">
        <f t="shared" si="18"/>
        <v>2849.17769</v>
      </c>
      <c r="M240" s="83">
        <f>L240/( 0.5*Sheet1!$F$18/12)</f>
        <v>2732.19871</v>
      </c>
      <c r="N240" s="83">
        <f t="shared" si="19"/>
        <v>0.7844383319</v>
      </c>
      <c r="O240" s="83">
        <f t="shared" si="20"/>
        <v>98.61394877</v>
      </c>
      <c r="P240" s="83">
        <f t="shared" si="21"/>
        <v>0.0283129339</v>
      </c>
      <c r="Q240" s="83">
        <f t="shared" si="22"/>
        <v>1</v>
      </c>
      <c r="R240" s="86">
        <f t="shared" si="31"/>
        <v>72.57809046</v>
      </c>
      <c r="S240" s="86">
        <f>min(R240, offset(Sheet1!$K$9,B240-1,0))</f>
        <v>72.57809046</v>
      </c>
      <c r="T240" s="83">
        <f t="shared" si="30"/>
        <v>5234.7989</v>
      </c>
      <c r="U240" s="83">
        <f t="shared" si="26"/>
        <v>0</v>
      </c>
      <c r="V240" s="83">
        <f t="shared" si="27"/>
        <v>2.126522596</v>
      </c>
      <c r="W240" s="83">
        <f t="shared" si="28"/>
        <v>351.8134043</v>
      </c>
    </row>
    <row r="241" ht="12.75" customHeight="1">
      <c r="A241" s="83">
        <f t="shared" si="29"/>
        <v>4.82</v>
      </c>
      <c r="B241" s="83">
        <f>IF( ISERROR( MATCH(R240,Sheet1!$K$9:$K$13,1) ), 1,  MATCH(R240,Sheet1!$K$9:$K$13,1)+1)</f>
        <v>2</v>
      </c>
      <c r="C241" s="94">
        <f>IF( ISERROR( MATCH(D241,Sheet1!$B$25:$B$42) ), 1, MATCH(D241,Sheet1!$B$25:$B$42))</f>
        <v>10</v>
      </c>
      <c r="D241" s="83">
        <f>if(U241, OFFSET(Sheet1!$P$9, 2*B240-1, 0),T240)</f>
        <v>5234.7989</v>
      </c>
      <c r="E241" s="100">
        <f t="array" ref="E241">index(Sheet1!$C$25:$H$42, C241,B241)</f>
        <v>69.32271119</v>
      </c>
      <c r="F241" s="100">
        <f t="array" ref="F241">index(Sheet1!$C$25:$H$42, C241+1,B241)</f>
        <v>76.25498231</v>
      </c>
      <c r="G241" s="94">
        <f t="array" ref="G241">index(Sheet1!$B$25:$B$42, C241,1)</f>
        <v>5000</v>
      </c>
      <c r="H241" s="94">
        <f t="array" ref="H241">index(Sheet1!$B$25:$B$42, C241+1,1)</f>
        <v>5500</v>
      </c>
      <c r="I241" s="100">
        <f t="shared" si="17"/>
        <v>72.57809046</v>
      </c>
      <c r="J241" s="100">
        <f t="array" ref="J241">index(Sheet1!$F$47:$K$64, C241,B241)</f>
        <v>2873.1105</v>
      </c>
      <c r="K241" s="100">
        <f t="array" ref="K241">index(Sheet1!$F$47:$K$64, C241+1,B241)</f>
        <v>2819.4075</v>
      </c>
      <c r="L241" s="102">
        <f t="shared" si="18"/>
        <v>2847.891689</v>
      </c>
      <c r="M241" s="83">
        <f>L241/( 0.5*Sheet1!$F$18/12)</f>
        <v>2730.965509</v>
      </c>
      <c r="N241" s="83">
        <f t="shared" si="19"/>
        <v>0.7840842689</v>
      </c>
      <c r="O241" s="83">
        <f t="shared" si="20"/>
        <v>99.06660977</v>
      </c>
      <c r="P241" s="83">
        <f t="shared" si="21"/>
        <v>0.02844289686</v>
      </c>
      <c r="Q241" s="83">
        <f t="shared" si="22"/>
        <v>1</v>
      </c>
      <c r="R241" s="86">
        <f t="shared" si="31"/>
        <v>72.74398809</v>
      </c>
      <c r="S241" s="86">
        <f>min(R241, offset(Sheet1!$K$9,B241-1,0))</f>
        <v>72.74398809</v>
      </c>
      <c r="T241" s="83">
        <f t="shared" si="30"/>
        <v>5246.764504</v>
      </c>
      <c r="U241" s="83">
        <f t="shared" si="26"/>
        <v>0</v>
      </c>
      <c r="V241" s="83">
        <f t="shared" si="27"/>
        <v>2.131390485</v>
      </c>
      <c r="W241" s="83">
        <f t="shared" si="28"/>
        <v>353.9399269</v>
      </c>
    </row>
    <row r="242" ht="12.75" customHeight="1">
      <c r="A242" s="83">
        <f t="shared" si="29"/>
        <v>4.84</v>
      </c>
      <c r="B242" s="83">
        <f>IF( ISERROR( MATCH(R241,Sheet1!$K$9:$K$13,1) ), 1,  MATCH(R241,Sheet1!$K$9:$K$13,1)+1)</f>
        <v>2</v>
      </c>
      <c r="C242" s="94">
        <f>IF( ISERROR( MATCH(D242,Sheet1!$B$25:$B$42) ), 1, MATCH(D242,Sheet1!$B$25:$B$42))</f>
        <v>10</v>
      </c>
      <c r="D242" s="83">
        <f>if(U242, OFFSET(Sheet1!$P$9, 2*B241-1, 0),T241)</f>
        <v>5246.764504</v>
      </c>
      <c r="E242" s="100">
        <f t="array" ref="E242">index(Sheet1!$C$25:$H$42, C242,B242)</f>
        <v>69.32271119</v>
      </c>
      <c r="F242" s="100">
        <f t="array" ref="F242">index(Sheet1!$C$25:$H$42, C242+1,B242)</f>
        <v>76.25498231</v>
      </c>
      <c r="G242" s="94">
        <f t="array" ref="G242">index(Sheet1!$B$25:$B$42, C242,1)</f>
        <v>5000</v>
      </c>
      <c r="H242" s="94">
        <f t="array" ref="H242">index(Sheet1!$B$25:$B$42, C242+1,1)</f>
        <v>5500</v>
      </c>
      <c r="I242" s="100">
        <f t="shared" si="17"/>
        <v>72.74398809</v>
      </c>
      <c r="J242" s="100">
        <f t="array" ref="J242">index(Sheet1!$F$47:$K$64, C242,B242)</f>
        <v>2873.1105</v>
      </c>
      <c r="K242" s="100">
        <f t="array" ref="K242">index(Sheet1!$F$47:$K$64, C242+1,B242)</f>
        <v>2819.4075</v>
      </c>
      <c r="L242" s="102">
        <f t="shared" si="18"/>
        <v>2846.606512</v>
      </c>
      <c r="M242" s="83">
        <f>L242/( 0.5*Sheet1!$F$18/12)</f>
        <v>2729.733097</v>
      </c>
      <c r="N242" s="83">
        <f t="shared" si="19"/>
        <v>0.7837304326</v>
      </c>
      <c r="O242" s="83">
        <f t="shared" si="20"/>
        <v>99.52001655</v>
      </c>
      <c r="P242" s="83">
        <f t="shared" si="21"/>
        <v>0.02857307394</v>
      </c>
      <c r="Q242" s="83">
        <f t="shared" si="22"/>
        <v>1</v>
      </c>
      <c r="R242" s="86">
        <f t="shared" si="31"/>
        <v>72.90977945</v>
      </c>
      <c r="S242" s="86">
        <f>min(R242, offset(Sheet1!$K$9,B242-1,0))</f>
        <v>72.90977945</v>
      </c>
      <c r="T242" s="83">
        <f t="shared" si="30"/>
        <v>5258.722444</v>
      </c>
      <c r="U242" s="83">
        <f t="shared" si="26"/>
        <v>0</v>
      </c>
      <c r="V242" s="83">
        <f t="shared" si="27"/>
        <v>2.136255257</v>
      </c>
      <c r="W242" s="83">
        <f t="shared" si="28"/>
        <v>356.0713173</v>
      </c>
    </row>
    <row r="243" ht="12.75" customHeight="1">
      <c r="A243" s="83">
        <f t="shared" si="29"/>
        <v>4.86</v>
      </c>
      <c r="B243" s="83">
        <f>IF( ISERROR( MATCH(R242,Sheet1!$K$9:$K$13,1) ), 1,  MATCH(R242,Sheet1!$K$9:$K$13,1)+1)</f>
        <v>2</v>
      </c>
      <c r="C243" s="94">
        <f>IF( ISERROR( MATCH(D243,Sheet1!$B$25:$B$42) ), 1, MATCH(D243,Sheet1!$B$25:$B$42))</f>
        <v>10</v>
      </c>
      <c r="D243" s="83">
        <f>if(U243, OFFSET(Sheet1!$P$9, 2*B242-1, 0),T242)</f>
        <v>5258.722444</v>
      </c>
      <c r="E243" s="100">
        <f t="array" ref="E243">index(Sheet1!$C$25:$H$42, C243,B243)</f>
        <v>69.32271119</v>
      </c>
      <c r="F243" s="100">
        <f t="array" ref="F243">index(Sheet1!$C$25:$H$42, C243+1,B243)</f>
        <v>76.25498231</v>
      </c>
      <c r="G243" s="94">
        <f t="array" ref="G243">index(Sheet1!$B$25:$B$42, C243,1)</f>
        <v>5000</v>
      </c>
      <c r="H243" s="94">
        <f t="array" ref="H243">index(Sheet1!$B$25:$B$42, C243+1,1)</f>
        <v>5500</v>
      </c>
      <c r="I243" s="100">
        <f t="shared" si="17"/>
        <v>72.90977945</v>
      </c>
      <c r="J243" s="100">
        <f t="array" ref="J243">index(Sheet1!$F$47:$K$64, C243,B243)</f>
        <v>2873.1105</v>
      </c>
      <c r="K243" s="100">
        <f t="array" ref="K243">index(Sheet1!$F$47:$K$64, C243+1,B243)</f>
        <v>2819.4075</v>
      </c>
      <c r="L243" s="102">
        <f t="shared" si="18"/>
        <v>2845.322157</v>
      </c>
      <c r="M243" s="83">
        <f>L243/( 0.5*Sheet1!$F$18/12)</f>
        <v>2728.501474</v>
      </c>
      <c r="N243" s="83">
        <f t="shared" si="19"/>
        <v>0.7833768228</v>
      </c>
      <c r="O243" s="83">
        <f t="shared" si="20"/>
        <v>99.97416711</v>
      </c>
      <c r="P243" s="83">
        <f t="shared" si="21"/>
        <v>0.02870346457</v>
      </c>
      <c r="Q243" s="83">
        <f t="shared" si="22"/>
        <v>1</v>
      </c>
      <c r="R243" s="86">
        <f t="shared" si="31"/>
        <v>73.07546456</v>
      </c>
      <c r="S243" s="86">
        <f>min(R243, offset(Sheet1!$K$9,B243-1,0))</f>
        <v>73.07546456</v>
      </c>
      <c r="T243" s="83">
        <f t="shared" si="30"/>
        <v>5270.67272</v>
      </c>
      <c r="U243" s="83">
        <f t="shared" si="26"/>
        <v>0</v>
      </c>
      <c r="V243" s="83">
        <f t="shared" si="27"/>
        <v>2.141116912</v>
      </c>
      <c r="W243" s="83">
        <f t="shared" si="28"/>
        <v>358.2075726</v>
      </c>
    </row>
    <row r="244" ht="12.75" customHeight="1">
      <c r="A244" s="83">
        <f t="shared" si="29"/>
        <v>4.88</v>
      </c>
      <c r="B244" s="83">
        <f>IF( ISERROR( MATCH(R243,Sheet1!$K$9:$K$13,1) ), 1,  MATCH(R243,Sheet1!$K$9:$K$13,1)+1)</f>
        <v>2</v>
      </c>
      <c r="C244" s="94">
        <f>IF( ISERROR( MATCH(D244,Sheet1!$B$25:$B$42) ), 1, MATCH(D244,Sheet1!$B$25:$B$42))</f>
        <v>10</v>
      </c>
      <c r="D244" s="83">
        <f>if(U244, OFFSET(Sheet1!$P$9, 2*B243-1, 0),T243)</f>
        <v>5270.67272</v>
      </c>
      <c r="E244" s="100">
        <f t="array" ref="E244">index(Sheet1!$C$25:$H$42, C244,B244)</f>
        <v>69.32271119</v>
      </c>
      <c r="F244" s="100">
        <f t="array" ref="F244">index(Sheet1!$C$25:$H$42, C244+1,B244)</f>
        <v>76.25498231</v>
      </c>
      <c r="G244" s="94">
        <f t="array" ref="G244">index(Sheet1!$B$25:$B$42, C244,1)</f>
        <v>5000</v>
      </c>
      <c r="H244" s="94">
        <f t="array" ref="H244">index(Sheet1!$B$25:$B$42, C244+1,1)</f>
        <v>5500</v>
      </c>
      <c r="I244" s="100">
        <f t="shared" si="17"/>
        <v>73.07546456</v>
      </c>
      <c r="J244" s="100">
        <f t="array" ref="J244">index(Sheet1!$F$47:$K$64, C244,B244)</f>
        <v>2873.1105</v>
      </c>
      <c r="K244" s="100">
        <f t="array" ref="K244">index(Sheet1!$F$47:$K$64, C244+1,B244)</f>
        <v>2819.4075</v>
      </c>
      <c r="L244" s="102">
        <f t="shared" si="18"/>
        <v>2844.038626</v>
      </c>
      <c r="M244" s="83">
        <f>L244/( 0.5*Sheet1!$F$18/12)</f>
        <v>2727.270641</v>
      </c>
      <c r="N244" s="83">
        <f t="shared" si="19"/>
        <v>0.7830234398</v>
      </c>
      <c r="O244" s="83">
        <f t="shared" si="20"/>
        <v>100.4290595</v>
      </c>
      <c r="P244" s="83">
        <f t="shared" si="21"/>
        <v>0.02883406818</v>
      </c>
      <c r="Q244" s="83">
        <f t="shared" si="22"/>
        <v>1</v>
      </c>
      <c r="R244" s="86">
        <f t="shared" si="31"/>
        <v>73.2410434</v>
      </c>
      <c r="S244" s="86">
        <f>min(R244, offset(Sheet1!$K$9,B244-1,0))</f>
        <v>73.2410434</v>
      </c>
      <c r="T244" s="83">
        <f t="shared" si="30"/>
        <v>5282.615332</v>
      </c>
      <c r="U244" s="83">
        <f t="shared" si="26"/>
        <v>0</v>
      </c>
      <c r="V244" s="83">
        <f t="shared" si="27"/>
        <v>2.14597545</v>
      </c>
      <c r="W244" s="83">
        <f t="shared" si="28"/>
        <v>360.3486895</v>
      </c>
    </row>
    <row r="245" ht="12.75" customHeight="1">
      <c r="A245" s="83">
        <f t="shared" si="29"/>
        <v>4.9</v>
      </c>
      <c r="B245" s="83">
        <f>IF( ISERROR( MATCH(R244,Sheet1!$K$9:$K$13,1) ), 1,  MATCH(R244,Sheet1!$K$9:$K$13,1)+1)</f>
        <v>2</v>
      </c>
      <c r="C245" s="94">
        <f>IF( ISERROR( MATCH(D245,Sheet1!$B$25:$B$42) ), 1, MATCH(D245,Sheet1!$B$25:$B$42))</f>
        <v>10</v>
      </c>
      <c r="D245" s="83">
        <f>if(U245, OFFSET(Sheet1!$P$9, 2*B244-1, 0),T244)</f>
        <v>5282.615332</v>
      </c>
      <c r="E245" s="100">
        <f t="array" ref="E245">index(Sheet1!$C$25:$H$42, C245,B245)</f>
        <v>69.32271119</v>
      </c>
      <c r="F245" s="100">
        <f t="array" ref="F245">index(Sheet1!$C$25:$H$42, C245+1,B245)</f>
        <v>76.25498231</v>
      </c>
      <c r="G245" s="94">
        <f t="array" ref="G245">index(Sheet1!$B$25:$B$42, C245,1)</f>
        <v>5000</v>
      </c>
      <c r="H245" s="94">
        <f t="array" ref="H245">index(Sheet1!$B$25:$B$42, C245+1,1)</f>
        <v>5500</v>
      </c>
      <c r="I245" s="100">
        <f t="shared" si="17"/>
        <v>73.2410434</v>
      </c>
      <c r="J245" s="100">
        <f t="array" ref="J245">index(Sheet1!$F$47:$K$64, C245,B245)</f>
        <v>2873.1105</v>
      </c>
      <c r="K245" s="100">
        <f t="array" ref="K245">index(Sheet1!$F$47:$K$64, C245+1,B245)</f>
        <v>2819.4075</v>
      </c>
      <c r="L245" s="102">
        <f t="shared" si="18"/>
        <v>2842.755918</v>
      </c>
      <c r="M245" s="83">
        <f>L245/( 0.5*Sheet1!$F$18/12)</f>
        <v>2726.040597</v>
      </c>
      <c r="N245" s="83">
        <f t="shared" si="19"/>
        <v>0.7826702833</v>
      </c>
      <c r="O245" s="83">
        <f t="shared" si="20"/>
        <v>100.8846917</v>
      </c>
      <c r="P245" s="83">
        <f t="shared" si="21"/>
        <v>0.0289648842</v>
      </c>
      <c r="Q245" s="83">
        <f t="shared" si="22"/>
        <v>1</v>
      </c>
      <c r="R245" s="86">
        <f t="shared" si="31"/>
        <v>73.406516</v>
      </c>
      <c r="S245" s="86">
        <f>min(R245, offset(Sheet1!$K$9,B245-1,0))</f>
        <v>73.406516</v>
      </c>
      <c r="T245" s="83">
        <f t="shared" si="30"/>
        <v>5294.55028</v>
      </c>
      <c r="U245" s="83">
        <f t="shared" si="26"/>
        <v>0</v>
      </c>
      <c r="V245" s="83">
        <f t="shared" si="27"/>
        <v>2.150830871</v>
      </c>
      <c r="W245" s="83">
        <f t="shared" si="28"/>
        <v>362.494665</v>
      </c>
    </row>
    <row r="246" ht="12.75" customHeight="1">
      <c r="A246" s="83">
        <f t="shared" si="29"/>
        <v>4.92</v>
      </c>
      <c r="B246" s="83">
        <f>IF( ISERROR( MATCH(R245,Sheet1!$K$9:$K$13,1) ), 1,  MATCH(R245,Sheet1!$K$9:$K$13,1)+1)</f>
        <v>2</v>
      </c>
      <c r="C246" s="94">
        <f>IF( ISERROR( MATCH(D246,Sheet1!$B$25:$B$42) ), 1, MATCH(D246,Sheet1!$B$25:$B$42))</f>
        <v>10</v>
      </c>
      <c r="D246" s="83">
        <f>if(U246, OFFSET(Sheet1!$P$9, 2*B245-1, 0),T245)</f>
        <v>5294.55028</v>
      </c>
      <c r="E246" s="100">
        <f t="array" ref="E246">index(Sheet1!$C$25:$H$42, C246,B246)</f>
        <v>69.32271119</v>
      </c>
      <c r="F246" s="100">
        <f t="array" ref="F246">index(Sheet1!$C$25:$H$42, C246+1,B246)</f>
        <v>76.25498231</v>
      </c>
      <c r="G246" s="94">
        <f t="array" ref="G246">index(Sheet1!$B$25:$B$42, C246,1)</f>
        <v>5000</v>
      </c>
      <c r="H246" s="94">
        <f t="array" ref="H246">index(Sheet1!$B$25:$B$42, C246+1,1)</f>
        <v>5500</v>
      </c>
      <c r="I246" s="100">
        <f t="shared" si="17"/>
        <v>73.406516</v>
      </c>
      <c r="J246" s="100">
        <f t="array" ref="J246">index(Sheet1!$F$47:$K$64, C246,B246)</f>
        <v>2873.1105</v>
      </c>
      <c r="K246" s="100">
        <f t="array" ref="K246">index(Sheet1!$F$47:$K$64, C246+1,B246)</f>
        <v>2819.4075</v>
      </c>
      <c r="L246" s="102">
        <f t="shared" si="18"/>
        <v>2841.474033</v>
      </c>
      <c r="M246" s="83">
        <f>L246/( 0.5*Sheet1!$F$18/12)</f>
        <v>2724.811342</v>
      </c>
      <c r="N246" s="83">
        <f t="shared" si="19"/>
        <v>0.7823173535</v>
      </c>
      <c r="O246" s="83">
        <f t="shared" si="20"/>
        <v>101.3410617</v>
      </c>
      <c r="P246" s="83">
        <f t="shared" si="21"/>
        <v>0.02909591207</v>
      </c>
      <c r="Q246" s="83">
        <f t="shared" si="22"/>
        <v>1</v>
      </c>
      <c r="R246" s="86">
        <f t="shared" si="31"/>
        <v>73.57188234</v>
      </c>
      <c r="S246" s="86">
        <f>min(R246, offset(Sheet1!$K$9,B246-1,0))</f>
        <v>73.57188234</v>
      </c>
      <c r="T246" s="83">
        <f t="shared" si="30"/>
        <v>5306.477565</v>
      </c>
      <c r="U246" s="83">
        <f t="shared" si="26"/>
        <v>0</v>
      </c>
      <c r="V246" s="83">
        <f t="shared" si="27"/>
        <v>2.155683176</v>
      </c>
      <c r="W246" s="83">
        <f t="shared" si="28"/>
        <v>364.6454958</v>
      </c>
    </row>
    <row r="247" ht="12.75" customHeight="1">
      <c r="A247" s="83">
        <f t="shared" si="29"/>
        <v>4.94</v>
      </c>
      <c r="B247" s="83">
        <f>IF( ISERROR( MATCH(R246,Sheet1!$K$9:$K$13,1) ), 1,  MATCH(R246,Sheet1!$K$9:$K$13,1)+1)</f>
        <v>2</v>
      </c>
      <c r="C247" s="94">
        <f>IF( ISERROR( MATCH(D247,Sheet1!$B$25:$B$42) ), 1, MATCH(D247,Sheet1!$B$25:$B$42))</f>
        <v>10</v>
      </c>
      <c r="D247" s="83">
        <f>if(U247, OFFSET(Sheet1!$P$9, 2*B246-1, 0),T246)</f>
        <v>5306.477565</v>
      </c>
      <c r="E247" s="100">
        <f t="array" ref="E247">index(Sheet1!$C$25:$H$42, C247,B247)</f>
        <v>69.32271119</v>
      </c>
      <c r="F247" s="100">
        <f t="array" ref="F247">index(Sheet1!$C$25:$H$42, C247+1,B247)</f>
        <v>76.25498231</v>
      </c>
      <c r="G247" s="94">
        <f t="array" ref="G247">index(Sheet1!$B$25:$B$42, C247,1)</f>
        <v>5000</v>
      </c>
      <c r="H247" s="94">
        <f t="array" ref="H247">index(Sheet1!$B$25:$B$42, C247+1,1)</f>
        <v>5500</v>
      </c>
      <c r="I247" s="100">
        <f t="shared" si="17"/>
        <v>73.57188234</v>
      </c>
      <c r="J247" s="100">
        <f t="array" ref="J247">index(Sheet1!$F$47:$K$64, C247,B247)</f>
        <v>2873.1105</v>
      </c>
      <c r="K247" s="100">
        <f t="array" ref="K247">index(Sheet1!$F$47:$K$64, C247+1,B247)</f>
        <v>2819.4075</v>
      </c>
      <c r="L247" s="102">
        <f t="shared" si="18"/>
        <v>2840.192971</v>
      </c>
      <c r="M247" s="83">
        <f>L247/( 0.5*Sheet1!$F$18/12)</f>
        <v>2723.582877</v>
      </c>
      <c r="N247" s="83">
        <f t="shared" si="19"/>
        <v>0.7819646503</v>
      </c>
      <c r="O247" s="83">
        <f t="shared" si="20"/>
        <v>101.7981677</v>
      </c>
      <c r="P247" s="83">
        <f t="shared" si="21"/>
        <v>0.02922715121</v>
      </c>
      <c r="Q247" s="83">
        <f t="shared" si="22"/>
        <v>1</v>
      </c>
      <c r="R247" s="86">
        <f t="shared" si="31"/>
        <v>73.73714244</v>
      </c>
      <c r="S247" s="86">
        <f>min(R247, offset(Sheet1!$K$9,B247-1,0))</f>
        <v>73.73714244</v>
      </c>
      <c r="T247" s="83">
        <f t="shared" si="30"/>
        <v>5318.397187</v>
      </c>
      <c r="U247" s="83">
        <f t="shared" si="26"/>
        <v>0</v>
      </c>
      <c r="V247" s="83">
        <f t="shared" si="27"/>
        <v>2.160532363</v>
      </c>
      <c r="W247" s="83">
        <f t="shared" si="28"/>
        <v>366.801179</v>
      </c>
    </row>
    <row r="248" ht="12.75" customHeight="1">
      <c r="A248" s="83">
        <f t="shared" si="29"/>
        <v>4.96</v>
      </c>
      <c r="B248" s="83">
        <f>IF( ISERROR( MATCH(R247,Sheet1!$K$9:$K$13,1) ), 1,  MATCH(R247,Sheet1!$K$9:$K$13,1)+1)</f>
        <v>2</v>
      </c>
      <c r="C248" s="94">
        <f>IF( ISERROR( MATCH(D248,Sheet1!$B$25:$B$42) ), 1, MATCH(D248,Sheet1!$B$25:$B$42))</f>
        <v>10</v>
      </c>
      <c r="D248" s="83">
        <f>if(U248, OFFSET(Sheet1!$P$9, 2*B247-1, 0),T247)</f>
        <v>5318.397187</v>
      </c>
      <c r="E248" s="100">
        <f t="array" ref="E248">index(Sheet1!$C$25:$H$42, C248,B248)</f>
        <v>69.32271119</v>
      </c>
      <c r="F248" s="100">
        <f t="array" ref="F248">index(Sheet1!$C$25:$H$42, C248+1,B248)</f>
        <v>76.25498231</v>
      </c>
      <c r="G248" s="94">
        <f t="array" ref="G248">index(Sheet1!$B$25:$B$42, C248,1)</f>
        <v>5000</v>
      </c>
      <c r="H248" s="94">
        <f t="array" ref="H248">index(Sheet1!$B$25:$B$42, C248+1,1)</f>
        <v>5500</v>
      </c>
      <c r="I248" s="100">
        <f t="shared" si="17"/>
        <v>73.73714244</v>
      </c>
      <c r="J248" s="100">
        <f t="array" ref="J248">index(Sheet1!$F$47:$K$64, C248,B248)</f>
        <v>2873.1105</v>
      </c>
      <c r="K248" s="100">
        <f t="array" ref="K248">index(Sheet1!$F$47:$K$64, C248+1,B248)</f>
        <v>2819.4075</v>
      </c>
      <c r="L248" s="102">
        <f t="shared" si="18"/>
        <v>2838.912732</v>
      </c>
      <c r="M248" s="83">
        <f>L248/( 0.5*Sheet1!$F$18/12)</f>
        <v>2722.355201</v>
      </c>
      <c r="N248" s="83">
        <f t="shared" si="19"/>
        <v>0.7816121737</v>
      </c>
      <c r="O248" s="83">
        <f t="shared" si="20"/>
        <v>102.2560075</v>
      </c>
      <c r="P248" s="83">
        <f t="shared" si="21"/>
        <v>0.02935860107</v>
      </c>
      <c r="Q248" s="83">
        <f t="shared" si="22"/>
        <v>1</v>
      </c>
      <c r="R248" s="86">
        <f t="shared" si="31"/>
        <v>73.90229629</v>
      </c>
      <c r="S248" s="86">
        <f>min(R248, offset(Sheet1!$K$9,B248-1,0))</f>
        <v>73.90229629</v>
      </c>
      <c r="T248" s="83">
        <f t="shared" si="30"/>
        <v>5330.309145</v>
      </c>
      <c r="U248" s="83">
        <f t="shared" si="26"/>
        <v>0</v>
      </c>
      <c r="V248" s="83">
        <f t="shared" si="27"/>
        <v>2.165378435</v>
      </c>
      <c r="W248" s="83">
        <f t="shared" si="28"/>
        <v>368.9617114</v>
      </c>
    </row>
    <row r="249" ht="12.75" customHeight="1">
      <c r="A249" s="83">
        <f t="shared" si="29"/>
        <v>4.98</v>
      </c>
      <c r="B249" s="83">
        <f>IF( ISERROR( MATCH(R248,Sheet1!$K$9:$K$13,1) ), 1,  MATCH(R248,Sheet1!$K$9:$K$13,1)+1)</f>
        <v>2</v>
      </c>
      <c r="C249" s="94">
        <f>IF( ISERROR( MATCH(D249,Sheet1!$B$25:$B$42) ), 1, MATCH(D249,Sheet1!$B$25:$B$42))</f>
        <v>10</v>
      </c>
      <c r="D249" s="83">
        <f>if(U249, OFFSET(Sheet1!$P$9, 2*B248-1, 0),T248)</f>
        <v>5330.309145</v>
      </c>
      <c r="E249" s="100">
        <f t="array" ref="E249">index(Sheet1!$C$25:$H$42, C249,B249)</f>
        <v>69.32271119</v>
      </c>
      <c r="F249" s="100">
        <f t="array" ref="F249">index(Sheet1!$C$25:$H$42, C249+1,B249)</f>
        <v>76.25498231</v>
      </c>
      <c r="G249" s="94">
        <f t="array" ref="G249">index(Sheet1!$B$25:$B$42, C249,1)</f>
        <v>5000</v>
      </c>
      <c r="H249" s="94">
        <f t="array" ref="H249">index(Sheet1!$B$25:$B$42, C249+1,1)</f>
        <v>5500</v>
      </c>
      <c r="I249" s="100">
        <f t="shared" si="17"/>
        <v>73.90229629</v>
      </c>
      <c r="J249" s="100">
        <f t="array" ref="J249">index(Sheet1!$F$47:$K$64, C249,B249)</f>
        <v>2873.1105</v>
      </c>
      <c r="K249" s="100">
        <f t="array" ref="K249">index(Sheet1!$F$47:$K$64, C249+1,B249)</f>
        <v>2819.4075</v>
      </c>
      <c r="L249" s="102">
        <f t="shared" si="18"/>
        <v>2837.633316</v>
      </c>
      <c r="M249" s="83">
        <f>L249/( 0.5*Sheet1!$F$18/12)</f>
        <v>2721.128314</v>
      </c>
      <c r="N249" s="83">
        <f t="shared" si="19"/>
        <v>0.7812599237</v>
      </c>
      <c r="O249" s="83">
        <f t="shared" si="20"/>
        <v>102.7145793</v>
      </c>
      <c r="P249" s="83">
        <f t="shared" si="21"/>
        <v>0.02949026107</v>
      </c>
      <c r="Q249" s="83">
        <f t="shared" si="22"/>
        <v>1</v>
      </c>
      <c r="R249" s="86">
        <f t="shared" si="31"/>
        <v>74.0673439</v>
      </c>
      <c r="S249" s="86">
        <f>min(R249, offset(Sheet1!$K$9,B249-1,0))</f>
        <v>74.0673439</v>
      </c>
      <c r="T249" s="83">
        <f t="shared" si="30"/>
        <v>5342.213441</v>
      </c>
      <c r="U249" s="83">
        <f t="shared" si="26"/>
        <v>0</v>
      </c>
      <c r="V249" s="83">
        <f t="shared" si="27"/>
        <v>2.17022139</v>
      </c>
      <c r="W249" s="83">
        <f t="shared" si="28"/>
        <v>371.1270898</v>
      </c>
    </row>
    <row r="250" ht="12.75" customHeight="1">
      <c r="A250" s="83">
        <f t="shared" si="29"/>
        <v>5</v>
      </c>
      <c r="B250" s="83">
        <f>IF( ISERROR( MATCH(R249,Sheet1!$K$9:$K$13,1) ), 1,  MATCH(R249,Sheet1!$K$9:$K$13,1)+1)</f>
        <v>2</v>
      </c>
      <c r="C250" s="94">
        <f>IF( ISERROR( MATCH(D250,Sheet1!$B$25:$B$42) ), 1, MATCH(D250,Sheet1!$B$25:$B$42))</f>
        <v>10</v>
      </c>
      <c r="D250" s="83">
        <f>if(U250, OFFSET(Sheet1!$P$9, 2*B249-1, 0),T249)</f>
        <v>5342.213441</v>
      </c>
      <c r="E250" s="100">
        <f t="array" ref="E250">index(Sheet1!$C$25:$H$42, C250,B250)</f>
        <v>69.32271119</v>
      </c>
      <c r="F250" s="100">
        <f t="array" ref="F250">index(Sheet1!$C$25:$H$42, C250+1,B250)</f>
        <v>76.25498231</v>
      </c>
      <c r="G250" s="94">
        <f t="array" ref="G250">index(Sheet1!$B$25:$B$42, C250,1)</f>
        <v>5000</v>
      </c>
      <c r="H250" s="94">
        <f t="array" ref="H250">index(Sheet1!$B$25:$B$42, C250+1,1)</f>
        <v>5500</v>
      </c>
      <c r="I250" s="100">
        <f t="shared" si="17"/>
        <v>74.0673439</v>
      </c>
      <c r="J250" s="100">
        <f t="array" ref="J250">index(Sheet1!$F$47:$K$64, C250,B250)</f>
        <v>2873.1105</v>
      </c>
      <c r="K250" s="100">
        <f t="array" ref="K250">index(Sheet1!$F$47:$K$64, C250+1,B250)</f>
        <v>2819.4075</v>
      </c>
      <c r="L250" s="102">
        <f t="shared" si="18"/>
        <v>2836.354723</v>
      </c>
      <c r="M250" s="83">
        <f>L250/( 0.5*Sheet1!$F$18/12)</f>
        <v>2719.902217</v>
      </c>
      <c r="N250" s="83">
        <f t="shared" si="19"/>
        <v>0.7809079003</v>
      </c>
      <c r="O250" s="83">
        <f t="shared" si="20"/>
        <v>103.173881</v>
      </c>
      <c r="P250" s="83">
        <f t="shared" si="21"/>
        <v>0.02962213064</v>
      </c>
      <c r="Q250" s="83">
        <f t="shared" si="22"/>
        <v>1</v>
      </c>
      <c r="R250" s="86">
        <f t="shared" si="31"/>
        <v>74.23228528</v>
      </c>
      <c r="S250" s="86">
        <f>min(R250, offset(Sheet1!$K$9,B250-1,0))</f>
        <v>74.23228528</v>
      </c>
      <c r="T250" s="83">
        <f t="shared" si="30"/>
        <v>5354.110075</v>
      </c>
      <c r="U250" s="83">
        <f t="shared" si="26"/>
        <v>0</v>
      </c>
      <c r="V250" s="83">
        <f t="shared" si="27"/>
        <v>2.175061228</v>
      </c>
      <c r="W250" s="83">
        <f t="shared" si="28"/>
        <v>373.2973112</v>
      </c>
    </row>
    <row r="251" ht="12.75" customHeight="1">
      <c r="A251" s="83">
        <f t="shared" si="29"/>
        <v>5.02</v>
      </c>
      <c r="B251" s="83">
        <f>IF( ISERROR( MATCH(R250,Sheet1!$K$9:$K$13,1) ), 1,  MATCH(R250,Sheet1!$K$9:$K$13,1)+1)</f>
        <v>2</v>
      </c>
      <c r="C251" s="94">
        <f>IF( ISERROR( MATCH(D251,Sheet1!$B$25:$B$42) ), 1, MATCH(D251,Sheet1!$B$25:$B$42))</f>
        <v>10</v>
      </c>
      <c r="D251" s="83">
        <f>if(U251, OFFSET(Sheet1!$P$9, 2*B250-1, 0),T250)</f>
        <v>5354.110075</v>
      </c>
      <c r="E251" s="100">
        <f t="array" ref="E251">index(Sheet1!$C$25:$H$42, C251,B251)</f>
        <v>69.32271119</v>
      </c>
      <c r="F251" s="100">
        <f t="array" ref="F251">index(Sheet1!$C$25:$H$42, C251+1,B251)</f>
        <v>76.25498231</v>
      </c>
      <c r="G251" s="94">
        <f t="array" ref="G251">index(Sheet1!$B$25:$B$42, C251,1)</f>
        <v>5000</v>
      </c>
      <c r="H251" s="94">
        <f t="array" ref="H251">index(Sheet1!$B$25:$B$42, C251+1,1)</f>
        <v>5500</v>
      </c>
      <c r="I251" s="100">
        <f t="shared" si="17"/>
        <v>74.23228528</v>
      </c>
      <c r="J251" s="100">
        <f t="array" ref="J251">index(Sheet1!$F$47:$K$64, C251,B251)</f>
        <v>2873.1105</v>
      </c>
      <c r="K251" s="100">
        <f t="array" ref="K251">index(Sheet1!$F$47:$K$64, C251+1,B251)</f>
        <v>2819.4075</v>
      </c>
      <c r="L251" s="102">
        <f t="shared" si="18"/>
        <v>2835.076953</v>
      </c>
      <c r="M251" s="83">
        <f>L251/( 0.5*Sheet1!$F$18/12)</f>
        <v>2718.676909</v>
      </c>
      <c r="N251" s="83">
        <f t="shared" si="19"/>
        <v>0.7805561035</v>
      </c>
      <c r="O251" s="83">
        <f t="shared" si="20"/>
        <v>103.6339108</v>
      </c>
      <c r="P251" s="83">
        <f t="shared" si="21"/>
        <v>0.02975420923</v>
      </c>
      <c r="Q251" s="83">
        <f t="shared" si="22"/>
        <v>1</v>
      </c>
      <c r="R251" s="86">
        <f t="shared" si="31"/>
        <v>74.39712042</v>
      </c>
      <c r="S251" s="86">
        <f>min(R251, offset(Sheet1!$K$9,B251-1,0))</f>
        <v>74.39712042</v>
      </c>
      <c r="T251" s="83">
        <f t="shared" si="30"/>
        <v>5365.999046</v>
      </c>
      <c r="U251" s="83">
        <f t="shared" si="26"/>
        <v>0</v>
      </c>
      <c r="V251" s="83">
        <f t="shared" si="27"/>
        <v>2.17989795</v>
      </c>
      <c r="W251" s="83">
        <f t="shared" si="28"/>
        <v>375.4723724</v>
      </c>
    </row>
    <row r="252" ht="12.75" customHeight="1">
      <c r="A252" s="83">
        <f t="shared" si="29"/>
        <v>5.04</v>
      </c>
      <c r="B252" s="83">
        <f>IF( ISERROR( MATCH(R251,Sheet1!$K$9:$K$13,1) ), 1,  MATCH(R251,Sheet1!$K$9:$K$13,1)+1)</f>
        <v>2</v>
      </c>
      <c r="C252" s="94">
        <f>IF( ISERROR( MATCH(D252,Sheet1!$B$25:$B$42) ), 1, MATCH(D252,Sheet1!$B$25:$B$42))</f>
        <v>10</v>
      </c>
      <c r="D252" s="83">
        <f>if(U252, OFFSET(Sheet1!$P$9, 2*B251-1, 0),T251)</f>
        <v>5365.999046</v>
      </c>
      <c r="E252" s="100">
        <f t="array" ref="E252">index(Sheet1!$C$25:$H$42, C252,B252)</f>
        <v>69.32271119</v>
      </c>
      <c r="F252" s="100">
        <f t="array" ref="F252">index(Sheet1!$C$25:$H$42, C252+1,B252)</f>
        <v>76.25498231</v>
      </c>
      <c r="G252" s="94">
        <f t="array" ref="G252">index(Sheet1!$B$25:$B$42, C252,1)</f>
        <v>5000</v>
      </c>
      <c r="H252" s="94">
        <f t="array" ref="H252">index(Sheet1!$B$25:$B$42, C252+1,1)</f>
        <v>5500</v>
      </c>
      <c r="I252" s="100">
        <f t="shared" si="17"/>
        <v>74.39712042</v>
      </c>
      <c r="J252" s="100">
        <f t="array" ref="J252">index(Sheet1!$F$47:$K$64, C252,B252)</f>
        <v>2873.1105</v>
      </c>
      <c r="K252" s="100">
        <f t="array" ref="K252">index(Sheet1!$F$47:$K$64, C252+1,B252)</f>
        <v>2819.4075</v>
      </c>
      <c r="L252" s="102">
        <f t="shared" si="18"/>
        <v>2833.800006</v>
      </c>
      <c r="M252" s="83">
        <f>L252/( 0.5*Sheet1!$F$18/12)</f>
        <v>2717.452389</v>
      </c>
      <c r="N252" s="83">
        <f t="shared" si="19"/>
        <v>0.7802045333</v>
      </c>
      <c r="O252" s="83">
        <f t="shared" si="20"/>
        <v>104.0946665</v>
      </c>
      <c r="P252" s="83">
        <f t="shared" si="21"/>
        <v>0.02988649628</v>
      </c>
      <c r="Q252" s="83">
        <f t="shared" si="22"/>
        <v>1</v>
      </c>
      <c r="R252" s="86">
        <f t="shared" si="31"/>
        <v>74.56184934</v>
      </c>
      <c r="S252" s="86">
        <f>min(R252, offset(Sheet1!$K$9,B252-1,0))</f>
        <v>74.56184934</v>
      </c>
      <c r="T252" s="83">
        <f t="shared" si="30"/>
        <v>5377.880355</v>
      </c>
      <c r="U252" s="83">
        <f t="shared" si="26"/>
        <v>0</v>
      </c>
      <c r="V252" s="83">
        <f t="shared" si="27"/>
        <v>2.184731556</v>
      </c>
      <c r="W252" s="83">
        <f t="shared" si="28"/>
        <v>377.6522704</v>
      </c>
    </row>
    <row r="253" ht="12.75" customHeight="1">
      <c r="A253" s="83">
        <f t="shared" si="29"/>
        <v>5.06</v>
      </c>
      <c r="B253" s="83">
        <f>IF( ISERROR( MATCH(R252,Sheet1!$K$9:$K$13,1) ), 1,  MATCH(R252,Sheet1!$K$9:$K$13,1)+1)</f>
        <v>2</v>
      </c>
      <c r="C253" s="94">
        <f>IF( ISERROR( MATCH(D253,Sheet1!$B$25:$B$42) ), 1, MATCH(D253,Sheet1!$B$25:$B$42))</f>
        <v>10</v>
      </c>
      <c r="D253" s="83">
        <f>if(U253, OFFSET(Sheet1!$P$9, 2*B252-1, 0),T252)</f>
        <v>5377.880355</v>
      </c>
      <c r="E253" s="100">
        <f t="array" ref="E253">index(Sheet1!$C$25:$H$42, C253,B253)</f>
        <v>69.32271119</v>
      </c>
      <c r="F253" s="100">
        <f t="array" ref="F253">index(Sheet1!$C$25:$H$42, C253+1,B253)</f>
        <v>76.25498231</v>
      </c>
      <c r="G253" s="94">
        <f t="array" ref="G253">index(Sheet1!$B$25:$B$42, C253,1)</f>
        <v>5000</v>
      </c>
      <c r="H253" s="94">
        <f t="array" ref="H253">index(Sheet1!$B$25:$B$42, C253+1,1)</f>
        <v>5500</v>
      </c>
      <c r="I253" s="100">
        <f t="shared" si="17"/>
        <v>74.56184934</v>
      </c>
      <c r="J253" s="100">
        <f t="array" ref="J253">index(Sheet1!$F$47:$K$64, C253,B253)</f>
        <v>2873.1105</v>
      </c>
      <c r="K253" s="100">
        <f t="array" ref="K253">index(Sheet1!$F$47:$K$64, C253+1,B253)</f>
        <v>2819.4075</v>
      </c>
      <c r="L253" s="102">
        <f t="shared" si="18"/>
        <v>2832.523883</v>
      </c>
      <c r="M253" s="83">
        <f>L253/( 0.5*Sheet1!$F$18/12)</f>
        <v>2716.228659</v>
      </c>
      <c r="N253" s="83">
        <f t="shared" si="19"/>
        <v>0.7798531896</v>
      </c>
      <c r="O253" s="83">
        <f t="shared" si="20"/>
        <v>104.5561464</v>
      </c>
      <c r="P253" s="83">
        <f t="shared" si="21"/>
        <v>0.0300189912</v>
      </c>
      <c r="Q253" s="83">
        <f t="shared" si="22"/>
        <v>1</v>
      </c>
      <c r="R253" s="86">
        <f t="shared" si="31"/>
        <v>74.72647203</v>
      </c>
      <c r="S253" s="86">
        <f>min(R253, offset(Sheet1!$K$9,B253-1,0))</f>
        <v>74.72647203</v>
      </c>
      <c r="T253" s="83">
        <f t="shared" si="30"/>
        <v>5389.754003</v>
      </c>
      <c r="U253" s="83">
        <f t="shared" si="26"/>
        <v>0</v>
      </c>
      <c r="V253" s="83">
        <f t="shared" si="27"/>
        <v>2.189562047</v>
      </c>
      <c r="W253" s="83">
        <f t="shared" si="28"/>
        <v>379.8370019</v>
      </c>
    </row>
    <row r="254" ht="12.75" customHeight="1">
      <c r="A254" s="83">
        <f t="shared" si="29"/>
        <v>5.08</v>
      </c>
      <c r="B254" s="83">
        <f>IF( ISERROR( MATCH(R253,Sheet1!$K$9:$K$13,1) ), 1,  MATCH(R253,Sheet1!$K$9:$K$13,1)+1)</f>
        <v>2</v>
      </c>
      <c r="C254" s="94">
        <f>IF( ISERROR( MATCH(D254,Sheet1!$B$25:$B$42) ), 1, MATCH(D254,Sheet1!$B$25:$B$42))</f>
        <v>10</v>
      </c>
      <c r="D254" s="83">
        <f>if(U254, OFFSET(Sheet1!$P$9, 2*B253-1, 0),T253)</f>
        <v>5389.754003</v>
      </c>
      <c r="E254" s="100">
        <f t="array" ref="E254">index(Sheet1!$C$25:$H$42, C254,B254)</f>
        <v>69.32271119</v>
      </c>
      <c r="F254" s="100">
        <f t="array" ref="F254">index(Sheet1!$C$25:$H$42, C254+1,B254)</f>
        <v>76.25498231</v>
      </c>
      <c r="G254" s="94">
        <f t="array" ref="G254">index(Sheet1!$B$25:$B$42, C254,1)</f>
        <v>5000</v>
      </c>
      <c r="H254" s="94">
        <f t="array" ref="H254">index(Sheet1!$B$25:$B$42, C254+1,1)</f>
        <v>5500</v>
      </c>
      <c r="I254" s="100">
        <f t="shared" si="17"/>
        <v>74.72647203</v>
      </c>
      <c r="J254" s="100">
        <f t="array" ref="J254">index(Sheet1!$F$47:$K$64, C254,B254)</f>
        <v>2873.1105</v>
      </c>
      <c r="K254" s="100">
        <f t="array" ref="K254">index(Sheet1!$F$47:$K$64, C254+1,B254)</f>
        <v>2819.4075</v>
      </c>
      <c r="L254" s="102">
        <f t="shared" si="18"/>
        <v>2831.248582</v>
      </c>
      <c r="M254" s="83">
        <f>L254/( 0.5*Sheet1!$F$18/12)</f>
        <v>2715.005719</v>
      </c>
      <c r="N254" s="83">
        <f t="shared" si="19"/>
        <v>0.7795020725</v>
      </c>
      <c r="O254" s="83">
        <f t="shared" si="20"/>
        <v>105.0183483</v>
      </c>
      <c r="P254" s="83">
        <f t="shared" si="21"/>
        <v>0.03015169345</v>
      </c>
      <c r="Q254" s="83">
        <f t="shared" si="22"/>
        <v>1</v>
      </c>
      <c r="R254" s="86">
        <f t="shared" si="31"/>
        <v>74.8909885</v>
      </c>
      <c r="S254" s="86">
        <f>min(R254, offset(Sheet1!$K$9,B254-1,0))</f>
        <v>74.8909885</v>
      </c>
      <c r="T254" s="83">
        <f t="shared" si="30"/>
        <v>5401.619989</v>
      </c>
      <c r="U254" s="83">
        <f t="shared" si="26"/>
        <v>0</v>
      </c>
      <c r="V254" s="83">
        <f t="shared" si="27"/>
        <v>2.194389421</v>
      </c>
      <c r="W254" s="83">
        <f t="shared" si="28"/>
        <v>382.026564</v>
      </c>
    </row>
    <row r="255" ht="12.75" customHeight="1">
      <c r="A255" s="83">
        <f t="shared" si="29"/>
        <v>5.1</v>
      </c>
      <c r="B255" s="83">
        <f>IF( ISERROR( MATCH(R254,Sheet1!$K$9:$K$13,1) ), 1,  MATCH(R254,Sheet1!$K$9:$K$13,1)+1)</f>
        <v>2</v>
      </c>
      <c r="C255" s="94">
        <f>IF( ISERROR( MATCH(D255,Sheet1!$B$25:$B$42) ), 1, MATCH(D255,Sheet1!$B$25:$B$42))</f>
        <v>10</v>
      </c>
      <c r="D255" s="83">
        <f>if(U255, OFFSET(Sheet1!$P$9, 2*B254-1, 0),T254)</f>
        <v>5401.619989</v>
      </c>
      <c r="E255" s="100">
        <f t="array" ref="E255">index(Sheet1!$C$25:$H$42, C255,B255)</f>
        <v>69.32271119</v>
      </c>
      <c r="F255" s="100">
        <f t="array" ref="F255">index(Sheet1!$C$25:$H$42, C255+1,B255)</f>
        <v>76.25498231</v>
      </c>
      <c r="G255" s="94">
        <f t="array" ref="G255">index(Sheet1!$B$25:$B$42, C255,1)</f>
        <v>5000</v>
      </c>
      <c r="H255" s="94">
        <f t="array" ref="H255">index(Sheet1!$B$25:$B$42, C255+1,1)</f>
        <v>5500</v>
      </c>
      <c r="I255" s="100">
        <f t="shared" si="17"/>
        <v>74.8909885</v>
      </c>
      <c r="J255" s="100">
        <f t="array" ref="J255">index(Sheet1!$F$47:$K$64, C255,B255)</f>
        <v>2873.1105</v>
      </c>
      <c r="K255" s="100">
        <f t="array" ref="K255">index(Sheet1!$F$47:$K$64, C255+1,B255)</f>
        <v>2819.4075</v>
      </c>
      <c r="L255" s="102">
        <f t="shared" si="18"/>
        <v>2829.974103</v>
      </c>
      <c r="M255" s="83">
        <f>L255/( 0.5*Sheet1!$F$18/12)</f>
        <v>2713.783567</v>
      </c>
      <c r="N255" s="83">
        <f t="shared" si="19"/>
        <v>0.779151182</v>
      </c>
      <c r="O255" s="83">
        <f t="shared" si="20"/>
        <v>105.4812704</v>
      </c>
      <c r="P255" s="83">
        <f t="shared" si="21"/>
        <v>0.03028460246</v>
      </c>
      <c r="Q255" s="83">
        <f t="shared" si="22"/>
        <v>1</v>
      </c>
      <c r="R255" s="86">
        <f t="shared" si="31"/>
        <v>75.05539875</v>
      </c>
      <c r="S255" s="86">
        <f>min(R255, offset(Sheet1!$K$9,B255-1,0))</f>
        <v>75.05539875</v>
      </c>
      <c r="T255" s="83">
        <f t="shared" si="30"/>
        <v>5413.478314</v>
      </c>
      <c r="U255" s="83">
        <f t="shared" si="26"/>
        <v>0</v>
      </c>
      <c r="V255" s="83">
        <f t="shared" si="27"/>
        <v>2.19921368</v>
      </c>
      <c r="W255" s="83">
        <f t="shared" si="28"/>
        <v>384.2209534</v>
      </c>
    </row>
    <row r="256" ht="12.75" customHeight="1">
      <c r="A256" s="83">
        <f t="shared" si="29"/>
        <v>5.12</v>
      </c>
      <c r="B256" s="83">
        <f>IF( ISERROR( MATCH(R255,Sheet1!$K$9:$K$13,1) ), 1,  MATCH(R255,Sheet1!$K$9:$K$13,1)+1)</f>
        <v>2</v>
      </c>
      <c r="C256" s="94">
        <f>IF( ISERROR( MATCH(D256,Sheet1!$B$25:$B$42) ), 1, MATCH(D256,Sheet1!$B$25:$B$42))</f>
        <v>10</v>
      </c>
      <c r="D256" s="83">
        <f>if(U256, OFFSET(Sheet1!$P$9, 2*B255-1, 0),T255)</f>
        <v>5413.478314</v>
      </c>
      <c r="E256" s="100">
        <f t="array" ref="E256">index(Sheet1!$C$25:$H$42, C256,B256)</f>
        <v>69.32271119</v>
      </c>
      <c r="F256" s="100">
        <f t="array" ref="F256">index(Sheet1!$C$25:$H$42, C256+1,B256)</f>
        <v>76.25498231</v>
      </c>
      <c r="G256" s="94">
        <f t="array" ref="G256">index(Sheet1!$B$25:$B$42, C256,1)</f>
        <v>5000</v>
      </c>
      <c r="H256" s="94">
        <f t="array" ref="H256">index(Sheet1!$B$25:$B$42, C256+1,1)</f>
        <v>5500</v>
      </c>
      <c r="I256" s="100">
        <f t="shared" si="17"/>
        <v>75.05539875</v>
      </c>
      <c r="J256" s="100">
        <f t="array" ref="J256">index(Sheet1!$F$47:$K$64, C256,B256)</f>
        <v>2873.1105</v>
      </c>
      <c r="K256" s="100">
        <f t="array" ref="K256">index(Sheet1!$F$47:$K$64, C256+1,B256)</f>
        <v>2819.4075</v>
      </c>
      <c r="L256" s="102">
        <f t="shared" si="18"/>
        <v>2828.700448</v>
      </c>
      <c r="M256" s="83">
        <f>L256/( 0.5*Sheet1!$F$18/12)</f>
        <v>2712.562204</v>
      </c>
      <c r="N256" s="83">
        <f t="shared" si="19"/>
        <v>0.778800518</v>
      </c>
      <c r="O256" s="83">
        <f t="shared" si="20"/>
        <v>105.9449106</v>
      </c>
      <c r="P256" s="83">
        <f t="shared" si="21"/>
        <v>0.03041771766</v>
      </c>
      <c r="Q256" s="83">
        <f t="shared" si="22"/>
        <v>1</v>
      </c>
      <c r="R256" s="86">
        <f t="shared" si="31"/>
        <v>75.21970279</v>
      </c>
      <c r="S256" s="86">
        <f>min(R256, offset(Sheet1!$K$9,B256-1,0))</f>
        <v>75.21970279</v>
      </c>
      <c r="T256" s="83">
        <f t="shared" si="30"/>
        <v>5425.328979</v>
      </c>
      <c r="U256" s="83">
        <f t="shared" si="26"/>
        <v>0</v>
      </c>
      <c r="V256" s="83">
        <f t="shared" si="27"/>
        <v>2.204034823</v>
      </c>
      <c r="W256" s="83">
        <f t="shared" si="28"/>
        <v>386.4201671</v>
      </c>
    </row>
    <row r="257" ht="12.75" customHeight="1">
      <c r="A257" s="83">
        <f t="shared" si="29"/>
        <v>5.14</v>
      </c>
      <c r="B257" s="83">
        <f>IF( ISERROR( MATCH(R256,Sheet1!$K$9:$K$13,1) ), 1,  MATCH(R256,Sheet1!$K$9:$K$13,1)+1)</f>
        <v>2</v>
      </c>
      <c r="C257" s="94">
        <f>IF( ISERROR( MATCH(D257,Sheet1!$B$25:$B$42) ), 1, MATCH(D257,Sheet1!$B$25:$B$42))</f>
        <v>10</v>
      </c>
      <c r="D257" s="83">
        <f>if(U257, OFFSET(Sheet1!$P$9, 2*B256-1, 0),T256)</f>
        <v>5425.328979</v>
      </c>
      <c r="E257" s="100">
        <f t="array" ref="E257">index(Sheet1!$C$25:$H$42, C257,B257)</f>
        <v>69.32271119</v>
      </c>
      <c r="F257" s="100">
        <f t="array" ref="F257">index(Sheet1!$C$25:$H$42, C257+1,B257)</f>
        <v>76.25498231</v>
      </c>
      <c r="G257" s="94">
        <f t="array" ref="G257">index(Sheet1!$B$25:$B$42, C257,1)</f>
        <v>5000</v>
      </c>
      <c r="H257" s="94">
        <f t="array" ref="H257">index(Sheet1!$B$25:$B$42, C257+1,1)</f>
        <v>5500</v>
      </c>
      <c r="I257" s="100">
        <f t="shared" si="17"/>
        <v>75.21970279</v>
      </c>
      <c r="J257" s="100">
        <f t="array" ref="J257">index(Sheet1!$F$47:$K$64, C257,B257)</f>
        <v>2873.1105</v>
      </c>
      <c r="K257" s="100">
        <f t="array" ref="K257">index(Sheet1!$F$47:$K$64, C257+1,B257)</f>
        <v>2819.4075</v>
      </c>
      <c r="L257" s="102">
        <f t="shared" si="18"/>
        <v>2827.427616</v>
      </c>
      <c r="M257" s="83">
        <f>L257/( 0.5*Sheet1!$F$18/12)</f>
        <v>2711.34163</v>
      </c>
      <c r="N257" s="83">
        <f t="shared" si="19"/>
        <v>0.7784500805</v>
      </c>
      <c r="O257" s="83">
        <f t="shared" si="20"/>
        <v>106.4092671</v>
      </c>
      <c r="P257" s="83">
        <f t="shared" si="21"/>
        <v>0.0305510385</v>
      </c>
      <c r="Q257" s="83">
        <f t="shared" si="22"/>
        <v>1</v>
      </c>
      <c r="R257" s="86">
        <f t="shared" si="31"/>
        <v>75.38390063</v>
      </c>
      <c r="S257" s="86">
        <f>min(R257, offset(Sheet1!$K$9,B257-1,0))</f>
        <v>75.38390063</v>
      </c>
      <c r="T257" s="83">
        <f t="shared" si="30"/>
        <v>5437.171984</v>
      </c>
      <c r="U257" s="83">
        <f t="shared" si="26"/>
        <v>0</v>
      </c>
      <c r="V257" s="83">
        <f t="shared" si="27"/>
        <v>2.20885285</v>
      </c>
      <c r="W257" s="83">
        <f t="shared" si="28"/>
        <v>388.6242019</v>
      </c>
    </row>
    <row r="258" ht="12.75" customHeight="1">
      <c r="A258" s="83">
        <f t="shared" si="29"/>
        <v>5.16</v>
      </c>
      <c r="B258" s="83">
        <f>IF( ISERROR( MATCH(R257,Sheet1!$K$9:$K$13,1) ), 1,  MATCH(R257,Sheet1!$K$9:$K$13,1)+1)</f>
        <v>2</v>
      </c>
      <c r="C258" s="94">
        <f>IF( ISERROR( MATCH(D258,Sheet1!$B$25:$B$42) ), 1, MATCH(D258,Sheet1!$B$25:$B$42))</f>
        <v>10</v>
      </c>
      <c r="D258" s="83">
        <f>if(U258, OFFSET(Sheet1!$P$9, 2*B257-1, 0),T257)</f>
        <v>5437.171984</v>
      </c>
      <c r="E258" s="100">
        <f t="array" ref="E258">index(Sheet1!$C$25:$H$42, C258,B258)</f>
        <v>69.32271119</v>
      </c>
      <c r="F258" s="100">
        <f t="array" ref="F258">index(Sheet1!$C$25:$H$42, C258+1,B258)</f>
        <v>76.25498231</v>
      </c>
      <c r="G258" s="94">
        <f t="array" ref="G258">index(Sheet1!$B$25:$B$42, C258,1)</f>
        <v>5000</v>
      </c>
      <c r="H258" s="94">
        <f t="array" ref="H258">index(Sheet1!$B$25:$B$42, C258+1,1)</f>
        <v>5500</v>
      </c>
      <c r="I258" s="100">
        <f t="shared" si="17"/>
        <v>75.38390063</v>
      </c>
      <c r="J258" s="100">
        <f t="array" ref="J258">index(Sheet1!$F$47:$K$64, C258,B258)</f>
        <v>2873.1105</v>
      </c>
      <c r="K258" s="100">
        <f t="array" ref="K258">index(Sheet1!$F$47:$K$64, C258+1,B258)</f>
        <v>2819.4075</v>
      </c>
      <c r="L258" s="102">
        <f t="shared" si="18"/>
        <v>2826.155606</v>
      </c>
      <c r="M258" s="83">
        <f>L258/( 0.5*Sheet1!$F$18/12)</f>
        <v>2710.121846</v>
      </c>
      <c r="N258" s="83">
        <f t="shared" si="19"/>
        <v>0.7780998696</v>
      </c>
      <c r="O258" s="83">
        <f t="shared" si="20"/>
        <v>106.8743378</v>
      </c>
      <c r="P258" s="83">
        <f t="shared" si="21"/>
        <v>0.0306845644</v>
      </c>
      <c r="Q258" s="83">
        <f t="shared" si="22"/>
        <v>1</v>
      </c>
      <c r="R258" s="86">
        <f t="shared" si="31"/>
        <v>75.54799226</v>
      </c>
      <c r="S258" s="86">
        <f>min(R258, offset(Sheet1!$K$9,B258-1,0))</f>
        <v>75.54799226</v>
      </c>
      <c r="T258" s="83">
        <f t="shared" si="30"/>
        <v>5449.007328</v>
      </c>
      <c r="U258" s="83">
        <f t="shared" si="26"/>
        <v>0</v>
      </c>
      <c r="V258" s="83">
        <f t="shared" si="27"/>
        <v>2.213667762</v>
      </c>
      <c r="W258" s="83">
        <f t="shared" si="28"/>
        <v>390.8330548</v>
      </c>
    </row>
    <row r="259" ht="12.75" customHeight="1">
      <c r="A259" s="83">
        <f t="shared" si="29"/>
        <v>5.18</v>
      </c>
      <c r="B259" s="83">
        <f>IF( ISERROR( MATCH(R258,Sheet1!$K$9:$K$13,1) ), 1,  MATCH(R258,Sheet1!$K$9:$K$13,1)+1)</f>
        <v>2</v>
      </c>
      <c r="C259" s="94">
        <f>IF( ISERROR( MATCH(D259,Sheet1!$B$25:$B$42) ), 1, MATCH(D259,Sheet1!$B$25:$B$42))</f>
        <v>10</v>
      </c>
      <c r="D259" s="83">
        <f>if(U259, OFFSET(Sheet1!$P$9, 2*B258-1, 0),T258)</f>
        <v>5449.007328</v>
      </c>
      <c r="E259" s="100">
        <f t="array" ref="E259">index(Sheet1!$C$25:$H$42, C259,B259)</f>
        <v>69.32271119</v>
      </c>
      <c r="F259" s="100">
        <f t="array" ref="F259">index(Sheet1!$C$25:$H$42, C259+1,B259)</f>
        <v>76.25498231</v>
      </c>
      <c r="G259" s="94">
        <f t="array" ref="G259">index(Sheet1!$B$25:$B$42, C259,1)</f>
        <v>5000</v>
      </c>
      <c r="H259" s="94">
        <f t="array" ref="H259">index(Sheet1!$B$25:$B$42, C259+1,1)</f>
        <v>5500</v>
      </c>
      <c r="I259" s="100">
        <f t="shared" si="17"/>
        <v>75.54799226</v>
      </c>
      <c r="J259" s="100">
        <f t="array" ref="J259">index(Sheet1!$F$47:$K$64, C259,B259)</f>
        <v>2873.1105</v>
      </c>
      <c r="K259" s="100">
        <f t="array" ref="K259">index(Sheet1!$F$47:$K$64, C259+1,B259)</f>
        <v>2819.4075</v>
      </c>
      <c r="L259" s="102">
        <f t="shared" si="18"/>
        <v>2824.884419</v>
      </c>
      <c r="M259" s="83">
        <f>L259/( 0.5*Sheet1!$F$18/12)</f>
        <v>2708.90285</v>
      </c>
      <c r="N259" s="83">
        <f t="shared" si="19"/>
        <v>0.7777498852</v>
      </c>
      <c r="O259" s="83">
        <f t="shared" si="20"/>
        <v>107.3401209</v>
      </c>
      <c r="P259" s="83">
        <f t="shared" si="21"/>
        <v>0.03081829482</v>
      </c>
      <c r="Q259" s="83">
        <f t="shared" si="22"/>
        <v>1</v>
      </c>
      <c r="R259" s="86">
        <f t="shared" si="31"/>
        <v>75.7119777</v>
      </c>
      <c r="S259" s="86">
        <f>min(R259, offset(Sheet1!$K$9,B259-1,0))</f>
        <v>75.7119777</v>
      </c>
      <c r="T259" s="83">
        <f t="shared" si="30"/>
        <v>5460.835013</v>
      </c>
      <c r="U259" s="83">
        <f t="shared" si="26"/>
        <v>0</v>
      </c>
      <c r="V259" s="83">
        <f t="shared" si="27"/>
        <v>2.218479559</v>
      </c>
      <c r="W259" s="83">
        <f t="shared" si="28"/>
        <v>393.0467225</v>
      </c>
    </row>
    <row r="260" ht="12.75" customHeight="1">
      <c r="A260" s="83">
        <f t="shared" si="29"/>
        <v>5.2</v>
      </c>
      <c r="B260" s="83">
        <f>IF( ISERROR( MATCH(R259,Sheet1!$K$9:$K$13,1) ), 1,  MATCH(R259,Sheet1!$K$9:$K$13,1)+1)</f>
        <v>2</v>
      </c>
      <c r="C260" s="94">
        <f>IF( ISERROR( MATCH(D260,Sheet1!$B$25:$B$42) ), 1, MATCH(D260,Sheet1!$B$25:$B$42))</f>
        <v>10</v>
      </c>
      <c r="D260" s="83">
        <f>if(U260, OFFSET(Sheet1!$P$9, 2*B259-1, 0),T259)</f>
        <v>5460.835013</v>
      </c>
      <c r="E260" s="100">
        <f t="array" ref="E260">index(Sheet1!$C$25:$H$42, C260,B260)</f>
        <v>69.32271119</v>
      </c>
      <c r="F260" s="100">
        <f t="array" ref="F260">index(Sheet1!$C$25:$H$42, C260+1,B260)</f>
        <v>76.25498231</v>
      </c>
      <c r="G260" s="94">
        <f t="array" ref="G260">index(Sheet1!$B$25:$B$42, C260,1)</f>
        <v>5000</v>
      </c>
      <c r="H260" s="94">
        <f t="array" ref="H260">index(Sheet1!$B$25:$B$42, C260+1,1)</f>
        <v>5500</v>
      </c>
      <c r="I260" s="100">
        <f t="shared" si="17"/>
        <v>75.7119777</v>
      </c>
      <c r="J260" s="100">
        <f t="array" ref="J260">index(Sheet1!$F$47:$K$64, C260,B260)</f>
        <v>2873.1105</v>
      </c>
      <c r="K260" s="100">
        <f t="array" ref="K260">index(Sheet1!$F$47:$K$64, C260+1,B260)</f>
        <v>2819.4075</v>
      </c>
      <c r="L260" s="102">
        <f t="shared" si="18"/>
        <v>2823.614055</v>
      </c>
      <c r="M260" s="83">
        <f>L260/( 0.5*Sheet1!$F$18/12)</f>
        <v>2707.684643</v>
      </c>
      <c r="N260" s="83">
        <f t="shared" si="19"/>
        <v>0.7774001272</v>
      </c>
      <c r="O260" s="83">
        <f t="shared" si="20"/>
        <v>107.8066143</v>
      </c>
      <c r="P260" s="83">
        <f t="shared" si="21"/>
        <v>0.03095222919</v>
      </c>
      <c r="Q260" s="83">
        <f t="shared" si="22"/>
        <v>1</v>
      </c>
      <c r="R260" s="86">
        <f t="shared" si="31"/>
        <v>75.87585694</v>
      </c>
      <c r="S260" s="86">
        <f>min(R260, offset(Sheet1!$K$9,B260-1,0))</f>
        <v>75.87585694</v>
      </c>
      <c r="T260" s="83">
        <f t="shared" si="30"/>
        <v>5472.655038</v>
      </c>
      <c r="U260" s="83">
        <f t="shared" si="26"/>
        <v>0</v>
      </c>
      <c r="V260" s="83">
        <f t="shared" si="27"/>
        <v>2.223288241</v>
      </c>
      <c r="W260" s="83">
        <f t="shared" si="28"/>
        <v>395.2652021</v>
      </c>
    </row>
    <row r="261" ht="12.75" customHeight="1">
      <c r="A261" s="83">
        <f t="shared" si="29"/>
        <v>5.22</v>
      </c>
      <c r="B261" s="83">
        <f>IF( ISERROR( MATCH(R260,Sheet1!$K$9:$K$13,1) ), 1,  MATCH(R260,Sheet1!$K$9:$K$13,1)+1)</f>
        <v>2</v>
      </c>
      <c r="C261" s="94">
        <f>IF( ISERROR( MATCH(D261,Sheet1!$B$25:$B$42) ), 1, MATCH(D261,Sheet1!$B$25:$B$42))</f>
        <v>10</v>
      </c>
      <c r="D261" s="83">
        <f>if(U261, OFFSET(Sheet1!$P$9, 2*B260-1, 0),T260)</f>
        <v>5472.655038</v>
      </c>
      <c r="E261" s="100">
        <f t="array" ref="E261">index(Sheet1!$C$25:$H$42, C261,B261)</f>
        <v>69.32271119</v>
      </c>
      <c r="F261" s="100">
        <f t="array" ref="F261">index(Sheet1!$C$25:$H$42, C261+1,B261)</f>
        <v>76.25498231</v>
      </c>
      <c r="G261" s="94">
        <f t="array" ref="G261">index(Sheet1!$B$25:$B$42, C261,1)</f>
        <v>5000</v>
      </c>
      <c r="H261" s="94">
        <f t="array" ref="H261">index(Sheet1!$B$25:$B$42, C261+1,1)</f>
        <v>5500</v>
      </c>
      <c r="I261" s="100">
        <f t="shared" si="17"/>
        <v>75.87585694</v>
      </c>
      <c r="J261" s="100">
        <f t="array" ref="J261">index(Sheet1!$F$47:$K$64, C261,B261)</f>
        <v>2873.1105</v>
      </c>
      <c r="K261" s="100">
        <f t="array" ref="K261">index(Sheet1!$F$47:$K$64, C261+1,B261)</f>
        <v>2819.4075</v>
      </c>
      <c r="L261" s="102">
        <f t="shared" si="18"/>
        <v>2822.344513</v>
      </c>
      <c r="M261" s="83">
        <f>L261/( 0.5*Sheet1!$F$18/12)</f>
        <v>2706.467225</v>
      </c>
      <c r="N261" s="83">
        <f t="shared" si="19"/>
        <v>0.7770505958</v>
      </c>
      <c r="O261" s="83">
        <f t="shared" si="20"/>
        <v>108.2738161</v>
      </c>
      <c r="P261" s="83">
        <f t="shared" si="21"/>
        <v>0.03108636695</v>
      </c>
      <c r="Q261" s="83">
        <f t="shared" si="22"/>
        <v>1</v>
      </c>
      <c r="R261" s="86">
        <f t="shared" si="31"/>
        <v>76.03963</v>
      </c>
      <c r="S261" s="86">
        <f>min(R261, offset(Sheet1!$K$9,B261-1,0))</f>
        <v>76.03963</v>
      </c>
      <c r="T261" s="83">
        <f t="shared" si="30"/>
        <v>5484.467405</v>
      </c>
      <c r="U261" s="83">
        <f t="shared" si="26"/>
        <v>0</v>
      </c>
      <c r="V261" s="83">
        <f t="shared" si="27"/>
        <v>2.228093808</v>
      </c>
      <c r="W261" s="83">
        <f t="shared" si="28"/>
        <v>397.4884903</v>
      </c>
    </row>
    <row r="262" ht="12.75" customHeight="1">
      <c r="A262" s="83">
        <f t="shared" si="29"/>
        <v>5.24</v>
      </c>
      <c r="B262" s="83">
        <f>IF( ISERROR( MATCH(R261,Sheet1!$K$9:$K$13,1) ), 1,  MATCH(R261,Sheet1!$K$9:$K$13,1)+1)</f>
        <v>2</v>
      </c>
      <c r="C262" s="94">
        <f>IF( ISERROR( MATCH(D262,Sheet1!$B$25:$B$42) ), 1, MATCH(D262,Sheet1!$B$25:$B$42))</f>
        <v>10</v>
      </c>
      <c r="D262" s="83">
        <f>if(U262, OFFSET(Sheet1!$P$9, 2*B261-1, 0),T261)</f>
        <v>5484.467405</v>
      </c>
      <c r="E262" s="100">
        <f t="array" ref="E262">index(Sheet1!$C$25:$H$42, C262,B262)</f>
        <v>69.32271119</v>
      </c>
      <c r="F262" s="100">
        <f t="array" ref="F262">index(Sheet1!$C$25:$H$42, C262+1,B262)</f>
        <v>76.25498231</v>
      </c>
      <c r="G262" s="94">
        <f t="array" ref="G262">index(Sheet1!$B$25:$B$42, C262,1)</f>
        <v>5000</v>
      </c>
      <c r="H262" s="94">
        <f t="array" ref="H262">index(Sheet1!$B$25:$B$42, C262+1,1)</f>
        <v>5500</v>
      </c>
      <c r="I262" s="100">
        <f t="shared" si="17"/>
        <v>76.03963</v>
      </c>
      <c r="J262" s="100">
        <f t="array" ref="J262">index(Sheet1!$F$47:$K$64, C262,B262)</f>
        <v>2873.1105</v>
      </c>
      <c r="K262" s="100">
        <f t="array" ref="K262">index(Sheet1!$F$47:$K$64, C262+1,B262)</f>
        <v>2819.4075</v>
      </c>
      <c r="L262" s="102">
        <f t="shared" si="18"/>
        <v>2821.075794</v>
      </c>
      <c r="M262" s="83">
        <f>L262/( 0.5*Sheet1!$F$18/12)</f>
        <v>2705.250596</v>
      </c>
      <c r="N262" s="83">
        <f t="shared" si="19"/>
        <v>0.7767012909</v>
      </c>
      <c r="O262" s="83">
        <f t="shared" si="20"/>
        <v>108.7417244</v>
      </c>
      <c r="P262" s="83">
        <f t="shared" si="21"/>
        <v>0.03122070754</v>
      </c>
      <c r="Q262" s="83">
        <f t="shared" si="22"/>
        <v>1</v>
      </c>
      <c r="R262" s="86">
        <f t="shared" si="31"/>
        <v>76.20329687</v>
      </c>
      <c r="S262" s="86">
        <f>min(R262, offset(Sheet1!$K$9,B262-1,0))</f>
        <v>76.20329687</v>
      </c>
      <c r="T262" s="83">
        <f t="shared" si="30"/>
        <v>5496.272113</v>
      </c>
      <c r="U262" s="83">
        <f t="shared" si="26"/>
        <v>0</v>
      </c>
      <c r="V262" s="83">
        <f t="shared" si="27"/>
        <v>2.232896261</v>
      </c>
      <c r="W262" s="83">
        <f t="shared" si="28"/>
        <v>399.7165841</v>
      </c>
    </row>
    <row r="263" ht="12.75" customHeight="1">
      <c r="A263" s="83">
        <f t="shared" si="29"/>
        <v>5.26</v>
      </c>
      <c r="B263" s="83">
        <f>IF( ISERROR( MATCH(R262,Sheet1!$K$9:$K$13,1) ), 1,  MATCH(R262,Sheet1!$K$9:$K$13,1)+1)</f>
        <v>2</v>
      </c>
      <c r="C263" s="94">
        <f>IF( ISERROR( MATCH(D263,Sheet1!$B$25:$B$42) ), 1, MATCH(D263,Sheet1!$B$25:$B$42))</f>
        <v>10</v>
      </c>
      <c r="D263" s="83">
        <f>if(U263, OFFSET(Sheet1!$P$9, 2*B262-1, 0),T262)</f>
        <v>5496.272113</v>
      </c>
      <c r="E263" s="100">
        <f t="array" ref="E263">index(Sheet1!$C$25:$H$42, C263,B263)</f>
        <v>69.32271119</v>
      </c>
      <c r="F263" s="100">
        <f t="array" ref="F263">index(Sheet1!$C$25:$H$42, C263+1,B263)</f>
        <v>76.25498231</v>
      </c>
      <c r="G263" s="94">
        <f t="array" ref="G263">index(Sheet1!$B$25:$B$42, C263,1)</f>
        <v>5000</v>
      </c>
      <c r="H263" s="94">
        <f t="array" ref="H263">index(Sheet1!$B$25:$B$42, C263+1,1)</f>
        <v>5500</v>
      </c>
      <c r="I263" s="100">
        <f t="shared" si="17"/>
        <v>76.20329687</v>
      </c>
      <c r="J263" s="100">
        <f t="array" ref="J263">index(Sheet1!$F$47:$K$64, C263,B263)</f>
        <v>2873.1105</v>
      </c>
      <c r="K263" s="100">
        <f t="array" ref="K263">index(Sheet1!$F$47:$K$64, C263+1,B263)</f>
        <v>2819.4075</v>
      </c>
      <c r="L263" s="102">
        <f t="shared" si="18"/>
        <v>2819.807897</v>
      </c>
      <c r="M263" s="83">
        <f>L263/( 0.5*Sheet1!$F$18/12)</f>
        <v>2704.034756</v>
      </c>
      <c r="N263" s="83">
        <f t="shared" si="19"/>
        <v>0.7763522124</v>
      </c>
      <c r="O263" s="83">
        <f t="shared" si="20"/>
        <v>109.2103372</v>
      </c>
      <c r="P263" s="83">
        <f t="shared" si="21"/>
        <v>0.03135525041</v>
      </c>
      <c r="Q263" s="83">
        <f t="shared" si="22"/>
        <v>1</v>
      </c>
      <c r="R263" s="86">
        <f t="shared" si="31"/>
        <v>76.36685757</v>
      </c>
      <c r="S263" s="86">
        <f>min(R263, offset(Sheet1!$K$9,B263-1,0))</f>
        <v>76.36685757</v>
      </c>
      <c r="T263" s="83">
        <f t="shared" si="30"/>
        <v>5508.069163</v>
      </c>
      <c r="U263" s="83">
        <f t="shared" si="26"/>
        <v>0</v>
      </c>
      <c r="V263" s="83">
        <f t="shared" si="27"/>
        <v>2.237695598</v>
      </c>
      <c r="W263" s="83">
        <f t="shared" si="28"/>
        <v>401.9494804</v>
      </c>
    </row>
    <row r="264" ht="12.75" customHeight="1">
      <c r="A264" s="83">
        <f t="shared" si="29"/>
        <v>5.28</v>
      </c>
      <c r="B264" s="83">
        <f>IF( ISERROR( MATCH(R263,Sheet1!$K$9:$K$13,1) ), 1,  MATCH(R263,Sheet1!$K$9:$K$13,1)+1)</f>
        <v>2</v>
      </c>
      <c r="C264" s="94">
        <f>IF( ISERROR( MATCH(D264,Sheet1!$B$25:$B$42) ), 1, MATCH(D264,Sheet1!$B$25:$B$42))</f>
        <v>11</v>
      </c>
      <c r="D264" s="83">
        <f>if(U264, OFFSET(Sheet1!$P$9, 2*B263-1, 0),T263)</f>
        <v>5508.069163</v>
      </c>
      <c r="E264" s="100">
        <f t="array" ref="E264">index(Sheet1!$C$25:$H$42, C264,B264)</f>
        <v>76.25498231</v>
      </c>
      <c r="F264" s="100">
        <f t="array" ref="F264">index(Sheet1!$C$25:$H$42, C264+1,B264)</f>
        <v>83.18725343</v>
      </c>
      <c r="G264" s="94">
        <f t="array" ref="G264">index(Sheet1!$B$25:$B$42, C264,1)</f>
        <v>5500</v>
      </c>
      <c r="H264" s="94">
        <f t="array" ref="H264">index(Sheet1!$B$25:$B$42, C264+1,1)</f>
        <v>6000</v>
      </c>
      <c r="I264" s="100">
        <f t="shared" si="17"/>
        <v>76.36685757</v>
      </c>
      <c r="J264" s="100">
        <f t="array" ref="J264">index(Sheet1!$F$47:$K$64, C264,B264)</f>
        <v>2819.4075</v>
      </c>
      <c r="K264" s="100">
        <f t="array" ref="K264">index(Sheet1!$F$47:$K$64, C264+1,B264)</f>
        <v>2738.853</v>
      </c>
      <c r="L264" s="102">
        <f t="shared" si="18"/>
        <v>2818.107485</v>
      </c>
      <c r="M264" s="83">
        <f>L264/( 0.5*Sheet1!$F$18/12)</f>
        <v>2702.404158</v>
      </c>
      <c r="N264" s="83">
        <f t="shared" si="19"/>
        <v>0.7758840533</v>
      </c>
      <c r="O264" s="83">
        <f t="shared" si="20"/>
        <v>109.6796525</v>
      </c>
      <c r="P264" s="83">
        <f t="shared" si="21"/>
        <v>0.03148999498</v>
      </c>
      <c r="Q264" s="83">
        <f t="shared" si="22"/>
        <v>1</v>
      </c>
      <c r="R264" s="86">
        <f t="shared" si="31"/>
        <v>76.5302859</v>
      </c>
      <c r="S264" s="86">
        <f>min(R264, offset(Sheet1!$K$9,B264-1,0))</f>
        <v>76.5302859</v>
      </c>
      <c r="T264" s="83">
        <f t="shared" si="30"/>
        <v>5519.856666</v>
      </c>
      <c r="U264" s="83">
        <f t="shared" si="26"/>
        <v>0</v>
      </c>
      <c r="V264" s="83">
        <f t="shared" si="27"/>
        <v>2.242491437</v>
      </c>
      <c r="W264" s="83">
        <f t="shared" si="28"/>
        <v>404.187176</v>
      </c>
    </row>
    <row r="265" ht="12.75" customHeight="1">
      <c r="A265" s="83">
        <f t="shared" si="29"/>
        <v>5.3</v>
      </c>
      <c r="B265" s="83">
        <f>IF( ISERROR( MATCH(R264,Sheet1!$K$9:$K$13,1) ), 1,  MATCH(R264,Sheet1!$K$9:$K$13,1)+1)</f>
        <v>2</v>
      </c>
      <c r="C265" s="94">
        <f>IF( ISERROR( MATCH(D265,Sheet1!$B$25:$B$42) ), 1, MATCH(D265,Sheet1!$B$25:$B$42))</f>
        <v>11</v>
      </c>
      <c r="D265" s="83">
        <f>if(U265, OFFSET(Sheet1!$P$9, 2*B264-1, 0),T264)</f>
        <v>5519.856666</v>
      </c>
      <c r="E265" s="100">
        <f t="array" ref="E265">index(Sheet1!$C$25:$H$42, C265,B265)</f>
        <v>76.25498231</v>
      </c>
      <c r="F265" s="100">
        <f t="array" ref="F265">index(Sheet1!$C$25:$H$42, C265+1,B265)</f>
        <v>83.18725343</v>
      </c>
      <c r="G265" s="94">
        <f t="array" ref="G265">index(Sheet1!$B$25:$B$42, C265,1)</f>
        <v>5500</v>
      </c>
      <c r="H265" s="94">
        <f t="array" ref="H265">index(Sheet1!$B$25:$B$42, C265+1,1)</f>
        <v>6000</v>
      </c>
      <c r="I265" s="100">
        <f t="shared" si="17"/>
        <v>76.5302859</v>
      </c>
      <c r="J265" s="100">
        <f t="array" ref="J265">index(Sheet1!$F$47:$K$64, C265,B265)</f>
        <v>2819.4075</v>
      </c>
      <c r="K265" s="100">
        <f t="array" ref="K265">index(Sheet1!$F$47:$K$64, C265+1,B265)</f>
        <v>2738.853</v>
      </c>
      <c r="L265" s="102">
        <f t="shared" si="18"/>
        <v>2816.208412</v>
      </c>
      <c r="M265" s="83">
        <f>L265/( 0.5*Sheet1!$F$18/12)</f>
        <v>2700.583055</v>
      </c>
      <c r="N265" s="83">
        <f t="shared" si="19"/>
        <v>0.7753611987</v>
      </c>
      <c r="O265" s="83">
        <f t="shared" si="20"/>
        <v>110.1495931</v>
      </c>
      <c r="P265" s="83">
        <f t="shared" si="21"/>
        <v>0.03162491906</v>
      </c>
      <c r="Q265" s="83">
        <f t="shared" si="22"/>
        <v>1</v>
      </c>
      <c r="R265" s="86">
        <f t="shared" si="31"/>
        <v>76.69356982</v>
      </c>
      <c r="S265" s="86">
        <f>min(R265, offset(Sheet1!$K$9,B265-1,0))</f>
        <v>76.69356982</v>
      </c>
      <c r="T265" s="83">
        <f t="shared" si="30"/>
        <v>5531.633753</v>
      </c>
      <c r="U265" s="83">
        <f t="shared" si="26"/>
        <v>0</v>
      </c>
      <c r="V265" s="83">
        <f t="shared" si="27"/>
        <v>2.247283217</v>
      </c>
      <c r="W265" s="83">
        <f t="shared" si="28"/>
        <v>406.4296674</v>
      </c>
    </row>
    <row r="266" ht="12.75" customHeight="1">
      <c r="A266" s="83">
        <f t="shared" si="29"/>
        <v>5.32</v>
      </c>
      <c r="B266" s="83">
        <f>IF( ISERROR( MATCH(R265,Sheet1!$K$9:$K$13,1) ), 1,  MATCH(R265,Sheet1!$K$9:$K$13,1)+1)</f>
        <v>2</v>
      </c>
      <c r="C266" s="94">
        <f>IF( ISERROR( MATCH(D266,Sheet1!$B$25:$B$42) ), 1, MATCH(D266,Sheet1!$B$25:$B$42))</f>
        <v>11</v>
      </c>
      <c r="D266" s="83">
        <f>if(U266, OFFSET(Sheet1!$P$9, 2*B265-1, 0),T265)</f>
        <v>5531.633753</v>
      </c>
      <c r="E266" s="100">
        <f t="array" ref="E266">index(Sheet1!$C$25:$H$42, C266,B266)</f>
        <v>76.25498231</v>
      </c>
      <c r="F266" s="100">
        <f t="array" ref="F266">index(Sheet1!$C$25:$H$42, C266+1,B266)</f>
        <v>83.18725343</v>
      </c>
      <c r="G266" s="94">
        <f t="array" ref="G266">index(Sheet1!$B$25:$B$42, C266,1)</f>
        <v>5500</v>
      </c>
      <c r="H266" s="94">
        <f t="array" ref="H266">index(Sheet1!$B$25:$B$42, C266+1,1)</f>
        <v>6000</v>
      </c>
      <c r="I266" s="100">
        <f t="shared" si="17"/>
        <v>76.69356982</v>
      </c>
      <c r="J266" s="100">
        <f t="array" ref="J266">index(Sheet1!$F$47:$K$64, C266,B266)</f>
        <v>2819.4075</v>
      </c>
      <c r="K266" s="100">
        <f t="array" ref="K266">index(Sheet1!$F$47:$K$64, C266+1,B266)</f>
        <v>2738.853</v>
      </c>
      <c r="L266" s="102">
        <f t="shared" si="18"/>
        <v>2814.311018</v>
      </c>
      <c r="M266" s="83">
        <f>L266/( 0.5*Sheet1!$F$18/12)</f>
        <v>2698.763562</v>
      </c>
      <c r="N266" s="83">
        <f t="shared" si="19"/>
        <v>0.7748388062</v>
      </c>
      <c r="O266" s="83">
        <f t="shared" si="20"/>
        <v>110.6201217</v>
      </c>
      <c r="P266" s="83">
        <f t="shared" si="21"/>
        <v>0.03176001197</v>
      </c>
      <c r="Q266" s="83">
        <f t="shared" si="22"/>
        <v>1</v>
      </c>
      <c r="R266" s="86">
        <f t="shared" si="31"/>
        <v>76.85670939</v>
      </c>
      <c r="S266" s="86">
        <f>min(R266, offset(Sheet1!$K$9,B266-1,0))</f>
        <v>76.85670939</v>
      </c>
      <c r="T266" s="83">
        <f t="shared" si="30"/>
        <v>5543.400429</v>
      </c>
      <c r="U266" s="83">
        <f t="shared" si="26"/>
        <v>0</v>
      </c>
      <c r="V266" s="83">
        <f t="shared" si="27"/>
        <v>2.252070762</v>
      </c>
      <c r="W266" s="83">
        <f t="shared" si="28"/>
        <v>408.6769506</v>
      </c>
    </row>
    <row r="267" ht="12.75" customHeight="1">
      <c r="A267" s="83">
        <f t="shared" si="29"/>
        <v>5.34</v>
      </c>
      <c r="B267" s="83">
        <f>IF( ISERROR( MATCH(R266,Sheet1!$K$9:$K$13,1) ), 1,  MATCH(R266,Sheet1!$K$9:$K$13,1)+1)</f>
        <v>2</v>
      </c>
      <c r="C267" s="94">
        <f>IF( ISERROR( MATCH(D267,Sheet1!$B$25:$B$42) ), 1, MATCH(D267,Sheet1!$B$25:$B$42))</f>
        <v>11</v>
      </c>
      <c r="D267" s="83">
        <f>if(U267, OFFSET(Sheet1!$P$9, 2*B266-1, 0),T266)</f>
        <v>5543.400429</v>
      </c>
      <c r="E267" s="100">
        <f t="array" ref="E267">index(Sheet1!$C$25:$H$42, C267,B267)</f>
        <v>76.25498231</v>
      </c>
      <c r="F267" s="100">
        <f t="array" ref="F267">index(Sheet1!$C$25:$H$42, C267+1,B267)</f>
        <v>83.18725343</v>
      </c>
      <c r="G267" s="94">
        <f t="array" ref="G267">index(Sheet1!$B$25:$B$42, C267,1)</f>
        <v>5500</v>
      </c>
      <c r="H267" s="94">
        <f t="array" ref="H267">index(Sheet1!$B$25:$B$42, C267+1,1)</f>
        <v>6000</v>
      </c>
      <c r="I267" s="100">
        <f t="shared" si="17"/>
        <v>76.85670939</v>
      </c>
      <c r="J267" s="100">
        <f t="array" ref="J267">index(Sheet1!$F$47:$K$64, C267,B267)</f>
        <v>2819.4075</v>
      </c>
      <c r="K267" s="100">
        <f t="array" ref="K267">index(Sheet1!$F$47:$K$64, C267+1,B267)</f>
        <v>2738.853</v>
      </c>
      <c r="L267" s="102">
        <f t="shared" si="18"/>
        <v>2812.4153</v>
      </c>
      <c r="M267" s="83">
        <f>L267/( 0.5*Sheet1!$F$18/12)</f>
        <v>2696.945677</v>
      </c>
      <c r="N267" s="83">
        <f t="shared" si="19"/>
        <v>0.7743168755</v>
      </c>
      <c r="O267" s="83">
        <f t="shared" si="20"/>
        <v>111.0912359</v>
      </c>
      <c r="P267" s="83">
        <f t="shared" si="21"/>
        <v>0.031895273</v>
      </c>
      <c r="Q267" s="83">
        <f t="shared" si="22"/>
        <v>1</v>
      </c>
      <c r="R267" s="86">
        <f t="shared" si="31"/>
        <v>77.01970468</v>
      </c>
      <c r="S267" s="86">
        <f>min(R267, offset(Sheet1!$K$9,B267-1,0))</f>
        <v>77.01970468</v>
      </c>
      <c r="T267" s="83">
        <f t="shared" si="30"/>
        <v>5555.156698</v>
      </c>
      <c r="U267" s="83">
        <f t="shared" si="26"/>
        <v>0</v>
      </c>
      <c r="V267" s="83">
        <f t="shared" si="27"/>
        <v>2.256854073</v>
      </c>
      <c r="W267" s="83">
        <f t="shared" si="28"/>
        <v>410.9290214</v>
      </c>
    </row>
    <row r="268" ht="12.75" customHeight="1">
      <c r="A268" s="83">
        <f t="shared" si="29"/>
        <v>5.36</v>
      </c>
      <c r="B268" s="83">
        <f>IF( ISERROR( MATCH(R267,Sheet1!$K$9:$K$13,1) ), 1,  MATCH(R267,Sheet1!$K$9:$K$13,1)+1)</f>
        <v>2</v>
      </c>
      <c r="C268" s="94">
        <f>IF( ISERROR( MATCH(D268,Sheet1!$B$25:$B$42) ), 1, MATCH(D268,Sheet1!$B$25:$B$42))</f>
        <v>11</v>
      </c>
      <c r="D268" s="83">
        <f>if(U268, OFFSET(Sheet1!$P$9, 2*B267-1, 0),T267)</f>
        <v>5555.156698</v>
      </c>
      <c r="E268" s="100">
        <f t="array" ref="E268">index(Sheet1!$C$25:$H$42, C268,B268)</f>
        <v>76.25498231</v>
      </c>
      <c r="F268" s="100">
        <f t="array" ref="F268">index(Sheet1!$C$25:$H$42, C268+1,B268)</f>
        <v>83.18725343</v>
      </c>
      <c r="G268" s="94">
        <f t="array" ref="G268">index(Sheet1!$B$25:$B$42, C268,1)</f>
        <v>5500</v>
      </c>
      <c r="H268" s="94">
        <f t="array" ref="H268">index(Sheet1!$B$25:$B$42, C268+1,1)</f>
        <v>6000</v>
      </c>
      <c r="I268" s="100">
        <f t="shared" si="17"/>
        <v>77.01970468</v>
      </c>
      <c r="J268" s="100">
        <f t="array" ref="J268">index(Sheet1!$F$47:$K$64, C268,B268)</f>
        <v>2819.4075</v>
      </c>
      <c r="K268" s="100">
        <f t="array" ref="K268">index(Sheet1!$F$47:$K$64, C268+1,B268)</f>
        <v>2738.853</v>
      </c>
      <c r="L268" s="102">
        <f t="shared" si="18"/>
        <v>2810.52126</v>
      </c>
      <c r="M268" s="83">
        <f>L268/( 0.5*Sheet1!$F$18/12)</f>
        <v>2695.1294</v>
      </c>
      <c r="N268" s="83">
        <f t="shared" si="19"/>
        <v>0.7737954064</v>
      </c>
      <c r="O268" s="83">
        <f t="shared" si="20"/>
        <v>111.5629331</v>
      </c>
      <c r="P268" s="83">
        <f t="shared" si="21"/>
        <v>0.03203070143</v>
      </c>
      <c r="Q268" s="83">
        <f t="shared" si="22"/>
        <v>1</v>
      </c>
      <c r="R268" s="86">
        <f t="shared" si="31"/>
        <v>77.18255575</v>
      </c>
      <c r="S268" s="86">
        <f>min(R268, offset(Sheet1!$K$9,B268-1,0))</f>
        <v>77.18255575</v>
      </c>
      <c r="T268" s="83">
        <f t="shared" si="30"/>
        <v>5566.902565</v>
      </c>
      <c r="U268" s="83">
        <f t="shared" si="26"/>
        <v>0</v>
      </c>
      <c r="V268" s="83">
        <f t="shared" si="27"/>
        <v>2.261633153</v>
      </c>
      <c r="W268" s="83">
        <f t="shared" si="28"/>
        <v>413.1858755</v>
      </c>
    </row>
    <row r="269" ht="12.75" customHeight="1">
      <c r="A269" s="83">
        <f t="shared" si="29"/>
        <v>5.38</v>
      </c>
      <c r="B269" s="83">
        <f>IF( ISERROR( MATCH(R268,Sheet1!$K$9:$K$13,1) ), 1,  MATCH(R268,Sheet1!$K$9:$K$13,1)+1)</f>
        <v>2</v>
      </c>
      <c r="C269" s="94">
        <f>IF( ISERROR( MATCH(D269,Sheet1!$B$25:$B$42) ), 1, MATCH(D269,Sheet1!$B$25:$B$42))</f>
        <v>11</v>
      </c>
      <c r="D269" s="83">
        <f>if(U269, OFFSET(Sheet1!$P$9, 2*B268-1, 0),T268)</f>
        <v>5566.902565</v>
      </c>
      <c r="E269" s="100">
        <f t="array" ref="E269">index(Sheet1!$C$25:$H$42, C269,B269)</f>
        <v>76.25498231</v>
      </c>
      <c r="F269" s="100">
        <f t="array" ref="F269">index(Sheet1!$C$25:$H$42, C269+1,B269)</f>
        <v>83.18725343</v>
      </c>
      <c r="G269" s="94">
        <f t="array" ref="G269">index(Sheet1!$B$25:$B$42, C269,1)</f>
        <v>5500</v>
      </c>
      <c r="H269" s="94">
        <f t="array" ref="H269">index(Sheet1!$B$25:$B$42, C269+1,1)</f>
        <v>6000</v>
      </c>
      <c r="I269" s="100">
        <f t="shared" si="17"/>
        <v>77.18255575</v>
      </c>
      <c r="J269" s="100">
        <f t="array" ref="J269">index(Sheet1!$F$47:$K$64, C269,B269)</f>
        <v>2819.4075</v>
      </c>
      <c r="K269" s="100">
        <f t="array" ref="K269">index(Sheet1!$F$47:$K$64, C269+1,B269)</f>
        <v>2738.853</v>
      </c>
      <c r="L269" s="102">
        <f t="shared" si="18"/>
        <v>2808.628895</v>
      </c>
      <c r="M269" s="83">
        <f>L269/( 0.5*Sheet1!$F$18/12)</f>
        <v>2693.314731</v>
      </c>
      <c r="N269" s="83">
        <f t="shared" si="19"/>
        <v>0.7732743987</v>
      </c>
      <c r="O269" s="83">
        <f t="shared" si="20"/>
        <v>112.0352109</v>
      </c>
      <c r="P269" s="83">
        <f t="shared" si="21"/>
        <v>0.03216629657</v>
      </c>
      <c r="Q269" s="83">
        <f t="shared" si="22"/>
        <v>1</v>
      </c>
      <c r="R269" s="86">
        <f t="shared" si="31"/>
        <v>77.34526266</v>
      </c>
      <c r="S269" s="86">
        <f>min(R269, offset(Sheet1!$K$9,B269-1,0))</f>
        <v>77.34526266</v>
      </c>
      <c r="T269" s="83">
        <f t="shared" si="30"/>
        <v>5578.638034</v>
      </c>
      <c r="U269" s="83">
        <f t="shared" si="26"/>
        <v>0</v>
      </c>
      <c r="V269" s="83">
        <f t="shared" si="27"/>
        <v>2.266408003</v>
      </c>
      <c r="W269" s="83">
        <f t="shared" si="28"/>
        <v>415.4475086</v>
      </c>
    </row>
    <row r="270" ht="12.75" customHeight="1">
      <c r="A270" s="83">
        <f t="shared" si="29"/>
        <v>5.4</v>
      </c>
      <c r="B270" s="83">
        <f>IF( ISERROR( MATCH(R269,Sheet1!$K$9:$K$13,1) ), 1,  MATCH(R269,Sheet1!$K$9:$K$13,1)+1)</f>
        <v>2</v>
      </c>
      <c r="C270" s="94">
        <f>IF( ISERROR( MATCH(D270,Sheet1!$B$25:$B$42) ), 1, MATCH(D270,Sheet1!$B$25:$B$42))</f>
        <v>11</v>
      </c>
      <c r="D270" s="83">
        <f>if(U270, OFFSET(Sheet1!$P$9, 2*B269-1, 0),T269)</f>
        <v>5578.638034</v>
      </c>
      <c r="E270" s="100">
        <f t="array" ref="E270">index(Sheet1!$C$25:$H$42, C270,B270)</f>
        <v>76.25498231</v>
      </c>
      <c r="F270" s="100">
        <f t="array" ref="F270">index(Sheet1!$C$25:$H$42, C270+1,B270)</f>
        <v>83.18725343</v>
      </c>
      <c r="G270" s="94">
        <f t="array" ref="G270">index(Sheet1!$B$25:$B$42, C270,1)</f>
        <v>5500</v>
      </c>
      <c r="H270" s="94">
        <f t="array" ref="H270">index(Sheet1!$B$25:$B$42, C270+1,1)</f>
        <v>6000</v>
      </c>
      <c r="I270" s="100">
        <f t="shared" si="17"/>
        <v>77.34526266</v>
      </c>
      <c r="J270" s="100">
        <f t="array" ref="J270">index(Sheet1!$F$47:$K$64, C270,B270)</f>
        <v>2819.4075</v>
      </c>
      <c r="K270" s="100">
        <f t="array" ref="K270">index(Sheet1!$F$47:$K$64, C270+1,B270)</f>
        <v>2738.853</v>
      </c>
      <c r="L270" s="102">
        <f t="shared" si="18"/>
        <v>2806.738205</v>
      </c>
      <c r="M270" s="83">
        <f>L270/( 0.5*Sheet1!$F$18/12)</f>
        <v>2691.501667</v>
      </c>
      <c r="N270" s="83">
        <f t="shared" si="19"/>
        <v>0.7727538521</v>
      </c>
      <c r="O270" s="83">
        <f t="shared" si="20"/>
        <v>112.5080669</v>
      </c>
      <c r="P270" s="83">
        <f t="shared" si="21"/>
        <v>0.03230205769</v>
      </c>
      <c r="Q270" s="83">
        <f t="shared" si="22"/>
        <v>1</v>
      </c>
      <c r="R270" s="86">
        <f t="shared" si="31"/>
        <v>77.50782549</v>
      </c>
      <c r="S270" s="86">
        <f>min(R270, offset(Sheet1!$K$9,B270-1,0))</f>
        <v>77.50782549</v>
      </c>
      <c r="T270" s="83">
        <f t="shared" si="30"/>
        <v>5590.363111</v>
      </c>
      <c r="U270" s="83">
        <f t="shared" si="26"/>
        <v>0</v>
      </c>
      <c r="V270" s="83">
        <f t="shared" si="27"/>
        <v>2.271178626</v>
      </c>
      <c r="W270" s="83">
        <f t="shared" si="28"/>
        <v>417.7139166</v>
      </c>
    </row>
    <row r="271" ht="12.75" customHeight="1">
      <c r="A271" s="83">
        <f t="shared" si="29"/>
        <v>5.42</v>
      </c>
      <c r="B271" s="83">
        <f>IF( ISERROR( MATCH(R270,Sheet1!$K$9:$K$13,1) ), 1,  MATCH(R270,Sheet1!$K$9:$K$13,1)+1)</f>
        <v>2</v>
      </c>
      <c r="C271" s="94">
        <f>IF( ISERROR( MATCH(D271,Sheet1!$B$25:$B$42) ), 1, MATCH(D271,Sheet1!$B$25:$B$42))</f>
        <v>11</v>
      </c>
      <c r="D271" s="83">
        <f>if(U271, OFFSET(Sheet1!$P$9, 2*B270-1, 0),T270)</f>
        <v>5590.363111</v>
      </c>
      <c r="E271" s="100">
        <f t="array" ref="E271">index(Sheet1!$C$25:$H$42, C271,B271)</f>
        <v>76.25498231</v>
      </c>
      <c r="F271" s="100">
        <f t="array" ref="F271">index(Sheet1!$C$25:$H$42, C271+1,B271)</f>
        <v>83.18725343</v>
      </c>
      <c r="G271" s="94">
        <f t="array" ref="G271">index(Sheet1!$B$25:$B$42, C271,1)</f>
        <v>5500</v>
      </c>
      <c r="H271" s="94">
        <f t="array" ref="H271">index(Sheet1!$B$25:$B$42, C271+1,1)</f>
        <v>6000</v>
      </c>
      <c r="I271" s="100">
        <f t="shared" si="17"/>
        <v>77.50782549</v>
      </c>
      <c r="J271" s="100">
        <f t="array" ref="J271">index(Sheet1!$F$47:$K$64, C271,B271)</f>
        <v>2819.4075</v>
      </c>
      <c r="K271" s="100">
        <f t="array" ref="K271">index(Sheet1!$F$47:$K$64, C271+1,B271)</f>
        <v>2738.853</v>
      </c>
      <c r="L271" s="102">
        <f t="shared" si="18"/>
        <v>2804.84919</v>
      </c>
      <c r="M271" s="83">
        <f>L271/( 0.5*Sheet1!$F$18/12)</f>
        <v>2689.690209</v>
      </c>
      <c r="N271" s="83">
        <f t="shared" si="19"/>
        <v>0.7722337666</v>
      </c>
      <c r="O271" s="83">
        <f t="shared" si="20"/>
        <v>112.9814987</v>
      </c>
      <c r="P271" s="83">
        <f t="shared" si="21"/>
        <v>0.03243798411</v>
      </c>
      <c r="Q271" s="83">
        <f t="shared" si="22"/>
        <v>1</v>
      </c>
      <c r="R271" s="86">
        <f t="shared" si="31"/>
        <v>77.67024429</v>
      </c>
      <c r="S271" s="86">
        <f>min(R271, offset(Sheet1!$K$9,B271-1,0))</f>
        <v>77.67024429</v>
      </c>
      <c r="T271" s="83">
        <f t="shared" si="30"/>
        <v>5602.0778</v>
      </c>
      <c r="U271" s="83">
        <f t="shared" si="26"/>
        <v>0</v>
      </c>
      <c r="V271" s="83">
        <f t="shared" si="27"/>
        <v>2.275945023</v>
      </c>
      <c r="W271" s="83">
        <f t="shared" si="28"/>
        <v>419.9850953</v>
      </c>
    </row>
    <row r="272" ht="12.75" customHeight="1">
      <c r="A272" s="83">
        <f t="shared" si="29"/>
        <v>5.44</v>
      </c>
      <c r="B272" s="83">
        <f>IF( ISERROR( MATCH(R271,Sheet1!$K$9:$K$13,1) ), 1,  MATCH(R271,Sheet1!$K$9:$K$13,1)+1)</f>
        <v>2</v>
      </c>
      <c r="C272" s="94">
        <f>IF( ISERROR( MATCH(D272,Sheet1!$B$25:$B$42) ), 1, MATCH(D272,Sheet1!$B$25:$B$42))</f>
        <v>11</v>
      </c>
      <c r="D272" s="83">
        <f>if(U272, OFFSET(Sheet1!$P$9, 2*B271-1, 0),T271)</f>
        <v>5602.0778</v>
      </c>
      <c r="E272" s="100">
        <f t="array" ref="E272">index(Sheet1!$C$25:$H$42, C272,B272)</f>
        <v>76.25498231</v>
      </c>
      <c r="F272" s="100">
        <f t="array" ref="F272">index(Sheet1!$C$25:$H$42, C272+1,B272)</f>
        <v>83.18725343</v>
      </c>
      <c r="G272" s="94">
        <f t="array" ref="G272">index(Sheet1!$B$25:$B$42, C272,1)</f>
        <v>5500</v>
      </c>
      <c r="H272" s="94">
        <f t="array" ref="H272">index(Sheet1!$B$25:$B$42, C272+1,1)</f>
        <v>6000</v>
      </c>
      <c r="I272" s="100">
        <f t="shared" si="17"/>
        <v>77.67024429</v>
      </c>
      <c r="J272" s="100">
        <f t="array" ref="J272">index(Sheet1!$F$47:$K$64, C272,B272)</f>
        <v>2819.4075</v>
      </c>
      <c r="K272" s="100">
        <f t="array" ref="K272">index(Sheet1!$F$47:$K$64, C272+1,B272)</f>
        <v>2738.853</v>
      </c>
      <c r="L272" s="102">
        <f t="shared" si="18"/>
        <v>2802.961848</v>
      </c>
      <c r="M272" s="83">
        <f>L272/( 0.5*Sheet1!$F$18/12)</f>
        <v>2687.880356</v>
      </c>
      <c r="N272" s="83">
        <f t="shared" si="19"/>
        <v>0.7717141418</v>
      </c>
      <c r="O272" s="83">
        <f t="shared" si="20"/>
        <v>113.4555036</v>
      </c>
      <c r="P272" s="83">
        <f t="shared" si="21"/>
        <v>0.03257407511</v>
      </c>
      <c r="Q272" s="83">
        <f t="shared" si="22"/>
        <v>1</v>
      </c>
      <c r="R272" s="86">
        <f t="shared" si="31"/>
        <v>77.83251913</v>
      </c>
      <c r="S272" s="86">
        <f>min(R272, offset(Sheet1!$K$9,B272-1,0))</f>
        <v>77.83251913</v>
      </c>
      <c r="T272" s="83">
        <f t="shared" si="30"/>
        <v>5613.782106</v>
      </c>
      <c r="U272" s="83">
        <f t="shared" si="26"/>
        <v>0</v>
      </c>
      <c r="V272" s="83">
        <f t="shared" si="27"/>
        <v>2.280707197</v>
      </c>
      <c r="W272" s="83">
        <f t="shared" si="28"/>
        <v>422.2610403</v>
      </c>
    </row>
    <row r="273" ht="12.75" customHeight="1">
      <c r="A273" s="83">
        <f t="shared" si="29"/>
        <v>5.46</v>
      </c>
      <c r="B273" s="83">
        <f>IF( ISERROR( MATCH(R272,Sheet1!$K$9:$K$13,1) ), 1,  MATCH(R272,Sheet1!$K$9:$K$13,1)+1)</f>
        <v>2</v>
      </c>
      <c r="C273" s="94">
        <f>IF( ISERROR( MATCH(D273,Sheet1!$B$25:$B$42) ), 1, MATCH(D273,Sheet1!$B$25:$B$42))</f>
        <v>11</v>
      </c>
      <c r="D273" s="83">
        <f>if(U273, OFFSET(Sheet1!$P$9, 2*B272-1, 0),T272)</f>
        <v>5613.782106</v>
      </c>
      <c r="E273" s="100">
        <f t="array" ref="E273">index(Sheet1!$C$25:$H$42, C273,B273)</f>
        <v>76.25498231</v>
      </c>
      <c r="F273" s="100">
        <f t="array" ref="F273">index(Sheet1!$C$25:$H$42, C273+1,B273)</f>
        <v>83.18725343</v>
      </c>
      <c r="G273" s="94">
        <f t="array" ref="G273">index(Sheet1!$B$25:$B$42, C273,1)</f>
        <v>5500</v>
      </c>
      <c r="H273" s="94">
        <f t="array" ref="H273">index(Sheet1!$B$25:$B$42, C273+1,1)</f>
        <v>6000</v>
      </c>
      <c r="I273" s="100">
        <f t="shared" si="17"/>
        <v>77.83251913</v>
      </c>
      <c r="J273" s="100">
        <f t="array" ref="J273">index(Sheet1!$F$47:$K$64, C273,B273)</f>
        <v>2819.4075</v>
      </c>
      <c r="K273" s="100">
        <f t="array" ref="K273">index(Sheet1!$F$47:$K$64, C273+1,B273)</f>
        <v>2738.853</v>
      </c>
      <c r="L273" s="102">
        <f t="shared" si="18"/>
        <v>2801.076179</v>
      </c>
      <c r="M273" s="83">
        <f>L273/( 0.5*Sheet1!$F$18/12)</f>
        <v>2686.072107</v>
      </c>
      <c r="N273" s="83">
        <f t="shared" si="19"/>
        <v>0.7711949776</v>
      </c>
      <c r="O273" s="83">
        <f t="shared" si="20"/>
        <v>113.9300793</v>
      </c>
      <c r="P273" s="83">
        <f t="shared" si="21"/>
        <v>0.03271032998</v>
      </c>
      <c r="Q273" s="83">
        <f t="shared" si="22"/>
        <v>1</v>
      </c>
      <c r="R273" s="86">
        <f t="shared" si="31"/>
        <v>77.99465008</v>
      </c>
      <c r="S273" s="86">
        <f>min(R273, offset(Sheet1!$K$9,B273-1,0))</f>
        <v>77.99465008</v>
      </c>
      <c r="T273" s="83">
        <f t="shared" si="30"/>
        <v>5625.476033</v>
      </c>
      <c r="U273" s="83">
        <f t="shared" si="26"/>
        <v>0</v>
      </c>
      <c r="V273" s="83">
        <f t="shared" si="27"/>
        <v>2.285465148</v>
      </c>
      <c r="W273" s="83">
        <f t="shared" si="28"/>
        <v>424.5417475</v>
      </c>
    </row>
    <row r="274" ht="12.75" customHeight="1">
      <c r="A274" s="83">
        <f t="shared" si="29"/>
        <v>5.48</v>
      </c>
      <c r="B274" s="83">
        <f>IF( ISERROR( MATCH(R273,Sheet1!$K$9:$K$13,1) ), 1,  MATCH(R273,Sheet1!$K$9:$K$13,1)+1)</f>
        <v>2</v>
      </c>
      <c r="C274" s="94">
        <f>IF( ISERROR( MATCH(D274,Sheet1!$B$25:$B$42) ), 1, MATCH(D274,Sheet1!$B$25:$B$42))</f>
        <v>11</v>
      </c>
      <c r="D274" s="83">
        <f>if(U274, OFFSET(Sheet1!$P$9, 2*B273-1, 0),T273)</f>
        <v>5625.476033</v>
      </c>
      <c r="E274" s="100">
        <f t="array" ref="E274">index(Sheet1!$C$25:$H$42, C274,B274)</f>
        <v>76.25498231</v>
      </c>
      <c r="F274" s="100">
        <f t="array" ref="F274">index(Sheet1!$C$25:$H$42, C274+1,B274)</f>
        <v>83.18725343</v>
      </c>
      <c r="G274" s="94">
        <f t="array" ref="G274">index(Sheet1!$B$25:$B$42, C274,1)</f>
        <v>5500</v>
      </c>
      <c r="H274" s="94">
        <f t="array" ref="H274">index(Sheet1!$B$25:$B$42, C274+1,1)</f>
        <v>6000</v>
      </c>
      <c r="I274" s="100">
        <f t="shared" si="17"/>
        <v>77.99465008</v>
      </c>
      <c r="J274" s="100">
        <f t="array" ref="J274">index(Sheet1!$F$47:$K$64, C274,B274)</f>
        <v>2819.4075</v>
      </c>
      <c r="K274" s="100">
        <f t="array" ref="K274">index(Sheet1!$F$47:$K$64, C274+1,B274)</f>
        <v>2738.853</v>
      </c>
      <c r="L274" s="102">
        <f t="shared" si="18"/>
        <v>2799.192182</v>
      </c>
      <c r="M274" s="83">
        <f>L274/( 0.5*Sheet1!$F$18/12)</f>
        <v>2684.265462</v>
      </c>
      <c r="N274" s="83">
        <f t="shared" si="19"/>
        <v>0.7706762738</v>
      </c>
      <c r="O274" s="83">
        <f t="shared" si="20"/>
        <v>114.4052234</v>
      </c>
      <c r="P274" s="83">
        <f t="shared" si="21"/>
        <v>0.03284674804</v>
      </c>
      <c r="Q274" s="83">
        <f t="shared" si="22"/>
        <v>1</v>
      </c>
      <c r="R274" s="86">
        <f t="shared" si="31"/>
        <v>78.1566372</v>
      </c>
      <c r="S274" s="86">
        <f>min(R274, offset(Sheet1!$K$9,B274-1,0))</f>
        <v>78.1566372</v>
      </c>
      <c r="T274" s="83">
        <f t="shared" si="30"/>
        <v>5637.159587</v>
      </c>
      <c r="U274" s="83">
        <f t="shared" si="26"/>
        <v>0</v>
      </c>
      <c r="V274" s="83">
        <f t="shared" si="27"/>
        <v>2.29021888</v>
      </c>
      <c r="W274" s="83">
        <f t="shared" si="28"/>
        <v>426.8272126</v>
      </c>
    </row>
    <row r="275" ht="12.75" customHeight="1">
      <c r="A275" s="83">
        <f t="shared" si="29"/>
        <v>5.5</v>
      </c>
      <c r="B275" s="83">
        <f>IF( ISERROR( MATCH(R274,Sheet1!$K$9:$K$13,1) ), 1,  MATCH(R274,Sheet1!$K$9:$K$13,1)+1)</f>
        <v>2</v>
      </c>
      <c r="C275" s="94">
        <f>IF( ISERROR( MATCH(D275,Sheet1!$B$25:$B$42) ), 1, MATCH(D275,Sheet1!$B$25:$B$42))</f>
        <v>11</v>
      </c>
      <c r="D275" s="83">
        <f>if(U275, OFFSET(Sheet1!$P$9, 2*B274-1, 0),T274)</f>
        <v>5637.159587</v>
      </c>
      <c r="E275" s="100">
        <f t="array" ref="E275">index(Sheet1!$C$25:$H$42, C275,B275)</f>
        <v>76.25498231</v>
      </c>
      <c r="F275" s="100">
        <f t="array" ref="F275">index(Sheet1!$C$25:$H$42, C275+1,B275)</f>
        <v>83.18725343</v>
      </c>
      <c r="G275" s="94">
        <f t="array" ref="G275">index(Sheet1!$B$25:$B$42, C275,1)</f>
        <v>5500</v>
      </c>
      <c r="H275" s="94">
        <f t="array" ref="H275">index(Sheet1!$B$25:$B$42, C275+1,1)</f>
        <v>6000</v>
      </c>
      <c r="I275" s="100">
        <f t="shared" si="17"/>
        <v>78.1566372</v>
      </c>
      <c r="J275" s="100">
        <f t="array" ref="J275">index(Sheet1!$F$47:$K$64, C275,B275)</f>
        <v>2819.4075</v>
      </c>
      <c r="K275" s="100">
        <f t="array" ref="K275">index(Sheet1!$F$47:$K$64, C275+1,B275)</f>
        <v>2738.853</v>
      </c>
      <c r="L275" s="102">
        <f t="shared" si="18"/>
        <v>2797.309856</v>
      </c>
      <c r="M275" s="83">
        <f>L275/( 0.5*Sheet1!$F$18/12)</f>
        <v>2682.460419</v>
      </c>
      <c r="N275" s="83">
        <f t="shared" si="19"/>
        <v>0.7701580301</v>
      </c>
      <c r="O275" s="83">
        <f t="shared" si="20"/>
        <v>114.8809334</v>
      </c>
      <c r="P275" s="83">
        <f t="shared" si="21"/>
        <v>0.03298332857</v>
      </c>
      <c r="Q275" s="83">
        <f t="shared" si="22"/>
        <v>1</v>
      </c>
      <c r="R275" s="86">
        <f t="shared" si="31"/>
        <v>78.31848055</v>
      </c>
      <c r="S275" s="86">
        <f>min(R275, offset(Sheet1!$K$9,B275-1,0))</f>
        <v>78.31848055</v>
      </c>
      <c r="T275" s="83">
        <f t="shared" si="30"/>
        <v>5648.832771</v>
      </c>
      <c r="U275" s="83">
        <f t="shared" si="26"/>
        <v>0</v>
      </c>
      <c r="V275" s="83">
        <f t="shared" si="27"/>
        <v>2.294968394</v>
      </c>
      <c r="W275" s="83">
        <f t="shared" si="28"/>
        <v>429.1174315</v>
      </c>
    </row>
    <row r="276" ht="12.75" customHeight="1">
      <c r="A276" s="83">
        <f t="shared" si="29"/>
        <v>5.52</v>
      </c>
      <c r="B276" s="83">
        <f>IF( ISERROR( MATCH(R275,Sheet1!$K$9:$K$13,1) ), 1,  MATCH(R275,Sheet1!$K$9:$K$13,1)+1)</f>
        <v>2</v>
      </c>
      <c r="C276" s="94">
        <f>IF( ISERROR( MATCH(D276,Sheet1!$B$25:$B$42) ), 1, MATCH(D276,Sheet1!$B$25:$B$42))</f>
        <v>11</v>
      </c>
      <c r="D276" s="83">
        <f>if(U276, OFFSET(Sheet1!$P$9, 2*B275-1, 0),T275)</f>
        <v>5648.832771</v>
      </c>
      <c r="E276" s="100">
        <f t="array" ref="E276">index(Sheet1!$C$25:$H$42, C276,B276)</f>
        <v>76.25498231</v>
      </c>
      <c r="F276" s="100">
        <f t="array" ref="F276">index(Sheet1!$C$25:$H$42, C276+1,B276)</f>
        <v>83.18725343</v>
      </c>
      <c r="G276" s="94">
        <f t="array" ref="G276">index(Sheet1!$B$25:$B$42, C276,1)</f>
        <v>5500</v>
      </c>
      <c r="H276" s="94">
        <f t="array" ref="H276">index(Sheet1!$B$25:$B$42, C276+1,1)</f>
        <v>6000</v>
      </c>
      <c r="I276" s="100">
        <f t="shared" si="17"/>
        <v>78.31848055</v>
      </c>
      <c r="J276" s="100">
        <f t="array" ref="J276">index(Sheet1!$F$47:$K$64, C276,B276)</f>
        <v>2819.4075</v>
      </c>
      <c r="K276" s="100">
        <f t="array" ref="K276">index(Sheet1!$F$47:$K$64, C276+1,B276)</f>
        <v>2738.853</v>
      </c>
      <c r="L276" s="102">
        <f t="shared" si="18"/>
        <v>2795.429201</v>
      </c>
      <c r="M276" s="83">
        <f>L276/( 0.5*Sheet1!$F$18/12)</f>
        <v>2680.656978</v>
      </c>
      <c r="N276" s="83">
        <f t="shared" si="19"/>
        <v>0.7696402464</v>
      </c>
      <c r="O276" s="83">
        <f t="shared" si="20"/>
        <v>115.3572069</v>
      </c>
      <c r="P276" s="83">
        <f t="shared" si="21"/>
        <v>0.03312007088</v>
      </c>
      <c r="Q276" s="83">
        <f t="shared" si="22"/>
        <v>1</v>
      </c>
      <c r="R276" s="86">
        <f t="shared" si="31"/>
        <v>78.48018021</v>
      </c>
      <c r="S276" s="86">
        <f>min(R276, offset(Sheet1!$K$9,B276-1,0))</f>
        <v>78.48018021</v>
      </c>
      <c r="T276" s="83">
        <f t="shared" si="30"/>
        <v>5660.495591</v>
      </c>
      <c r="U276" s="83">
        <f t="shared" si="26"/>
        <v>0</v>
      </c>
      <c r="V276" s="83">
        <f t="shared" si="27"/>
        <v>2.299713691</v>
      </c>
      <c r="W276" s="83">
        <f t="shared" si="28"/>
        <v>431.4123999</v>
      </c>
    </row>
    <row r="277" ht="12.75" customHeight="1">
      <c r="A277" s="83">
        <f t="shared" si="29"/>
        <v>5.54</v>
      </c>
      <c r="B277" s="83">
        <f>IF( ISERROR( MATCH(R276,Sheet1!$K$9:$K$13,1) ), 1,  MATCH(R276,Sheet1!$K$9:$K$13,1)+1)</f>
        <v>2</v>
      </c>
      <c r="C277" s="94">
        <f>IF( ISERROR( MATCH(D277,Sheet1!$B$25:$B$42) ), 1, MATCH(D277,Sheet1!$B$25:$B$42))</f>
        <v>11</v>
      </c>
      <c r="D277" s="83">
        <f>if(U277, OFFSET(Sheet1!$P$9, 2*B276-1, 0),T276)</f>
        <v>5660.495591</v>
      </c>
      <c r="E277" s="100">
        <f t="array" ref="E277">index(Sheet1!$C$25:$H$42, C277,B277)</f>
        <v>76.25498231</v>
      </c>
      <c r="F277" s="100">
        <f t="array" ref="F277">index(Sheet1!$C$25:$H$42, C277+1,B277)</f>
        <v>83.18725343</v>
      </c>
      <c r="G277" s="94">
        <f t="array" ref="G277">index(Sheet1!$B$25:$B$42, C277,1)</f>
        <v>5500</v>
      </c>
      <c r="H277" s="94">
        <f t="array" ref="H277">index(Sheet1!$B$25:$B$42, C277+1,1)</f>
        <v>6000</v>
      </c>
      <c r="I277" s="100">
        <f t="shared" si="17"/>
        <v>78.48018021</v>
      </c>
      <c r="J277" s="100">
        <f t="array" ref="J277">index(Sheet1!$F$47:$K$64, C277,B277)</f>
        <v>2819.4075</v>
      </c>
      <c r="K277" s="100">
        <f t="array" ref="K277">index(Sheet1!$F$47:$K$64, C277+1,B277)</f>
        <v>2738.853</v>
      </c>
      <c r="L277" s="102">
        <f t="shared" si="18"/>
        <v>2793.550216</v>
      </c>
      <c r="M277" s="83">
        <f>L277/( 0.5*Sheet1!$F$18/12)</f>
        <v>2678.855139</v>
      </c>
      <c r="N277" s="83">
        <f t="shared" si="19"/>
        <v>0.7691229224</v>
      </c>
      <c r="O277" s="83">
        <f t="shared" si="20"/>
        <v>115.8340414</v>
      </c>
      <c r="P277" s="83">
        <f t="shared" si="21"/>
        <v>0.03325697427</v>
      </c>
      <c r="Q277" s="83">
        <f t="shared" si="22"/>
        <v>1</v>
      </c>
      <c r="R277" s="86">
        <f t="shared" si="31"/>
        <v>78.64173623</v>
      </c>
      <c r="S277" s="86">
        <f>min(R277, offset(Sheet1!$K$9,B277-1,0))</f>
        <v>78.64173623</v>
      </c>
      <c r="T277" s="83">
        <f t="shared" si="30"/>
        <v>5672.148051</v>
      </c>
      <c r="U277" s="83">
        <f t="shared" si="26"/>
        <v>0</v>
      </c>
      <c r="V277" s="83">
        <f t="shared" si="27"/>
        <v>2.304454774</v>
      </c>
      <c r="W277" s="83">
        <f t="shared" si="28"/>
        <v>433.7121136</v>
      </c>
    </row>
    <row r="278" ht="12.75" customHeight="1">
      <c r="A278" s="83">
        <f t="shared" si="29"/>
        <v>5.56</v>
      </c>
      <c r="B278" s="83">
        <f>IF( ISERROR( MATCH(R277,Sheet1!$K$9:$K$13,1) ), 1,  MATCH(R277,Sheet1!$K$9:$K$13,1)+1)</f>
        <v>2</v>
      </c>
      <c r="C278" s="94">
        <f>IF( ISERROR( MATCH(D278,Sheet1!$B$25:$B$42) ), 1, MATCH(D278,Sheet1!$B$25:$B$42))</f>
        <v>11</v>
      </c>
      <c r="D278" s="83">
        <f>if(U278, OFFSET(Sheet1!$P$9, 2*B277-1, 0),T277)</f>
        <v>5672.148051</v>
      </c>
      <c r="E278" s="100">
        <f t="array" ref="E278">index(Sheet1!$C$25:$H$42, C278,B278)</f>
        <v>76.25498231</v>
      </c>
      <c r="F278" s="100">
        <f t="array" ref="F278">index(Sheet1!$C$25:$H$42, C278+1,B278)</f>
        <v>83.18725343</v>
      </c>
      <c r="G278" s="94">
        <f t="array" ref="G278">index(Sheet1!$B$25:$B$42, C278,1)</f>
        <v>5500</v>
      </c>
      <c r="H278" s="94">
        <f t="array" ref="H278">index(Sheet1!$B$25:$B$42, C278+1,1)</f>
        <v>6000</v>
      </c>
      <c r="I278" s="100">
        <f t="shared" si="17"/>
        <v>78.64173623</v>
      </c>
      <c r="J278" s="100">
        <f t="array" ref="J278">index(Sheet1!$F$47:$K$64, C278,B278)</f>
        <v>2819.4075</v>
      </c>
      <c r="K278" s="100">
        <f t="array" ref="K278">index(Sheet1!$F$47:$K$64, C278+1,B278)</f>
        <v>2738.853</v>
      </c>
      <c r="L278" s="102">
        <f t="shared" si="18"/>
        <v>2791.6729</v>
      </c>
      <c r="M278" s="83">
        <f>L278/( 0.5*Sheet1!$F$18/12)</f>
        <v>2677.0549</v>
      </c>
      <c r="N278" s="83">
        <f t="shared" si="19"/>
        <v>0.7686060579</v>
      </c>
      <c r="O278" s="83">
        <f t="shared" si="20"/>
        <v>116.3114345</v>
      </c>
      <c r="P278" s="83">
        <f t="shared" si="21"/>
        <v>0.03339403804</v>
      </c>
      <c r="Q278" s="83">
        <f t="shared" si="22"/>
        <v>1</v>
      </c>
      <c r="R278" s="86">
        <f t="shared" si="31"/>
        <v>78.80314869</v>
      </c>
      <c r="S278" s="86">
        <f>min(R278, offset(Sheet1!$K$9,B278-1,0))</f>
        <v>78.80314869</v>
      </c>
      <c r="T278" s="83">
        <f t="shared" si="30"/>
        <v>5683.790156</v>
      </c>
      <c r="U278" s="83">
        <f t="shared" si="26"/>
        <v>0</v>
      </c>
      <c r="V278" s="83">
        <f t="shared" si="27"/>
        <v>2.309191646</v>
      </c>
      <c r="W278" s="83">
        <f t="shared" si="28"/>
        <v>436.0165684</v>
      </c>
    </row>
    <row r="279" ht="12.75" customHeight="1">
      <c r="A279" s="83">
        <f t="shared" si="29"/>
        <v>5.58</v>
      </c>
      <c r="B279" s="83">
        <f>IF( ISERROR( MATCH(R278,Sheet1!$K$9:$K$13,1) ), 1,  MATCH(R278,Sheet1!$K$9:$K$13,1)+1)</f>
        <v>2</v>
      </c>
      <c r="C279" s="94">
        <f>IF( ISERROR( MATCH(D279,Sheet1!$B$25:$B$42) ), 1, MATCH(D279,Sheet1!$B$25:$B$42))</f>
        <v>11</v>
      </c>
      <c r="D279" s="83">
        <f>if(U279, OFFSET(Sheet1!$P$9, 2*B278-1, 0),T278)</f>
        <v>5683.790156</v>
      </c>
      <c r="E279" s="100">
        <f t="array" ref="E279">index(Sheet1!$C$25:$H$42, C279,B279)</f>
        <v>76.25498231</v>
      </c>
      <c r="F279" s="100">
        <f t="array" ref="F279">index(Sheet1!$C$25:$H$42, C279+1,B279)</f>
        <v>83.18725343</v>
      </c>
      <c r="G279" s="94">
        <f t="array" ref="G279">index(Sheet1!$B$25:$B$42, C279,1)</f>
        <v>5500</v>
      </c>
      <c r="H279" s="94">
        <f t="array" ref="H279">index(Sheet1!$B$25:$B$42, C279+1,1)</f>
        <v>6000</v>
      </c>
      <c r="I279" s="100">
        <f t="shared" si="17"/>
        <v>78.80314869</v>
      </c>
      <c r="J279" s="100">
        <f t="array" ref="J279">index(Sheet1!$F$47:$K$64, C279,B279)</f>
        <v>2819.4075</v>
      </c>
      <c r="K279" s="100">
        <f t="array" ref="K279">index(Sheet1!$F$47:$K$64, C279+1,B279)</f>
        <v>2738.853</v>
      </c>
      <c r="L279" s="102">
        <f t="shared" si="18"/>
        <v>2789.797252</v>
      </c>
      <c r="M279" s="83">
        <f>L279/( 0.5*Sheet1!$F$18/12)</f>
        <v>2675.25626</v>
      </c>
      <c r="N279" s="83">
        <f t="shared" si="19"/>
        <v>0.7680896527</v>
      </c>
      <c r="O279" s="83">
        <f t="shared" si="20"/>
        <v>116.7893838</v>
      </c>
      <c r="P279" s="83">
        <f t="shared" si="21"/>
        <v>0.0335312615</v>
      </c>
      <c r="Q279" s="83">
        <f t="shared" si="22"/>
        <v>1</v>
      </c>
      <c r="R279" s="86">
        <f t="shared" si="31"/>
        <v>78.96441765</v>
      </c>
      <c r="S279" s="86">
        <f>min(R279, offset(Sheet1!$K$9,B279-1,0))</f>
        <v>78.96441765</v>
      </c>
      <c r="T279" s="83">
        <f t="shared" si="30"/>
        <v>5695.42191</v>
      </c>
      <c r="U279" s="83">
        <f t="shared" si="26"/>
        <v>0</v>
      </c>
      <c r="V279" s="83">
        <f t="shared" si="27"/>
        <v>2.313924306</v>
      </c>
      <c r="W279" s="83">
        <f t="shared" si="28"/>
        <v>438.32576</v>
      </c>
    </row>
    <row r="280" ht="12.75" customHeight="1">
      <c r="A280" s="83">
        <f t="shared" si="29"/>
        <v>5.6</v>
      </c>
      <c r="B280" s="83">
        <f>IF( ISERROR( MATCH(R279,Sheet1!$K$9:$K$13,1) ), 1,  MATCH(R279,Sheet1!$K$9:$K$13,1)+1)</f>
        <v>2</v>
      </c>
      <c r="C280" s="94">
        <f>IF( ISERROR( MATCH(D280,Sheet1!$B$25:$B$42) ), 1, MATCH(D280,Sheet1!$B$25:$B$42))</f>
        <v>11</v>
      </c>
      <c r="D280" s="83">
        <f>if(U280, OFFSET(Sheet1!$P$9, 2*B279-1, 0),T279)</f>
        <v>5695.42191</v>
      </c>
      <c r="E280" s="100">
        <f t="array" ref="E280">index(Sheet1!$C$25:$H$42, C280,B280)</f>
        <v>76.25498231</v>
      </c>
      <c r="F280" s="100">
        <f t="array" ref="F280">index(Sheet1!$C$25:$H$42, C280+1,B280)</f>
        <v>83.18725343</v>
      </c>
      <c r="G280" s="94">
        <f t="array" ref="G280">index(Sheet1!$B$25:$B$42, C280,1)</f>
        <v>5500</v>
      </c>
      <c r="H280" s="94">
        <f t="array" ref="H280">index(Sheet1!$B$25:$B$42, C280+1,1)</f>
        <v>6000</v>
      </c>
      <c r="I280" s="100">
        <f t="shared" si="17"/>
        <v>78.96441765</v>
      </c>
      <c r="J280" s="100">
        <f t="array" ref="J280">index(Sheet1!$F$47:$K$64, C280,B280)</f>
        <v>2819.4075</v>
      </c>
      <c r="K280" s="100">
        <f t="array" ref="K280">index(Sheet1!$F$47:$K$64, C280+1,B280)</f>
        <v>2738.853</v>
      </c>
      <c r="L280" s="102">
        <f t="shared" si="18"/>
        <v>2787.923271</v>
      </c>
      <c r="M280" s="83">
        <f>L280/( 0.5*Sheet1!$F$18/12)</f>
        <v>2673.45922</v>
      </c>
      <c r="N280" s="83">
        <f t="shared" si="19"/>
        <v>0.7675737066</v>
      </c>
      <c r="O280" s="83">
        <f t="shared" si="20"/>
        <v>117.2678869</v>
      </c>
      <c r="P280" s="83">
        <f t="shared" si="21"/>
        <v>0.03366864395</v>
      </c>
      <c r="Q280" s="83">
        <f t="shared" si="22"/>
        <v>1</v>
      </c>
      <c r="R280" s="86">
        <f t="shared" si="31"/>
        <v>79.12554317</v>
      </c>
      <c r="S280" s="86">
        <f>min(R280, offset(Sheet1!$K$9,B280-1,0))</f>
        <v>79.12554317</v>
      </c>
      <c r="T280" s="83">
        <f t="shared" si="30"/>
        <v>5707.04332</v>
      </c>
      <c r="U280" s="83">
        <f t="shared" si="26"/>
        <v>0</v>
      </c>
      <c r="V280" s="83">
        <f t="shared" si="27"/>
        <v>2.318652759</v>
      </c>
      <c r="W280" s="83">
        <f t="shared" si="28"/>
        <v>440.6396843</v>
      </c>
    </row>
    <row r="281" ht="12.75" customHeight="1">
      <c r="A281" s="83">
        <f t="shared" si="29"/>
        <v>5.62</v>
      </c>
      <c r="B281" s="83">
        <f>IF( ISERROR( MATCH(R280,Sheet1!$K$9:$K$13,1) ), 1,  MATCH(R280,Sheet1!$K$9:$K$13,1)+1)</f>
        <v>2</v>
      </c>
      <c r="C281" s="94">
        <f>IF( ISERROR( MATCH(D281,Sheet1!$B$25:$B$42) ), 1, MATCH(D281,Sheet1!$B$25:$B$42))</f>
        <v>11</v>
      </c>
      <c r="D281" s="83">
        <f>if(U281, OFFSET(Sheet1!$P$9, 2*B280-1, 0),T280)</f>
        <v>5707.04332</v>
      </c>
      <c r="E281" s="100">
        <f t="array" ref="E281">index(Sheet1!$C$25:$H$42, C281,B281)</f>
        <v>76.25498231</v>
      </c>
      <c r="F281" s="100">
        <f t="array" ref="F281">index(Sheet1!$C$25:$H$42, C281+1,B281)</f>
        <v>83.18725343</v>
      </c>
      <c r="G281" s="94">
        <f t="array" ref="G281">index(Sheet1!$B$25:$B$42, C281,1)</f>
        <v>5500</v>
      </c>
      <c r="H281" s="94">
        <f t="array" ref="H281">index(Sheet1!$B$25:$B$42, C281+1,1)</f>
        <v>6000</v>
      </c>
      <c r="I281" s="100">
        <f t="shared" si="17"/>
        <v>79.12554317</v>
      </c>
      <c r="J281" s="100">
        <f t="array" ref="J281">index(Sheet1!$F$47:$K$64, C281,B281)</f>
        <v>2819.4075</v>
      </c>
      <c r="K281" s="100">
        <f t="array" ref="K281">index(Sheet1!$F$47:$K$64, C281+1,B281)</f>
        <v>2738.853</v>
      </c>
      <c r="L281" s="102">
        <f t="shared" si="18"/>
        <v>2786.050958</v>
      </c>
      <c r="M281" s="83">
        <f>L281/( 0.5*Sheet1!$F$18/12)</f>
        <v>2671.663778</v>
      </c>
      <c r="N281" s="83">
        <f t="shared" si="19"/>
        <v>0.7670582194</v>
      </c>
      <c r="O281" s="83">
        <f t="shared" si="20"/>
        <v>117.7469413</v>
      </c>
      <c r="P281" s="83">
        <f t="shared" si="21"/>
        <v>0.03380618469</v>
      </c>
      <c r="Q281" s="83">
        <f t="shared" si="22"/>
        <v>1</v>
      </c>
      <c r="R281" s="86">
        <f t="shared" si="31"/>
        <v>79.28652532</v>
      </c>
      <c r="S281" s="86">
        <f>min(R281, offset(Sheet1!$K$9,B281-1,0))</f>
        <v>79.28652532</v>
      </c>
      <c r="T281" s="83">
        <f t="shared" si="30"/>
        <v>5718.654388</v>
      </c>
      <c r="U281" s="83">
        <f t="shared" si="26"/>
        <v>0</v>
      </c>
      <c r="V281" s="83">
        <f t="shared" si="27"/>
        <v>2.323377004</v>
      </c>
      <c r="W281" s="83">
        <f t="shared" si="28"/>
        <v>442.9583371</v>
      </c>
    </row>
    <row r="282" ht="12.75" customHeight="1">
      <c r="A282" s="83">
        <f t="shared" si="29"/>
        <v>5.64</v>
      </c>
      <c r="B282" s="83">
        <f>IF( ISERROR( MATCH(R281,Sheet1!$K$9:$K$13,1) ), 1,  MATCH(R281,Sheet1!$K$9:$K$13,1)+1)</f>
        <v>2</v>
      </c>
      <c r="C282" s="94">
        <f>IF( ISERROR( MATCH(D282,Sheet1!$B$25:$B$42) ), 1, MATCH(D282,Sheet1!$B$25:$B$42))</f>
        <v>11</v>
      </c>
      <c r="D282" s="83">
        <f>if(U282, OFFSET(Sheet1!$P$9, 2*B281-1, 0),T281)</f>
        <v>5718.654388</v>
      </c>
      <c r="E282" s="100">
        <f t="array" ref="E282">index(Sheet1!$C$25:$H$42, C282,B282)</f>
        <v>76.25498231</v>
      </c>
      <c r="F282" s="100">
        <f t="array" ref="F282">index(Sheet1!$C$25:$H$42, C282+1,B282)</f>
        <v>83.18725343</v>
      </c>
      <c r="G282" s="94">
        <f t="array" ref="G282">index(Sheet1!$B$25:$B$42, C282,1)</f>
        <v>5500</v>
      </c>
      <c r="H282" s="94">
        <f t="array" ref="H282">index(Sheet1!$B$25:$B$42, C282+1,1)</f>
        <v>6000</v>
      </c>
      <c r="I282" s="100">
        <f t="shared" si="17"/>
        <v>79.28652532</v>
      </c>
      <c r="J282" s="100">
        <f t="array" ref="J282">index(Sheet1!$F$47:$K$64, C282,B282)</f>
        <v>2819.4075</v>
      </c>
      <c r="K282" s="100">
        <f t="array" ref="K282">index(Sheet1!$F$47:$K$64, C282+1,B282)</f>
        <v>2738.853</v>
      </c>
      <c r="L282" s="102">
        <f t="shared" si="18"/>
        <v>2784.18031</v>
      </c>
      <c r="M282" s="83">
        <f>L282/( 0.5*Sheet1!$F$18/12)</f>
        <v>2669.869934</v>
      </c>
      <c r="N282" s="83">
        <f t="shared" si="19"/>
        <v>0.7665431909</v>
      </c>
      <c r="O282" s="83">
        <f t="shared" si="20"/>
        <v>118.2265446</v>
      </c>
      <c r="P282" s="83">
        <f t="shared" si="21"/>
        <v>0.03394388304</v>
      </c>
      <c r="Q282" s="83">
        <f t="shared" si="22"/>
        <v>1</v>
      </c>
      <c r="R282" s="86">
        <f t="shared" si="31"/>
        <v>79.44736416</v>
      </c>
      <c r="S282" s="86">
        <f>min(R282, offset(Sheet1!$K$9,B282-1,0))</f>
        <v>79.44736416</v>
      </c>
      <c r="T282" s="83">
        <f t="shared" si="30"/>
        <v>5730.255121</v>
      </c>
      <c r="U282" s="83">
        <f t="shared" si="26"/>
        <v>0</v>
      </c>
      <c r="V282" s="83">
        <f t="shared" si="27"/>
        <v>2.328097046</v>
      </c>
      <c r="W282" s="83">
        <f t="shared" si="28"/>
        <v>445.2817141</v>
      </c>
    </row>
    <row r="283" ht="12.75" customHeight="1">
      <c r="A283" s="83">
        <f t="shared" si="29"/>
        <v>5.66</v>
      </c>
      <c r="B283" s="83">
        <f>IF( ISERROR( MATCH(R282,Sheet1!$K$9:$K$13,1) ), 1,  MATCH(R282,Sheet1!$K$9:$K$13,1)+1)</f>
        <v>2</v>
      </c>
      <c r="C283" s="94">
        <f>IF( ISERROR( MATCH(D283,Sheet1!$B$25:$B$42) ), 1, MATCH(D283,Sheet1!$B$25:$B$42))</f>
        <v>11</v>
      </c>
      <c r="D283" s="83">
        <f>if(U283, OFFSET(Sheet1!$P$9, 2*B282-1, 0),T282)</f>
        <v>5730.255121</v>
      </c>
      <c r="E283" s="100">
        <f t="array" ref="E283">index(Sheet1!$C$25:$H$42, C283,B283)</f>
        <v>76.25498231</v>
      </c>
      <c r="F283" s="100">
        <f t="array" ref="F283">index(Sheet1!$C$25:$H$42, C283+1,B283)</f>
        <v>83.18725343</v>
      </c>
      <c r="G283" s="94">
        <f t="array" ref="G283">index(Sheet1!$B$25:$B$42, C283,1)</f>
        <v>5500</v>
      </c>
      <c r="H283" s="94">
        <f t="array" ref="H283">index(Sheet1!$B$25:$B$42, C283+1,1)</f>
        <v>6000</v>
      </c>
      <c r="I283" s="100">
        <f t="shared" si="17"/>
        <v>79.44736416</v>
      </c>
      <c r="J283" s="100">
        <f t="array" ref="J283">index(Sheet1!$F$47:$K$64, C283,B283)</f>
        <v>2819.4075</v>
      </c>
      <c r="K283" s="100">
        <f t="array" ref="K283">index(Sheet1!$F$47:$K$64, C283+1,B283)</f>
        <v>2738.853</v>
      </c>
      <c r="L283" s="102">
        <f t="shared" si="18"/>
        <v>2782.311328</v>
      </c>
      <c r="M283" s="83">
        <f>L283/( 0.5*Sheet1!$F$18/12)</f>
        <v>2668.077687</v>
      </c>
      <c r="N283" s="83">
        <f t="shared" si="19"/>
        <v>0.7660286209</v>
      </c>
      <c r="O283" s="83">
        <f t="shared" si="20"/>
        <v>118.7066945</v>
      </c>
      <c r="P283" s="83">
        <f t="shared" si="21"/>
        <v>0.03408173831</v>
      </c>
      <c r="Q283" s="83">
        <f t="shared" si="22"/>
        <v>1</v>
      </c>
      <c r="R283" s="86">
        <f t="shared" si="31"/>
        <v>79.60805978</v>
      </c>
      <c r="S283" s="86">
        <f>min(R283, offset(Sheet1!$K$9,B283-1,0))</f>
        <v>79.60805978</v>
      </c>
      <c r="T283" s="83">
        <f t="shared" si="30"/>
        <v>5741.845523</v>
      </c>
      <c r="U283" s="83">
        <f t="shared" si="26"/>
        <v>0</v>
      </c>
      <c r="V283" s="83">
        <f t="shared" si="27"/>
        <v>2.332812884</v>
      </c>
      <c r="W283" s="83">
        <f t="shared" si="28"/>
        <v>447.6098111</v>
      </c>
    </row>
    <row r="284" ht="12.75" customHeight="1">
      <c r="A284" s="83">
        <f t="shared" si="29"/>
        <v>5.68</v>
      </c>
      <c r="B284" s="83">
        <f>IF( ISERROR( MATCH(R283,Sheet1!$K$9:$K$13,1) ), 1,  MATCH(R283,Sheet1!$K$9:$K$13,1)+1)</f>
        <v>2</v>
      </c>
      <c r="C284" s="94">
        <f>IF( ISERROR( MATCH(D284,Sheet1!$B$25:$B$42) ), 1, MATCH(D284,Sheet1!$B$25:$B$42))</f>
        <v>11</v>
      </c>
      <c r="D284" s="83">
        <f>if(U284, OFFSET(Sheet1!$P$9, 2*B283-1, 0),T283)</f>
        <v>5741.845523</v>
      </c>
      <c r="E284" s="100">
        <f t="array" ref="E284">index(Sheet1!$C$25:$H$42, C284,B284)</f>
        <v>76.25498231</v>
      </c>
      <c r="F284" s="100">
        <f t="array" ref="F284">index(Sheet1!$C$25:$H$42, C284+1,B284)</f>
        <v>83.18725343</v>
      </c>
      <c r="G284" s="94">
        <f t="array" ref="G284">index(Sheet1!$B$25:$B$42, C284,1)</f>
        <v>5500</v>
      </c>
      <c r="H284" s="94">
        <f t="array" ref="H284">index(Sheet1!$B$25:$B$42, C284+1,1)</f>
        <v>6000</v>
      </c>
      <c r="I284" s="100">
        <f t="shared" si="17"/>
        <v>79.60805978</v>
      </c>
      <c r="J284" s="100">
        <f t="array" ref="J284">index(Sheet1!$F$47:$K$64, C284,B284)</f>
        <v>2819.4075</v>
      </c>
      <c r="K284" s="100">
        <f t="array" ref="K284">index(Sheet1!$F$47:$K$64, C284+1,B284)</f>
        <v>2738.853</v>
      </c>
      <c r="L284" s="102">
        <f t="shared" si="18"/>
        <v>2780.44401</v>
      </c>
      <c r="M284" s="83">
        <f>L284/( 0.5*Sheet1!$F$18/12)</f>
        <v>2666.287035</v>
      </c>
      <c r="N284" s="83">
        <f t="shared" si="19"/>
        <v>0.7655145091</v>
      </c>
      <c r="O284" s="83">
        <f t="shared" si="20"/>
        <v>119.1873886</v>
      </c>
      <c r="P284" s="83">
        <f t="shared" si="21"/>
        <v>0.0342197498</v>
      </c>
      <c r="Q284" s="83">
        <f t="shared" si="22"/>
        <v>1</v>
      </c>
      <c r="R284" s="86">
        <f t="shared" si="31"/>
        <v>79.76861222</v>
      </c>
      <c r="S284" s="86">
        <f>min(R284, offset(Sheet1!$K$9,B284-1,0))</f>
        <v>79.76861222</v>
      </c>
      <c r="T284" s="83">
        <f t="shared" si="30"/>
        <v>5753.425598</v>
      </c>
      <c r="U284" s="83">
        <f t="shared" si="26"/>
        <v>0</v>
      </c>
      <c r="V284" s="83">
        <f t="shared" si="27"/>
        <v>2.337524523</v>
      </c>
      <c r="W284" s="83">
        <f t="shared" si="28"/>
        <v>449.942624</v>
      </c>
    </row>
    <row r="285" ht="12.75" customHeight="1">
      <c r="A285" s="83">
        <f t="shared" si="29"/>
        <v>5.7</v>
      </c>
      <c r="B285" s="83">
        <f>IF( ISERROR( MATCH(R284,Sheet1!$K$9:$K$13,1) ), 1,  MATCH(R284,Sheet1!$K$9:$K$13,1)+1)</f>
        <v>2</v>
      </c>
      <c r="C285" s="94">
        <f>IF( ISERROR( MATCH(D285,Sheet1!$B$25:$B$42) ), 1, MATCH(D285,Sheet1!$B$25:$B$42))</f>
        <v>11</v>
      </c>
      <c r="D285" s="83">
        <f>if(U285, OFFSET(Sheet1!$P$9, 2*B284-1, 0),T284)</f>
        <v>5753.425598</v>
      </c>
      <c r="E285" s="100">
        <f t="array" ref="E285">index(Sheet1!$C$25:$H$42, C285,B285)</f>
        <v>76.25498231</v>
      </c>
      <c r="F285" s="100">
        <f t="array" ref="F285">index(Sheet1!$C$25:$H$42, C285+1,B285)</f>
        <v>83.18725343</v>
      </c>
      <c r="G285" s="94">
        <f t="array" ref="G285">index(Sheet1!$B$25:$B$42, C285,1)</f>
        <v>5500</v>
      </c>
      <c r="H285" s="94">
        <f t="array" ref="H285">index(Sheet1!$B$25:$B$42, C285+1,1)</f>
        <v>6000</v>
      </c>
      <c r="I285" s="100">
        <f t="shared" si="17"/>
        <v>79.76861222</v>
      </c>
      <c r="J285" s="100">
        <f t="array" ref="J285">index(Sheet1!$F$47:$K$64, C285,B285)</f>
        <v>2819.4075</v>
      </c>
      <c r="K285" s="100">
        <f t="array" ref="K285">index(Sheet1!$F$47:$K$64, C285+1,B285)</f>
        <v>2738.853</v>
      </c>
      <c r="L285" s="102">
        <f t="shared" si="18"/>
        <v>2778.578355</v>
      </c>
      <c r="M285" s="83">
        <f>L285/( 0.5*Sheet1!$F$18/12)</f>
        <v>2664.497979</v>
      </c>
      <c r="N285" s="83">
        <f t="shared" si="19"/>
        <v>0.7650008554</v>
      </c>
      <c r="O285" s="83">
        <f t="shared" si="20"/>
        <v>119.6686243</v>
      </c>
      <c r="P285" s="83">
        <f t="shared" si="21"/>
        <v>0.03435791683</v>
      </c>
      <c r="Q285" s="83">
        <f t="shared" si="22"/>
        <v>1</v>
      </c>
      <c r="R285" s="86">
        <f t="shared" si="31"/>
        <v>79.92902155</v>
      </c>
      <c r="S285" s="86">
        <f>min(R285, offset(Sheet1!$K$9,B285-1,0))</f>
        <v>79.92902155</v>
      </c>
      <c r="T285" s="83">
        <f t="shared" si="30"/>
        <v>5764.995351</v>
      </c>
      <c r="U285" s="83">
        <f t="shared" si="26"/>
        <v>0</v>
      </c>
      <c r="V285" s="83">
        <f t="shared" si="27"/>
        <v>2.342231962</v>
      </c>
      <c r="W285" s="83">
        <f t="shared" si="28"/>
        <v>452.2801485</v>
      </c>
    </row>
    <row r="286" ht="12.75" customHeight="1">
      <c r="A286" s="83">
        <f t="shared" si="29"/>
        <v>5.72</v>
      </c>
      <c r="B286" s="83">
        <f>IF( ISERROR( MATCH(R285,Sheet1!$K$9:$K$13,1) ), 1,  MATCH(R285,Sheet1!$K$9:$K$13,1)+1)</f>
        <v>2</v>
      </c>
      <c r="C286" s="94">
        <f>IF( ISERROR( MATCH(D286,Sheet1!$B$25:$B$42) ), 1, MATCH(D286,Sheet1!$B$25:$B$42))</f>
        <v>11</v>
      </c>
      <c r="D286" s="83">
        <f>if(U286, OFFSET(Sheet1!$P$9, 2*B285-1, 0),T285)</f>
        <v>5764.995351</v>
      </c>
      <c r="E286" s="100">
        <f t="array" ref="E286">index(Sheet1!$C$25:$H$42, C286,B286)</f>
        <v>76.25498231</v>
      </c>
      <c r="F286" s="100">
        <f t="array" ref="F286">index(Sheet1!$C$25:$H$42, C286+1,B286)</f>
        <v>83.18725343</v>
      </c>
      <c r="G286" s="94">
        <f t="array" ref="G286">index(Sheet1!$B$25:$B$42, C286,1)</f>
        <v>5500</v>
      </c>
      <c r="H286" s="94">
        <f t="array" ref="H286">index(Sheet1!$B$25:$B$42, C286+1,1)</f>
        <v>6000</v>
      </c>
      <c r="I286" s="100">
        <f t="shared" si="17"/>
        <v>79.92902155</v>
      </c>
      <c r="J286" s="100">
        <f t="array" ref="J286">index(Sheet1!$F$47:$K$64, C286,B286)</f>
        <v>2819.4075</v>
      </c>
      <c r="K286" s="100">
        <f t="array" ref="K286">index(Sheet1!$F$47:$K$64, C286+1,B286)</f>
        <v>2738.853</v>
      </c>
      <c r="L286" s="102">
        <f t="shared" si="18"/>
        <v>2776.714364</v>
      </c>
      <c r="M286" s="83">
        <f>L286/( 0.5*Sheet1!$F$18/12)</f>
        <v>2662.710518</v>
      </c>
      <c r="N286" s="83">
        <f t="shared" si="19"/>
        <v>0.7644876595</v>
      </c>
      <c r="O286" s="83">
        <f t="shared" si="20"/>
        <v>120.1503994</v>
      </c>
      <c r="P286" s="83">
        <f t="shared" si="21"/>
        <v>0.03449623871</v>
      </c>
      <c r="Q286" s="83">
        <f t="shared" si="22"/>
        <v>1</v>
      </c>
      <c r="R286" s="86">
        <f t="shared" si="31"/>
        <v>80.08928785</v>
      </c>
      <c r="S286" s="86">
        <f>min(R286, offset(Sheet1!$K$9,B286-1,0))</f>
        <v>80.08928785</v>
      </c>
      <c r="T286" s="83">
        <f t="shared" si="30"/>
        <v>5776.554788</v>
      </c>
      <c r="U286" s="83">
        <f t="shared" si="26"/>
        <v>0</v>
      </c>
      <c r="V286" s="83">
        <f t="shared" si="27"/>
        <v>2.346935205</v>
      </c>
      <c r="W286" s="83">
        <f t="shared" si="28"/>
        <v>454.6223805</v>
      </c>
    </row>
    <row r="287" ht="12.75" customHeight="1">
      <c r="A287" s="83">
        <f t="shared" si="29"/>
        <v>5.74</v>
      </c>
      <c r="B287" s="83">
        <f>IF( ISERROR( MATCH(R286,Sheet1!$K$9:$K$13,1) ), 1,  MATCH(R286,Sheet1!$K$9:$K$13,1)+1)</f>
        <v>2</v>
      </c>
      <c r="C287" s="94">
        <f>IF( ISERROR( MATCH(D287,Sheet1!$B$25:$B$42) ), 1, MATCH(D287,Sheet1!$B$25:$B$42))</f>
        <v>11</v>
      </c>
      <c r="D287" s="83">
        <f>if(U287, OFFSET(Sheet1!$P$9, 2*B286-1, 0),T286)</f>
        <v>5776.554788</v>
      </c>
      <c r="E287" s="100">
        <f t="array" ref="E287">index(Sheet1!$C$25:$H$42, C287,B287)</f>
        <v>76.25498231</v>
      </c>
      <c r="F287" s="100">
        <f t="array" ref="F287">index(Sheet1!$C$25:$H$42, C287+1,B287)</f>
        <v>83.18725343</v>
      </c>
      <c r="G287" s="94">
        <f t="array" ref="G287">index(Sheet1!$B$25:$B$42, C287,1)</f>
        <v>5500</v>
      </c>
      <c r="H287" s="94">
        <f t="array" ref="H287">index(Sheet1!$B$25:$B$42, C287+1,1)</f>
        <v>6000</v>
      </c>
      <c r="I287" s="100">
        <f t="shared" si="17"/>
        <v>80.08928785</v>
      </c>
      <c r="J287" s="100">
        <f t="array" ref="J287">index(Sheet1!$F$47:$K$64, C287,B287)</f>
        <v>2819.4075</v>
      </c>
      <c r="K287" s="100">
        <f t="array" ref="K287">index(Sheet1!$F$47:$K$64, C287+1,B287)</f>
        <v>2738.853</v>
      </c>
      <c r="L287" s="102">
        <f t="shared" si="18"/>
        <v>2774.852035</v>
      </c>
      <c r="M287" s="83">
        <f>L287/( 0.5*Sheet1!$F$18/12)</f>
        <v>2660.924651</v>
      </c>
      <c r="N287" s="83">
        <f t="shared" si="19"/>
        <v>0.7639749212</v>
      </c>
      <c r="O287" s="83">
        <f t="shared" si="20"/>
        <v>120.6327115</v>
      </c>
      <c r="P287" s="83">
        <f t="shared" si="21"/>
        <v>0.03463471475</v>
      </c>
      <c r="Q287" s="83">
        <f t="shared" si="22"/>
        <v>1</v>
      </c>
      <c r="R287" s="86">
        <f t="shared" si="31"/>
        <v>80.24941118</v>
      </c>
      <c r="S287" s="86">
        <f>min(R287, offset(Sheet1!$K$9,B287-1,0))</f>
        <v>80.24941118</v>
      </c>
      <c r="T287" s="83">
        <f t="shared" si="30"/>
        <v>5788.103912</v>
      </c>
      <c r="U287" s="83">
        <f t="shared" si="26"/>
        <v>0</v>
      </c>
      <c r="V287" s="83">
        <f t="shared" si="27"/>
        <v>2.351634252</v>
      </c>
      <c r="W287" s="83">
        <f t="shared" si="28"/>
        <v>456.9693157</v>
      </c>
    </row>
    <row r="288" ht="12.75" customHeight="1">
      <c r="A288" s="83">
        <f t="shared" si="29"/>
        <v>5.76</v>
      </c>
      <c r="B288" s="83">
        <f>IF( ISERROR( MATCH(R287,Sheet1!$K$9:$K$13,1) ), 1,  MATCH(R287,Sheet1!$K$9:$K$13,1)+1)</f>
        <v>2</v>
      </c>
      <c r="C288" s="94">
        <f>IF( ISERROR( MATCH(D288,Sheet1!$B$25:$B$42) ), 1, MATCH(D288,Sheet1!$B$25:$B$42))</f>
        <v>11</v>
      </c>
      <c r="D288" s="83">
        <f>if(U288, OFFSET(Sheet1!$P$9, 2*B287-1, 0),T287)</f>
        <v>5788.103912</v>
      </c>
      <c r="E288" s="100">
        <f t="array" ref="E288">index(Sheet1!$C$25:$H$42, C288,B288)</f>
        <v>76.25498231</v>
      </c>
      <c r="F288" s="100">
        <f t="array" ref="F288">index(Sheet1!$C$25:$H$42, C288+1,B288)</f>
        <v>83.18725343</v>
      </c>
      <c r="G288" s="94">
        <f t="array" ref="G288">index(Sheet1!$B$25:$B$42, C288,1)</f>
        <v>5500</v>
      </c>
      <c r="H288" s="94">
        <f t="array" ref="H288">index(Sheet1!$B$25:$B$42, C288+1,1)</f>
        <v>6000</v>
      </c>
      <c r="I288" s="100">
        <f t="shared" si="17"/>
        <v>80.24941118</v>
      </c>
      <c r="J288" s="100">
        <f t="array" ref="J288">index(Sheet1!$F$47:$K$64, C288,B288)</f>
        <v>2819.4075</v>
      </c>
      <c r="K288" s="100">
        <f t="array" ref="K288">index(Sheet1!$F$47:$K$64, C288+1,B288)</f>
        <v>2738.853</v>
      </c>
      <c r="L288" s="102">
        <f t="shared" si="18"/>
        <v>2772.991367</v>
      </c>
      <c r="M288" s="83">
        <f>L288/( 0.5*Sheet1!$F$18/12)</f>
        <v>2659.140376</v>
      </c>
      <c r="N288" s="83">
        <f t="shared" si="19"/>
        <v>0.7634626403</v>
      </c>
      <c r="O288" s="83">
        <f t="shared" si="20"/>
        <v>121.1155581</v>
      </c>
      <c r="P288" s="83">
        <f t="shared" si="21"/>
        <v>0.03477334426</v>
      </c>
      <c r="Q288" s="83">
        <f t="shared" si="22"/>
        <v>1</v>
      </c>
      <c r="R288" s="86">
        <f t="shared" si="31"/>
        <v>80.4093916</v>
      </c>
      <c r="S288" s="86">
        <f>min(R288, offset(Sheet1!$K$9,B288-1,0))</f>
        <v>80.4093916</v>
      </c>
      <c r="T288" s="83">
        <f t="shared" si="30"/>
        <v>5799.64273</v>
      </c>
      <c r="U288" s="83">
        <f t="shared" si="26"/>
        <v>0</v>
      </c>
      <c r="V288" s="83">
        <f t="shared" si="27"/>
        <v>2.356329107</v>
      </c>
      <c r="W288" s="83">
        <f t="shared" si="28"/>
        <v>459.32095</v>
      </c>
    </row>
    <row r="289" ht="12.75" customHeight="1">
      <c r="A289" s="83">
        <f t="shared" si="29"/>
        <v>5.78</v>
      </c>
      <c r="B289" s="83">
        <f>IF( ISERROR( MATCH(R288,Sheet1!$K$9:$K$13,1) ), 1,  MATCH(R288,Sheet1!$K$9:$K$13,1)+1)</f>
        <v>2</v>
      </c>
      <c r="C289" s="94">
        <f>IF( ISERROR( MATCH(D289,Sheet1!$B$25:$B$42) ), 1, MATCH(D289,Sheet1!$B$25:$B$42))</f>
        <v>11</v>
      </c>
      <c r="D289" s="83">
        <f>if(U289, OFFSET(Sheet1!$P$9, 2*B288-1, 0),T288)</f>
        <v>5799.64273</v>
      </c>
      <c r="E289" s="100">
        <f t="array" ref="E289">index(Sheet1!$C$25:$H$42, C289,B289)</f>
        <v>76.25498231</v>
      </c>
      <c r="F289" s="100">
        <f t="array" ref="F289">index(Sheet1!$C$25:$H$42, C289+1,B289)</f>
        <v>83.18725343</v>
      </c>
      <c r="G289" s="94">
        <f t="array" ref="G289">index(Sheet1!$B$25:$B$42, C289,1)</f>
        <v>5500</v>
      </c>
      <c r="H289" s="94">
        <f t="array" ref="H289">index(Sheet1!$B$25:$B$42, C289+1,1)</f>
        <v>6000</v>
      </c>
      <c r="I289" s="100">
        <f t="shared" si="17"/>
        <v>80.4093916</v>
      </c>
      <c r="J289" s="100">
        <f t="array" ref="J289">index(Sheet1!$F$47:$K$64, C289,B289)</f>
        <v>2819.4075</v>
      </c>
      <c r="K289" s="100">
        <f t="array" ref="K289">index(Sheet1!$F$47:$K$64, C289+1,B289)</f>
        <v>2738.853</v>
      </c>
      <c r="L289" s="102">
        <f t="shared" si="18"/>
        <v>2771.132359</v>
      </c>
      <c r="M289" s="83">
        <f>L289/( 0.5*Sheet1!$F$18/12)</f>
        <v>2657.357694</v>
      </c>
      <c r="N289" s="83">
        <f t="shared" si="19"/>
        <v>0.7629508166</v>
      </c>
      <c r="O289" s="83">
        <f t="shared" si="20"/>
        <v>121.5989369</v>
      </c>
      <c r="P289" s="83">
        <f t="shared" si="21"/>
        <v>0.03491212658</v>
      </c>
      <c r="Q289" s="83">
        <f t="shared" si="22"/>
        <v>1</v>
      </c>
      <c r="R289" s="86">
        <f t="shared" si="31"/>
        <v>80.56922919</v>
      </c>
      <c r="S289" s="86">
        <f>min(R289, offset(Sheet1!$K$9,B289-1,0))</f>
        <v>80.56922919</v>
      </c>
      <c r="T289" s="83">
        <f t="shared" si="30"/>
        <v>5811.171245</v>
      </c>
      <c r="U289" s="83">
        <f t="shared" si="26"/>
        <v>0</v>
      </c>
      <c r="V289" s="83">
        <f t="shared" si="27"/>
        <v>2.361019772</v>
      </c>
      <c r="W289" s="83">
        <f t="shared" si="28"/>
        <v>461.6772791</v>
      </c>
    </row>
    <row r="290" ht="12.75" customHeight="1">
      <c r="A290" s="83">
        <f t="shared" si="29"/>
        <v>5.8</v>
      </c>
      <c r="B290" s="83">
        <f>IF( ISERROR( MATCH(R289,Sheet1!$K$9:$K$13,1) ), 1,  MATCH(R289,Sheet1!$K$9:$K$13,1)+1)</f>
        <v>2</v>
      </c>
      <c r="C290" s="94">
        <f>IF( ISERROR( MATCH(D290,Sheet1!$B$25:$B$42) ), 1, MATCH(D290,Sheet1!$B$25:$B$42))</f>
        <v>11</v>
      </c>
      <c r="D290" s="83">
        <f>if(U290, OFFSET(Sheet1!$P$9, 2*B289-1, 0),T289)</f>
        <v>5811.171245</v>
      </c>
      <c r="E290" s="100">
        <f t="array" ref="E290">index(Sheet1!$C$25:$H$42, C290,B290)</f>
        <v>76.25498231</v>
      </c>
      <c r="F290" s="100">
        <f t="array" ref="F290">index(Sheet1!$C$25:$H$42, C290+1,B290)</f>
        <v>83.18725343</v>
      </c>
      <c r="G290" s="94">
        <f t="array" ref="G290">index(Sheet1!$B$25:$B$42, C290,1)</f>
        <v>5500</v>
      </c>
      <c r="H290" s="94">
        <f t="array" ref="H290">index(Sheet1!$B$25:$B$42, C290+1,1)</f>
        <v>6000</v>
      </c>
      <c r="I290" s="100">
        <f t="shared" si="17"/>
        <v>80.56922919</v>
      </c>
      <c r="J290" s="100">
        <f t="array" ref="J290">index(Sheet1!$F$47:$K$64, C290,B290)</f>
        <v>2819.4075</v>
      </c>
      <c r="K290" s="100">
        <f t="array" ref="K290">index(Sheet1!$F$47:$K$64, C290+1,B290)</f>
        <v>2738.853</v>
      </c>
      <c r="L290" s="102">
        <f t="shared" si="18"/>
        <v>2769.275012</v>
      </c>
      <c r="M290" s="83">
        <f>L290/( 0.5*Sheet1!$F$18/12)</f>
        <v>2655.576604</v>
      </c>
      <c r="N290" s="83">
        <f t="shared" si="19"/>
        <v>0.7624394499</v>
      </c>
      <c r="O290" s="83">
        <f t="shared" si="20"/>
        <v>122.0828455</v>
      </c>
      <c r="P290" s="83">
        <f t="shared" si="21"/>
        <v>0.035051061</v>
      </c>
      <c r="Q290" s="83">
        <f t="shared" si="22"/>
        <v>1</v>
      </c>
      <c r="R290" s="86">
        <f t="shared" si="31"/>
        <v>80.728924</v>
      </c>
      <c r="S290" s="86">
        <f>min(R290, offset(Sheet1!$K$9,B290-1,0))</f>
        <v>80.728924</v>
      </c>
      <c r="T290" s="83">
        <f t="shared" si="30"/>
        <v>5822.689463</v>
      </c>
      <c r="U290" s="83">
        <f t="shared" si="26"/>
        <v>0</v>
      </c>
      <c r="V290" s="83">
        <f t="shared" si="27"/>
        <v>2.365706247</v>
      </c>
      <c r="W290" s="83">
        <f t="shared" si="28"/>
        <v>464.0382988</v>
      </c>
    </row>
    <row r="291" ht="12.75" customHeight="1">
      <c r="A291" s="83">
        <f t="shared" si="29"/>
        <v>5.82</v>
      </c>
      <c r="B291" s="83">
        <f>IF( ISERROR( MATCH(R290,Sheet1!$K$9:$K$13,1) ), 1,  MATCH(R290,Sheet1!$K$9:$K$13,1)+1)</f>
        <v>2</v>
      </c>
      <c r="C291" s="94">
        <f>IF( ISERROR( MATCH(D291,Sheet1!$B$25:$B$42) ), 1, MATCH(D291,Sheet1!$B$25:$B$42))</f>
        <v>11</v>
      </c>
      <c r="D291" s="83">
        <f>if(U291, OFFSET(Sheet1!$P$9, 2*B290-1, 0),T290)</f>
        <v>5822.689463</v>
      </c>
      <c r="E291" s="100">
        <f t="array" ref="E291">index(Sheet1!$C$25:$H$42, C291,B291)</f>
        <v>76.25498231</v>
      </c>
      <c r="F291" s="100">
        <f t="array" ref="F291">index(Sheet1!$C$25:$H$42, C291+1,B291)</f>
        <v>83.18725343</v>
      </c>
      <c r="G291" s="94">
        <f t="array" ref="G291">index(Sheet1!$B$25:$B$42, C291,1)</f>
        <v>5500</v>
      </c>
      <c r="H291" s="94">
        <f t="array" ref="H291">index(Sheet1!$B$25:$B$42, C291+1,1)</f>
        <v>6000</v>
      </c>
      <c r="I291" s="100">
        <f t="shared" si="17"/>
        <v>80.728924</v>
      </c>
      <c r="J291" s="100">
        <f t="array" ref="J291">index(Sheet1!$F$47:$K$64, C291,B291)</f>
        <v>2819.4075</v>
      </c>
      <c r="K291" s="100">
        <f t="array" ref="K291">index(Sheet1!$F$47:$K$64, C291+1,B291)</f>
        <v>2738.853</v>
      </c>
      <c r="L291" s="102">
        <f t="shared" si="18"/>
        <v>2767.419323</v>
      </c>
      <c r="M291" s="83">
        <f>L291/( 0.5*Sheet1!$F$18/12)</f>
        <v>2653.797105</v>
      </c>
      <c r="N291" s="83">
        <f t="shared" si="19"/>
        <v>0.76192854</v>
      </c>
      <c r="O291" s="83">
        <f t="shared" si="20"/>
        <v>122.5672815</v>
      </c>
      <c r="P291" s="83">
        <f t="shared" si="21"/>
        <v>0.03519014685</v>
      </c>
      <c r="Q291" s="83">
        <f t="shared" si="22"/>
        <v>1</v>
      </c>
      <c r="R291" s="86">
        <f t="shared" si="31"/>
        <v>80.88847611</v>
      </c>
      <c r="S291" s="86">
        <f>min(R291, offset(Sheet1!$K$9,B291-1,0))</f>
        <v>80.88847611</v>
      </c>
      <c r="T291" s="83">
        <f t="shared" si="30"/>
        <v>5834.197388</v>
      </c>
      <c r="U291" s="83">
        <f t="shared" si="26"/>
        <v>0</v>
      </c>
      <c r="V291" s="83">
        <f t="shared" si="27"/>
        <v>2.370388535</v>
      </c>
      <c r="W291" s="83">
        <f t="shared" si="28"/>
        <v>466.4040051</v>
      </c>
    </row>
    <row r="292" ht="12.75" customHeight="1">
      <c r="A292" s="83">
        <f t="shared" si="29"/>
        <v>5.84</v>
      </c>
      <c r="B292" s="83">
        <f>IF( ISERROR( MATCH(R291,Sheet1!$K$9:$K$13,1) ), 1,  MATCH(R291,Sheet1!$K$9:$K$13,1)+1)</f>
        <v>2</v>
      </c>
      <c r="C292" s="94">
        <f>IF( ISERROR( MATCH(D292,Sheet1!$B$25:$B$42) ), 1, MATCH(D292,Sheet1!$B$25:$B$42))</f>
        <v>11</v>
      </c>
      <c r="D292" s="83">
        <f>if(U292, OFFSET(Sheet1!$P$9, 2*B291-1, 0),T291)</f>
        <v>5834.197388</v>
      </c>
      <c r="E292" s="100">
        <f t="array" ref="E292">index(Sheet1!$C$25:$H$42, C292,B292)</f>
        <v>76.25498231</v>
      </c>
      <c r="F292" s="100">
        <f t="array" ref="F292">index(Sheet1!$C$25:$H$42, C292+1,B292)</f>
        <v>83.18725343</v>
      </c>
      <c r="G292" s="94">
        <f t="array" ref="G292">index(Sheet1!$B$25:$B$42, C292,1)</f>
        <v>5500</v>
      </c>
      <c r="H292" s="94">
        <f t="array" ref="H292">index(Sheet1!$B$25:$B$42, C292+1,1)</f>
        <v>6000</v>
      </c>
      <c r="I292" s="100">
        <f t="shared" si="17"/>
        <v>80.88847611</v>
      </c>
      <c r="J292" s="100">
        <f t="array" ref="J292">index(Sheet1!$F$47:$K$64, C292,B292)</f>
        <v>2819.4075</v>
      </c>
      <c r="K292" s="100">
        <f t="array" ref="K292">index(Sheet1!$F$47:$K$64, C292+1,B292)</f>
        <v>2738.853</v>
      </c>
      <c r="L292" s="102">
        <f t="shared" si="18"/>
        <v>2765.565293</v>
      </c>
      <c r="M292" s="83">
        <f>L292/( 0.5*Sheet1!$F$18/12)</f>
        <v>2652.019196</v>
      </c>
      <c r="N292" s="83">
        <f t="shared" si="19"/>
        <v>0.7614180866</v>
      </c>
      <c r="O292" s="83">
        <f t="shared" si="20"/>
        <v>123.0522426</v>
      </c>
      <c r="P292" s="83">
        <f t="shared" si="21"/>
        <v>0.03532938346</v>
      </c>
      <c r="Q292" s="83">
        <f t="shared" si="22"/>
        <v>1</v>
      </c>
      <c r="R292" s="86">
        <f t="shared" si="31"/>
        <v>81.04788559</v>
      </c>
      <c r="S292" s="86">
        <f>min(R292, offset(Sheet1!$K$9,B292-1,0))</f>
        <v>81.04788559</v>
      </c>
      <c r="T292" s="83">
        <f t="shared" si="30"/>
        <v>5845.695025</v>
      </c>
      <c r="U292" s="83">
        <f t="shared" si="26"/>
        <v>0</v>
      </c>
      <c r="V292" s="83">
        <f t="shared" si="27"/>
        <v>2.375066638</v>
      </c>
      <c r="W292" s="83">
        <f t="shared" si="28"/>
        <v>468.7743936</v>
      </c>
    </row>
    <row r="293" ht="12.75" customHeight="1">
      <c r="A293" s="83">
        <f t="shared" si="29"/>
        <v>5.86</v>
      </c>
      <c r="B293" s="83">
        <f>IF( ISERROR( MATCH(R292,Sheet1!$K$9:$K$13,1) ), 1,  MATCH(R292,Sheet1!$K$9:$K$13,1)+1)</f>
        <v>2</v>
      </c>
      <c r="C293" s="94">
        <f>IF( ISERROR( MATCH(D293,Sheet1!$B$25:$B$42) ), 1, MATCH(D293,Sheet1!$B$25:$B$42))</f>
        <v>11</v>
      </c>
      <c r="D293" s="83">
        <f>if(U293, OFFSET(Sheet1!$P$9, 2*B292-1, 0),T292)</f>
        <v>5845.695025</v>
      </c>
      <c r="E293" s="100">
        <f t="array" ref="E293">index(Sheet1!$C$25:$H$42, C293,B293)</f>
        <v>76.25498231</v>
      </c>
      <c r="F293" s="100">
        <f t="array" ref="F293">index(Sheet1!$C$25:$H$42, C293+1,B293)</f>
        <v>83.18725343</v>
      </c>
      <c r="G293" s="94">
        <f t="array" ref="G293">index(Sheet1!$B$25:$B$42, C293,1)</f>
        <v>5500</v>
      </c>
      <c r="H293" s="94">
        <f t="array" ref="H293">index(Sheet1!$B$25:$B$42, C293+1,1)</f>
        <v>6000</v>
      </c>
      <c r="I293" s="100">
        <f t="shared" si="17"/>
        <v>81.04788559</v>
      </c>
      <c r="J293" s="100">
        <f t="array" ref="J293">index(Sheet1!$F$47:$K$64, C293,B293)</f>
        <v>2819.4075</v>
      </c>
      <c r="K293" s="100">
        <f t="array" ref="K293">index(Sheet1!$F$47:$K$64, C293+1,B293)</f>
        <v>2738.853</v>
      </c>
      <c r="L293" s="102">
        <f t="shared" si="18"/>
        <v>2763.71292</v>
      </c>
      <c r="M293" s="83">
        <f>L293/( 0.5*Sheet1!$F$18/12)</f>
        <v>2650.242876</v>
      </c>
      <c r="N293" s="83">
        <f t="shared" si="19"/>
        <v>0.7609080895</v>
      </c>
      <c r="O293" s="83">
        <f t="shared" si="20"/>
        <v>123.5377264</v>
      </c>
      <c r="P293" s="83">
        <f t="shared" si="21"/>
        <v>0.03546877013</v>
      </c>
      <c r="Q293" s="83">
        <f t="shared" si="22"/>
        <v>1</v>
      </c>
      <c r="R293" s="86">
        <f t="shared" si="31"/>
        <v>81.20715249</v>
      </c>
      <c r="S293" s="86">
        <f>min(R293, offset(Sheet1!$K$9,B293-1,0))</f>
        <v>81.20715249</v>
      </c>
      <c r="T293" s="83">
        <f t="shared" si="30"/>
        <v>5857.182379</v>
      </c>
      <c r="U293" s="83">
        <f t="shared" si="26"/>
        <v>0</v>
      </c>
      <c r="V293" s="83">
        <f t="shared" si="27"/>
        <v>2.379740558</v>
      </c>
      <c r="W293" s="83">
        <f t="shared" si="28"/>
        <v>471.1494602</v>
      </c>
    </row>
    <row r="294" ht="12.75" customHeight="1">
      <c r="A294" s="83">
        <f t="shared" si="29"/>
        <v>5.88</v>
      </c>
      <c r="B294" s="83">
        <f>IF( ISERROR( MATCH(R293,Sheet1!$K$9:$K$13,1) ), 1,  MATCH(R293,Sheet1!$K$9:$K$13,1)+1)</f>
        <v>2</v>
      </c>
      <c r="C294" s="94">
        <f>IF( ISERROR( MATCH(D294,Sheet1!$B$25:$B$42) ), 1, MATCH(D294,Sheet1!$B$25:$B$42))</f>
        <v>11</v>
      </c>
      <c r="D294" s="83">
        <f>if(U294, OFFSET(Sheet1!$P$9, 2*B293-1, 0),T293)</f>
        <v>5857.182379</v>
      </c>
      <c r="E294" s="100">
        <f t="array" ref="E294">index(Sheet1!$C$25:$H$42, C294,B294)</f>
        <v>76.25498231</v>
      </c>
      <c r="F294" s="100">
        <f t="array" ref="F294">index(Sheet1!$C$25:$H$42, C294+1,B294)</f>
        <v>83.18725343</v>
      </c>
      <c r="G294" s="94">
        <f t="array" ref="G294">index(Sheet1!$B$25:$B$42, C294,1)</f>
        <v>5500</v>
      </c>
      <c r="H294" s="94">
        <f t="array" ref="H294">index(Sheet1!$B$25:$B$42, C294+1,1)</f>
        <v>6000</v>
      </c>
      <c r="I294" s="100">
        <f t="shared" si="17"/>
        <v>81.20715249</v>
      </c>
      <c r="J294" s="100">
        <f t="array" ref="J294">index(Sheet1!$F$47:$K$64, C294,B294)</f>
        <v>2819.4075</v>
      </c>
      <c r="K294" s="100">
        <f t="array" ref="K294">index(Sheet1!$F$47:$K$64, C294+1,B294)</f>
        <v>2738.853</v>
      </c>
      <c r="L294" s="102">
        <f t="shared" si="18"/>
        <v>2761.862204</v>
      </c>
      <c r="M294" s="83">
        <f>L294/( 0.5*Sheet1!$F$18/12)</f>
        <v>2648.468145</v>
      </c>
      <c r="N294" s="83">
        <f t="shared" si="19"/>
        <v>0.7603985486</v>
      </c>
      <c r="O294" s="83">
        <f t="shared" si="20"/>
        <v>124.0237305</v>
      </c>
      <c r="P294" s="83">
        <f t="shared" si="21"/>
        <v>0.0356083062</v>
      </c>
      <c r="Q294" s="83">
        <f t="shared" si="22"/>
        <v>1</v>
      </c>
      <c r="R294" s="86">
        <f t="shared" si="31"/>
        <v>81.36627689</v>
      </c>
      <c r="S294" s="86">
        <f>min(R294, offset(Sheet1!$K$9,B294-1,0))</f>
        <v>81.36627689</v>
      </c>
      <c r="T294" s="83">
        <f t="shared" si="30"/>
        <v>5868.659455</v>
      </c>
      <c r="U294" s="83">
        <f t="shared" si="26"/>
        <v>0</v>
      </c>
      <c r="V294" s="83">
        <f t="shared" si="27"/>
        <v>2.384410298</v>
      </c>
      <c r="W294" s="83">
        <f t="shared" si="28"/>
        <v>473.5292008</v>
      </c>
    </row>
    <row r="295" ht="12.75" customHeight="1">
      <c r="A295" s="83">
        <f t="shared" si="29"/>
        <v>5.9</v>
      </c>
      <c r="B295" s="83">
        <f>IF( ISERROR( MATCH(R294,Sheet1!$K$9:$K$13,1) ), 1,  MATCH(R294,Sheet1!$K$9:$K$13,1)+1)</f>
        <v>2</v>
      </c>
      <c r="C295" s="94">
        <f>IF( ISERROR( MATCH(D295,Sheet1!$B$25:$B$42) ), 1, MATCH(D295,Sheet1!$B$25:$B$42))</f>
        <v>11</v>
      </c>
      <c r="D295" s="83">
        <f>if(U295, OFFSET(Sheet1!$P$9, 2*B294-1, 0),T294)</f>
        <v>5868.659455</v>
      </c>
      <c r="E295" s="100">
        <f t="array" ref="E295">index(Sheet1!$C$25:$H$42, C295,B295)</f>
        <v>76.25498231</v>
      </c>
      <c r="F295" s="100">
        <f t="array" ref="F295">index(Sheet1!$C$25:$H$42, C295+1,B295)</f>
        <v>83.18725343</v>
      </c>
      <c r="G295" s="94">
        <f t="array" ref="G295">index(Sheet1!$B$25:$B$42, C295,1)</f>
        <v>5500</v>
      </c>
      <c r="H295" s="94">
        <f t="array" ref="H295">index(Sheet1!$B$25:$B$42, C295+1,1)</f>
        <v>6000</v>
      </c>
      <c r="I295" s="100">
        <f t="shared" si="17"/>
        <v>81.36627689</v>
      </c>
      <c r="J295" s="100">
        <f t="array" ref="J295">index(Sheet1!$F$47:$K$64, C295,B295)</f>
        <v>2819.4075</v>
      </c>
      <c r="K295" s="100">
        <f t="array" ref="K295">index(Sheet1!$F$47:$K$64, C295+1,B295)</f>
        <v>2738.853</v>
      </c>
      <c r="L295" s="102">
        <f t="shared" si="18"/>
        <v>2760.013144</v>
      </c>
      <c r="M295" s="83">
        <f>L295/( 0.5*Sheet1!$F$18/12)</f>
        <v>2646.695002</v>
      </c>
      <c r="N295" s="83">
        <f t="shared" si="19"/>
        <v>0.7598894636</v>
      </c>
      <c r="O295" s="83">
        <f t="shared" si="20"/>
        <v>124.5102526</v>
      </c>
      <c r="P295" s="83">
        <f t="shared" si="21"/>
        <v>0.03574799099</v>
      </c>
      <c r="Q295" s="83">
        <f t="shared" si="22"/>
        <v>1</v>
      </c>
      <c r="R295" s="86">
        <f t="shared" si="31"/>
        <v>81.52525886</v>
      </c>
      <c r="S295" s="86">
        <f>min(R295, offset(Sheet1!$K$9,B295-1,0))</f>
        <v>81.52525886</v>
      </c>
      <c r="T295" s="83">
        <f t="shared" si="30"/>
        <v>5880.126257</v>
      </c>
      <c r="U295" s="83">
        <f t="shared" si="26"/>
        <v>0</v>
      </c>
      <c r="V295" s="83">
        <f t="shared" si="27"/>
        <v>2.389075858</v>
      </c>
      <c r="W295" s="83">
        <f t="shared" si="28"/>
        <v>475.9136111</v>
      </c>
    </row>
    <row r="296" ht="12.75" customHeight="1">
      <c r="A296" s="83">
        <f t="shared" si="29"/>
        <v>5.92</v>
      </c>
      <c r="B296" s="83">
        <f>IF( ISERROR( MATCH(R295,Sheet1!$K$9:$K$13,1) ), 1,  MATCH(R295,Sheet1!$K$9:$K$13,1)+1)</f>
        <v>2</v>
      </c>
      <c r="C296" s="94">
        <f>IF( ISERROR( MATCH(D296,Sheet1!$B$25:$B$42) ), 1, MATCH(D296,Sheet1!$B$25:$B$42))</f>
        <v>11</v>
      </c>
      <c r="D296" s="83">
        <f>if(U296, OFFSET(Sheet1!$P$9, 2*B295-1, 0),T295)</f>
        <v>5880.126257</v>
      </c>
      <c r="E296" s="100">
        <f t="array" ref="E296">index(Sheet1!$C$25:$H$42, C296,B296)</f>
        <v>76.25498231</v>
      </c>
      <c r="F296" s="100">
        <f t="array" ref="F296">index(Sheet1!$C$25:$H$42, C296+1,B296)</f>
        <v>83.18725343</v>
      </c>
      <c r="G296" s="94">
        <f t="array" ref="G296">index(Sheet1!$B$25:$B$42, C296,1)</f>
        <v>5500</v>
      </c>
      <c r="H296" s="94">
        <f t="array" ref="H296">index(Sheet1!$B$25:$B$42, C296+1,1)</f>
        <v>6000</v>
      </c>
      <c r="I296" s="100">
        <f t="shared" si="17"/>
        <v>81.52525886</v>
      </c>
      <c r="J296" s="100">
        <f t="array" ref="J296">index(Sheet1!$F$47:$K$64, C296,B296)</f>
        <v>2819.4075</v>
      </c>
      <c r="K296" s="100">
        <f t="array" ref="K296">index(Sheet1!$F$47:$K$64, C296+1,B296)</f>
        <v>2738.853</v>
      </c>
      <c r="L296" s="102">
        <f t="shared" si="18"/>
        <v>2758.165739</v>
      </c>
      <c r="M296" s="83">
        <f>L296/( 0.5*Sheet1!$F$18/12)</f>
        <v>2644.923446</v>
      </c>
      <c r="N296" s="83">
        <f t="shared" si="19"/>
        <v>0.7593808342</v>
      </c>
      <c r="O296" s="83">
        <f t="shared" si="20"/>
        <v>124.9972903</v>
      </c>
      <c r="P296" s="83">
        <f t="shared" si="21"/>
        <v>0.03588782381</v>
      </c>
      <c r="Q296" s="83">
        <f t="shared" si="22"/>
        <v>1</v>
      </c>
      <c r="R296" s="86">
        <f t="shared" si="31"/>
        <v>81.68409846</v>
      </c>
      <c r="S296" s="86">
        <f>min(R296, offset(Sheet1!$K$9,B296-1,0))</f>
        <v>81.68409846</v>
      </c>
      <c r="T296" s="83">
        <f t="shared" si="30"/>
        <v>5891.582791</v>
      </c>
      <c r="U296" s="83">
        <f t="shared" si="26"/>
        <v>0</v>
      </c>
      <c r="V296" s="83">
        <f t="shared" si="27"/>
        <v>2.393737241</v>
      </c>
      <c r="W296" s="83">
        <f t="shared" si="28"/>
        <v>478.302687</v>
      </c>
    </row>
    <row r="297" ht="12.75" customHeight="1">
      <c r="A297" s="83">
        <f t="shared" si="29"/>
        <v>5.94</v>
      </c>
      <c r="B297" s="83">
        <f>IF( ISERROR( MATCH(R296,Sheet1!$K$9:$K$13,1) ), 1,  MATCH(R296,Sheet1!$K$9:$K$13,1)+1)</f>
        <v>2</v>
      </c>
      <c r="C297" s="94">
        <f>IF( ISERROR( MATCH(D297,Sheet1!$B$25:$B$42) ), 1, MATCH(D297,Sheet1!$B$25:$B$42))</f>
        <v>11</v>
      </c>
      <c r="D297" s="83">
        <f>if(U297, OFFSET(Sheet1!$P$9, 2*B296-1, 0),T296)</f>
        <v>5891.582791</v>
      </c>
      <c r="E297" s="100">
        <f t="array" ref="E297">index(Sheet1!$C$25:$H$42, C297,B297)</f>
        <v>76.25498231</v>
      </c>
      <c r="F297" s="100">
        <f t="array" ref="F297">index(Sheet1!$C$25:$H$42, C297+1,B297)</f>
        <v>83.18725343</v>
      </c>
      <c r="G297" s="94">
        <f t="array" ref="G297">index(Sheet1!$B$25:$B$42, C297,1)</f>
        <v>5500</v>
      </c>
      <c r="H297" s="94">
        <f t="array" ref="H297">index(Sheet1!$B$25:$B$42, C297+1,1)</f>
        <v>6000</v>
      </c>
      <c r="I297" s="100">
        <f t="shared" si="17"/>
        <v>81.68409846</v>
      </c>
      <c r="J297" s="100">
        <f t="array" ref="J297">index(Sheet1!$F$47:$K$64, C297,B297)</f>
        <v>2819.4075</v>
      </c>
      <c r="K297" s="100">
        <f t="array" ref="K297">index(Sheet1!$F$47:$K$64, C297+1,B297)</f>
        <v>2738.853</v>
      </c>
      <c r="L297" s="102">
        <f t="shared" si="18"/>
        <v>2756.319988</v>
      </c>
      <c r="M297" s="83">
        <f>L297/( 0.5*Sheet1!$F$18/12)</f>
        <v>2643.153476</v>
      </c>
      <c r="N297" s="83">
        <f t="shared" si="19"/>
        <v>0.7588726604</v>
      </c>
      <c r="O297" s="83">
        <f t="shared" si="20"/>
        <v>125.4848414</v>
      </c>
      <c r="P297" s="83">
        <f t="shared" si="21"/>
        <v>0.03602780401</v>
      </c>
      <c r="Q297" s="83">
        <f t="shared" si="22"/>
        <v>1</v>
      </c>
      <c r="R297" s="86">
        <f t="shared" si="31"/>
        <v>81.84279577</v>
      </c>
      <c r="S297" s="86">
        <f>min(R297, offset(Sheet1!$K$9,B297-1,0))</f>
        <v>81.84279577</v>
      </c>
      <c r="T297" s="83">
        <f t="shared" si="30"/>
        <v>5903.029062</v>
      </c>
      <c r="U297" s="83">
        <f t="shared" si="26"/>
        <v>0</v>
      </c>
      <c r="V297" s="83">
        <f t="shared" si="27"/>
        <v>2.398394449</v>
      </c>
      <c r="W297" s="83">
        <f t="shared" si="28"/>
        <v>480.6964242</v>
      </c>
    </row>
    <row r="298" ht="12.75" customHeight="1">
      <c r="A298" s="83">
        <f t="shared" si="29"/>
        <v>5.96</v>
      </c>
      <c r="B298" s="83">
        <f>IF( ISERROR( MATCH(R297,Sheet1!$K$9:$K$13,1) ), 1,  MATCH(R297,Sheet1!$K$9:$K$13,1)+1)</f>
        <v>2</v>
      </c>
      <c r="C298" s="94">
        <f>IF( ISERROR( MATCH(D298,Sheet1!$B$25:$B$42) ), 1, MATCH(D298,Sheet1!$B$25:$B$42))</f>
        <v>11</v>
      </c>
      <c r="D298" s="83">
        <f>if(U298, OFFSET(Sheet1!$P$9, 2*B297-1, 0),T297)</f>
        <v>5903.029062</v>
      </c>
      <c r="E298" s="100">
        <f t="array" ref="E298">index(Sheet1!$C$25:$H$42, C298,B298)</f>
        <v>76.25498231</v>
      </c>
      <c r="F298" s="100">
        <f t="array" ref="F298">index(Sheet1!$C$25:$H$42, C298+1,B298)</f>
        <v>83.18725343</v>
      </c>
      <c r="G298" s="94">
        <f t="array" ref="G298">index(Sheet1!$B$25:$B$42, C298,1)</f>
        <v>5500</v>
      </c>
      <c r="H298" s="94">
        <f t="array" ref="H298">index(Sheet1!$B$25:$B$42, C298+1,1)</f>
        <v>6000</v>
      </c>
      <c r="I298" s="100">
        <f t="shared" si="17"/>
        <v>81.84279577</v>
      </c>
      <c r="J298" s="100">
        <f t="array" ref="J298">index(Sheet1!$F$47:$K$64, C298,B298)</f>
        <v>2819.4075</v>
      </c>
      <c r="K298" s="100">
        <f t="array" ref="K298">index(Sheet1!$F$47:$K$64, C298+1,B298)</f>
        <v>2738.853</v>
      </c>
      <c r="L298" s="102">
        <f t="shared" si="18"/>
        <v>2754.475891</v>
      </c>
      <c r="M298" s="83">
        <f>L298/( 0.5*Sheet1!$F$18/12)</f>
        <v>2641.385092</v>
      </c>
      <c r="N298" s="83">
        <f t="shared" si="19"/>
        <v>0.7583649418</v>
      </c>
      <c r="O298" s="83">
        <f t="shared" si="20"/>
        <v>125.9729033</v>
      </c>
      <c r="P298" s="83">
        <f t="shared" si="21"/>
        <v>0.0361679309</v>
      </c>
      <c r="Q298" s="83">
        <f t="shared" si="22"/>
        <v>1</v>
      </c>
      <c r="R298" s="86">
        <f t="shared" si="31"/>
        <v>82.00135084</v>
      </c>
      <c r="S298" s="86">
        <f>min(R298, offset(Sheet1!$K$9,B298-1,0))</f>
        <v>82.00135084</v>
      </c>
      <c r="T298" s="83">
        <f t="shared" si="30"/>
        <v>5914.465074</v>
      </c>
      <c r="U298" s="83">
        <f t="shared" si="26"/>
        <v>0</v>
      </c>
      <c r="V298" s="83">
        <f t="shared" si="27"/>
        <v>2.403047484</v>
      </c>
      <c r="W298" s="83">
        <f t="shared" si="28"/>
        <v>483.0948187</v>
      </c>
    </row>
    <row r="299" ht="12.75" customHeight="1">
      <c r="A299" s="83">
        <f t="shared" si="29"/>
        <v>5.98</v>
      </c>
      <c r="B299" s="83">
        <f>IF( ISERROR( MATCH(R298,Sheet1!$K$9:$K$13,1) ), 1,  MATCH(R298,Sheet1!$K$9:$K$13,1)+1)</f>
        <v>2</v>
      </c>
      <c r="C299" s="94">
        <f>IF( ISERROR( MATCH(D299,Sheet1!$B$25:$B$42) ), 1, MATCH(D299,Sheet1!$B$25:$B$42))</f>
        <v>11</v>
      </c>
      <c r="D299" s="83">
        <f>if(U299, OFFSET(Sheet1!$P$9, 2*B298-1, 0),T298)</f>
        <v>5914.465074</v>
      </c>
      <c r="E299" s="100">
        <f t="array" ref="E299">index(Sheet1!$C$25:$H$42, C299,B299)</f>
        <v>76.25498231</v>
      </c>
      <c r="F299" s="100">
        <f t="array" ref="F299">index(Sheet1!$C$25:$H$42, C299+1,B299)</f>
        <v>83.18725343</v>
      </c>
      <c r="G299" s="94">
        <f t="array" ref="G299">index(Sheet1!$B$25:$B$42, C299,1)</f>
        <v>5500</v>
      </c>
      <c r="H299" s="94">
        <f t="array" ref="H299">index(Sheet1!$B$25:$B$42, C299+1,1)</f>
        <v>6000</v>
      </c>
      <c r="I299" s="100">
        <f t="shared" si="17"/>
        <v>82.00135084</v>
      </c>
      <c r="J299" s="100">
        <f t="array" ref="J299">index(Sheet1!$F$47:$K$64, C299,B299)</f>
        <v>2819.4075</v>
      </c>
      <c r="K299" s="100">
        <f t="array" ref="K299">index(Sheet1!$F$47:$K$64, C299+1,B299)</f>
        <v>2738.853</v>
      </c>
      <c r="L299" s="102">
        <f t="shared" si="18"/>
        <v>2752.633446</v>
      </c>
      <c r="M299" s="83">
        <f>L299/( 0.5*Sheet1!$F$18/12)</f>
        <v>2639.618293</v>
      </c>
      <c r="N299" s="83">
        <f t="shared" si="19"/>
        <v>0.7578576782</v>
      </c>
      <c r="O299" s="83">
        <f t="shared" si="20"/>
        <v>126.4614739</v>
      </c>
      <c r="P299" s="83">
        <f t="shared" si="21"/>
        <v>0.03630820381</v>
      </c>
      <c r="Q299" s="83">
        <f t="shared" si="22"/>
        <v>1</v>
      </c>
      <c r="R299" s="86">
        <f t="shared" si="31"/>
        <v>82.15976375</v>
      </c>
      <c r="S299" s="86">
        <f>min(R299, offset(Sheet1!$K$9,B299-1,0))</f>
        <v>82.15976375</v>
      </c>
      <c r="T299" s="83">
        <f t="shared" si="30"/>
        <v>5925.890832</v>
      </c>
      <c r="U299" s="83">
        <f t="shared" si="26"/>
        <v>0</v>
      </c>
      <c r="V299" s="83">
        <f t="shared" si="27"/>
        <v>2.407696347</v>
      </c>
      <c r="W299" s="83">
        <f t="shared" si="28"/>
        <v>485.4978661</v>
      </c>
    </row>
    <row r="300" ht="12.75" customHeight="1">
      <c r="A300" s="83">
        <f t="shared" si="29"/>
        <v>6</v>
      </c>
      <c r="B300" s="83">
        <f>IF( ISERROR( MATCH(R299,Sheet1!$K$9:$K$13,1) ), 1,  MATCH(R299,Sheet1!$K$9:$K$13,1)+1)</f>
        <v>2</v>
      </c>
      <c r="C300" s="94">
        <f>IF( ISERROR( MATCH(D300,Sheet1!$B$25:$B$42) ), 1, MATCH(D300,Sheet1!$B$25:$B$42))</f>
        <v>11</v>
      </c>
      <c r="D300" s="83">
        <f>if(U300, OFFSET(Sheet1!$P$9, 2*B299-1, 0),T299)</f>
        <v>5925.890832</v>
      </c>
      <c r="E300" s="100">
        <f t="array" ref="E300">index(Sheet1!$C$25:$H$42, C300,B300)</f>
        <v>76.25498231</v>
      </c>
      <c r="F300" s="100">
        <f t="array" ref="F300">index(Sheet1!$C$25:$H$42, C300+1,B300)</f>
        <v>83.18725343</v>
      </c>
      <c r="G300" s="94">
        <f t="array" ref="G300">index(Sheet1!$B$25:$B$42, C300,1)</f>
        <v>5500</v>
      </c>
      <c r="H300" s="94">
        <f t="array" ref="H300">index(Sheet1!$B$25:$B$42, C300+1,1)</f>
        <v>6000</v>
      </c>
      <c r="I300" s="100">
        <f t="shared" si="17"/>
        <v>82.15976375</v>
      </c>
      <c r="J300" s="100">
        <f t="array" ref="J300">index(Sheet1!$F$47:$K$64, C300,B300)</f>
        <v>2819.4075</v>
      </c>
      <c r="K300" s="100">
        <f t="array" ref="K300">index(Sheet1!$F$47:$K$64, C300+1,B300)</f>
        <v>2738.853</v>
      </c>
      <c r="L300" s="102">
        <f t="shared" si="18"/>
        <v>2750.792654</v>
      </c>
      <c r="M300" s="83">
        <f>L300/( 0.5*Sheet1!$F$18/12)</f>
        <v>2637.853078</v>
      </c>
      <c r="N300" s="83">
        <f t="shared" si="19"/>
        <v>0.7573508694</v>
      </c>
      <c r="O300" s="83">
        <f t="shared" si="20"/>
        <v>126.9505507</v>
      </c>
      <c r="P300" s="83">
        <f t="shared" si="21"/>
        <v>0.03644862208</v>
      </c>
      <c r="Q300" s="83">
        <f t="shared" si="22"/>
        <v>1</v>
      </c>
      <c r="R300" s="86">
        <f t="shared" si="31"/>
        <v>82.31803456</v>
      </c>
      <c r="S300" s="86">
        <f>min(R300, offset(Sheet1!$K$9,B300-1,0))</f>
        <v>82.31803456</v>
      </c>
      <c r="T300" s="83">
        <f t="shared" si="30"/>
        <v>5937.306341</v>
      </c>
      <c r="U300" s="83">
        <f t="shared" si="26"/>
        <v>0</v>
      </c>
      <c r="V300" s="83">
        <f t="shared" si="27"/>
        <v>2.412341042</v>
      </c>
      <c r="W300" s="83">
        <f t="shared" si="28"/>
        <v>487.9055625</v>
      </c>
    </row>
    <row r="301" ht="12.75" customHeight="1">
      <c r="A301" s="83">
        <f t="shared" si="29"/>
        <v>6.02</v>
      </c>
      <c r="B301" s="83">
        <f>IF( ISERROR( MATCH(R300,Sheet1!$K$9:$K$13,1) ), 1,  MATCH(R300,Sheet1!$K$9:$K$13,1)+1)</f>
        <v>2</v>
      </c>
      <c r="C301" s="94">
        <f>IF( ISERROR( MATCH(D301,Sheet1!$B$25:$B$42) ), 1, MATCH(D301,Sheet1!$B$25:$B$42))</f>
        <v>11</v>
      </c>
      <c r="D301" s="83">
        <f>if(U301, OFFSET(Sheet1!$P$9, 2*B300-1, 0),T300)</f>
        <v>5937.306341</v>
      </c>
      <c r="E301" s="100">
        <f t="array" ref="E301">index(Sheet1!$C$25:$H$42, C301,B301)</f>
        <v>76.25498231</v>
      </c>
      <c r="F301" s="100">
        <f t="array" ref="F301">index(Sheet1!$C$25:$H$42, C301+1,B301)</f>
        <v>83.18725343</v>
      </c>
      <c r="G301" s="94">
        <f t="array" ref="G301">index(Sheet1!$B$25:$B$42, C301,1)</f>
        <v>5500</v>
      </c>
      <c r="H301" s="94">
        <f t="array" ref="H301">index(Sheet1!$B$25:$B$42, C301+1,1)</f>
        <v>6000</v>
      </c>
      <c r="I301" s="100">
        <f t="shared" si="17"/>
        <v>82.31803456</v>
      </c>
      <c r="J301" s="100">
        <f t="array" ref="J301">index(Sheet1!$F$47:$K$64, C301,B301)</f>
        <v>2819.4075</v>
      </c>
      <c r="K301" s="100">
        <f t="array" ref="K301">index(Sheet1!$F$47:$K$64, C301+1,B301)</f>
        <v>2738.853</v>
      </c>
      <c r="L301" s="102">
        <f t="shared" si="18"/>
        <v>2748.953513</v>
      </c>
      <c r="M301" s="83">
        <f>L301/( 0.5*Sheet1!$F$18/12)</f>
        <v>2636.089447</v>
      </c>
      <c r="N301" s="83">
        <f t="shared" si="19"/>
        <v>0.7568445153</v>
      </c>
      <c r="O301" s="83">
        <f t="shared" si="20"/>
        <v>127.4401315</v>
      </c>
      <c r="P301" s="83">
        <f t="shared" si="21"/>
        <v>0.03658918503</v>
      </c>
      <c r="Q301" s="83">
        <f t="shared" si="22"/>
        <v>1</v>
      </c>
      <c r="R301" s="86">
        <f t="shared" si="31"/>
        <v>82.47616334</v>
      </c>
      <c r="S301" s="86">
        <f>min(R301, offset(Sheet1!$K$9,B301-1,0))</f>
        <v>82.47616334</v>
      </c>
      <c r="T301" s="83">
        <f t="shared" si="30"/>
        <v>5948.711607</v>
      </c>
      <c r="U301" s="83">
        <f t="shared" si="26"/>
        <v>0</v>
      </c>
      <c r="V301" s="83">
        <f t="shared" si="27"/>
        <v>2.416981569</v>
      </c>
      <c r="W301" s="83">
        <f t="shared" si="28"/>
        <v>490.3179035</v>
      </c>
    </row>
    <row r="302" ht="12.75" customHeight="1">
      <c r="A302" s="83">
        <f t="shared" si="29"/>
        <v>6.04</v>
      </c>
      <c r="B302" s="83">
        <f>IF( ISERROR( MATCH(R301,Sheet1!$K$9:$K$13,1) ), 1,  MATCH(R301,Sheet1!$K$9:$K$13,1)+1)</f>
        <v>2</v>
      </c>
      <c r="C302" s="94">
        <f>IF( ISERROR( MATCH(D302,Sheet1!$B$25:$B$42) ), 1, MATCH(D302,Sheet1!$B$25:$B$42))</f>
        <v>11</v>
      </c>
      <c r="D302" s="83">
        <f>if(U302, OFFSET(Sheet1!$P$9, 2*B301-1, 0),T301)</f>
        <v>5948.711607</v>
      </c>
      <c r="E302" s="100">
        <f t="array" ref="E302">index(Sheet1!$C$25:$H$42, C302,B302)</f>
        <v>76.25498231</v>
      </c>
      <c r="F302" s="100">
        <f t="array" ref="F302">index(Sheet1!$C$25:$H$42, C302+1,B302)</f>
        <v>83.18725343</v>
      </c>
      <c r="G302" s="94">
        <f t="array" ref="G302">index(Sheet1!$B$25:$B$42, C302,1)</f>
        <v>5500</v>
      </c>
      <c r="H302" s="94">
        <f t="array" ref="H302">index(Sheet1!$B$25:$B$42, C302+1,1)</f>
        <v>6000</v>
      </c>
      <c r="I302" s="100">
        <f t="shared" si="17"/>
        <v>82.47616334</v>
      </c>
      <c r="J302" s="100">
        <f t="array" ref="J302">index(Sheet1!$F$47:$K$64, C302,B302)</f>
        <v>2819.4075</v>
      </c>
      <c r="K302" s="100">
        <f t="array" ref="K302">index(Sheet1!$F$47:$K$64, C302+1,B302)</f>
        <v>2738.853</v>
      </c>
      <c r="L302" s="102">
        <f t="shared" si="18"/>
        <v>2747.116022</v>
      </c>
      <c r="M302" s="83">
        <f>L302/( 0.5*Sheet1!$F$18/12)</f>
        <v>2634.327398</v>
      </c>
      <c r="N302" s="83">
        <f t="shared" si="19"/>
        <v>0.7563386155</v>
      </c>
      <c r="O302" s="83">
        <f t="shared" si="20"/>
        <v>127.9302138</v>
      </c>
      <c r="P302" s="83">
        <f t="shared" si="21"/>
        <v>0.036729892</v>
      </c>
      <c r="Q302" s="83">
        <f t="shared" si="22"/>
        <v>1</v>
      </c>
      <c r="R302" s="86">
        <f t="shared" si="31"/>
        <v>82.63415016</v>
      </c>
      <c r="S302" s="86">
        <f>min(R302, offset(Sheet1!$K$9,B302-1,0))</f>
        <v>82.63415016</v>
      </c>
      <c r="T302" s="83">
        <f t="shared" si="30"/>
        <v>5960.106633</v>
      </c>
      <c r="U302" s="83">
        <f t="shared" si="26"/>
        <v>0</v>
      </c>
      <c r="V302" s="83">
        <f t="shared" si="27"/>
        <v>2.421617931</v>
      </c>
      <c r="W302" s="83">
        <f t="shared" si="28"/>
        <v>492.7348851</v>
      </c>
    </row>
    <row r="303" ht="12.75" customHeight="1">
      <c r="A303" s="83">
        <f t="shared" si="29"/>
        <v>6.06</v>
      </c>
      <c r="B303" s="83">
        <f>IF( ISERROR( MATCH(R302,Sheet1!$K$9:$K$13,1) ), 1,  MATCH(R302,Sheet1!$K$9:$K$13,1)+1)</f>
        <v>2</v>
      </c>
      <c r="C303" s="94">
        <f>IF( ISERROR( MATCH(D303,Sheet1!$B$25:$B$42) ), 1, MATCH(D303,Sheet1!$B$25:$B$42))</f>
        <v>11</v>
      </c>
      <c r="D303" s="83">
        <f>if(U303, OFFSET(Sheet1!$P$9, 2*B302-1, 0),T302)</f>
        <v>5960.106633</v>
      </c>
      <c r="E303" s="100">
        <f t="array" ref="E303">index(Sheet1!$C$25:$H$42, C303,B303)</f>
        <v>76.25498231</v>
      </c>
      <c r="F303" s="100">
        <f t="array" ref="F303">index(Sheet1!$C$25:$H$42, C303+1,B303)</f>
        <v>83.18725343</v>
      </c>
      <c r="G303" s="94">
        <f t="array" ref="G303">index(Sheet1!$B$25:$B$42, C303,1)</f>
        <v>5500</v>
      </c>
      <c r="H303" s="94">
        <f t="array" ref="H303">index(Sheet1!$B$25:$B$42, C303+1,1)</f>
        <v>6000</v>
      </c>
      <c r="I303" s="100">
        <f t="shared" si="17"/>
        <v>82.63415016</v>
      </c>
      <c r="J303" s="100">
        <f t="array" ref="J303">index(Sheet1!$F$47:$K$64, C303,B303)</f>
        <v>2819.4075</v>
      </c>
      <c r="K303" s="100">
        <f t="array" ref="K303">index(Sheet1!$F$47:$K$64, C303+1,B303)</f>
        <v>2738.853</v>
      </c>
      <c r="L303" s="102">
        <f t="shared" si="18"/>
        <v>2745.28018</v>
      </c>
      <c r="M303" s="83">
        <f>L303/( 0.5*Sheet1!$F$18/12)</f>
        <v>2632.566931</v>
      </c>
      <c r="N303" s="83">
        <f t="shared" si="19"/>
        <v>0.7558331699</v>
      </c>
      <c r="O303" s="83">
        <f t="shared" si="20"/>
        <v>128.4207955</v>
      </c>
      <c r="P303" s="83">
        <f t="shared" si="21"/>
        <v>0.03687074231</v>
      </c>
      <c r="Q303" s="83">
        <f t="shared" si="22"/>
        <v>1</v>
      </c>
      <c r="R303" s="86">
        <f t="shared" si="31"/>
        <v>82.7919951</v>
      </c>
      <c r="S303" s="86">
        <f>min(R303, offset(Sheet1!$K$9,B303-1,0))</f>
        <v>82.7919951</v>
      </c>
      <c r="T303" s="83">
        <f t="shared" si="30"/>
        <v>5971.491425</v>
      </c>
      <c r="U303" s="83">
        <f t="shared" si="26"/>
        <v>0</v>
      </c>
      <c r="V303" s="83">
        <f t="shared" si="27"/>
        <v>2.426250131</v>
      </c>
      <c r="W303" s="83">
        <f t="shared" si="28"/>
        <v>495.156503</v>
      </c>
    </row>
    <row r="304" ht="12.75" customHeight="1">
      <c r="A304" s="83">
        <f t="shared" si="29"/>
        <v>6.08</v>
      </c>
      <c r="B304" s="83">
        <f>IF( ISERROR( MATCH(R303,Sheet1!$K$9:$K$13,1) ), 1,  MATCH(R303,Sheet1!$K$9:$K$13,1)+1)</f>
        <v>2</v>
      </c>
      <c r="C304" s="94">
        <f>IF( ISERROR( MATCH(D304,Sheet1!$B$25:$B$42) ), 1, MATCH(D304,Sheet1!$B$25:$B$42))</f>
        <v>11</v>
      </c>
      <c r="D304" s="83">
        <f>if(U304, OFFSET(Sheet1!$P$9, 2*B303-1, 0),T303)</f>
        <v>5971.491425</v>
      </c>
      <c r="E304" s="100">
        <f t="array" ref="E304">index(Sheet1!$C$25:$H$42, C304,B304)</f>
        <v>76.25498231</v>
      </c>
      <c r="F304" s="100">
        <f t="array" ref="F304">index(Sheet1!$C$25:$H$42, C304+1,B304)</f>
        <v>83.18725343</v>
      </c>
      <c r="G304" s="94">
        <f t="array" ref="G304">index(Sheet1!$B$25:$B$42, C304,1)</f>
        <v>5500</v>
      </c>
      <c r="H304" s="94">
        <f t="array" ref="H304">index(Sheet1!$B$25:$B$42, C304+1,1)</f>
        <v>6000</v>
      </c>
      <c r="I304" s="100">
        <f t="shared" si="17"/>
        <v>82.7919951</v>
      </c>
      <c r="J304" s="100">
        <f t="array" ref="J304">index(Sheet1!$F$47:$K$64, C304,B304)</f>
        <v>2819.4075</v>
      </c>
      <c r="K304" s="100">
        <f t="array" ref="K304">index(Sheet1!$F$47:$K$64, C304+1,B304)</f>
        <v>2738.853</v>
      </c>
      <c r="L304" s="102">
        <f t="shared" si="18"/>
        <v>2743.445988</v>
      </c>
      <c r="M304" s="83">
        <f>L304/( 0.5*Sheet1!$F$18/12)</f>
        <v>2630.808045</v>
      </c>
      <c r="N304" s="83">
        <f t="shared" si="19"/>
        <v>0.7553281783</v>
      </c>
      <c r="O304" s="83">
        <f t="shared" si="20"/>
        <v>128.9118741</v>
      </c>
      <c r="P304" s="83">
        <f t="shared" si="21"/>
        <v>0.03701173531</v>
      </c>
      <c r="Q304" s="83">
        <f t="shared" si="22"/>
        <v>1</v>
      </c>
      <c r="R304" s="86">
        <f t="shared" si="31"/>
        <v>82.94969821</v>
      </c>
      <c r="S304" s="86">
        <f>min(R304, offset(Sheet1!$K$9,B304-1,0))</f>
        <v>82.94969821</v>
      </c>
      <c r="T304" s="83">
        <f t="shared" si="30"/>
        <v>5982.865989</v>
      </c>
      <c r="U304" s="83">
        <f t="shared" si="26"/>
        <v>0</v>
      </c>
      <c r="V304" s="83">
        <f t="shared" si="27"/>
        <v>2.430878168</v>
      </c>
      <c r="W304" s="83">
        <f t="shared" si="28"/>
        <v>497.5827532</v>
      </c>
    </row>
    <row r="305" ht="12.75" customHeight="1">
      <c r="A305" s="83">
        <f t="shared" si="29"/>
        <v>6.1</v>
      </c>
      <c r="B305" s="83">
        <f>IF( ISERROR( MATCH(R304,Sheet1!$K$9:$K$13,1) ), 1,  MATCH(R304,Sheet1!$K$9:$K$13,1)+1)</f>
        <v>2</v>
      </c>
      <c r="C305" s="94">
        <f>IF( ISERROR( MATCH(D305,Sheet1!$B$25:$B$42) ), 1, MATCH(D305,Sheet1!$B$25:$B$42))</f>
        <v>11</v>
      </c>
      <c r="D305" s="83">
        <f>if(U305, OFFSET(Sheet1!$P$9, 2*B304-1, 0),T304)</f>
        <v>5982.865989</v>
      </c>
      <c r="E305" s="100">
        <f t="array" ref="E305">index(Sheet1!$C$25:$H$42, C305,B305)</f>
        <v>76.25498231</v>
      </c>
      <c r="F305" s="100">
        <f t="array" ref="F305">index(Sheet1!$C$25:$H$42, C305+1,B305)</f>
        <v>83.18725343</v>
      </c>
      <c r="G305" s="94">
        <f t="array" ref="G305">index(Sheet1!$B$25:$B$42, C305,1)</f>
        <v>5500</v>
      </c>
      <c r="H305" s="94">
        <f t="array" ref="H305">index(Sheet1!$B$25:$B$42, C305+1,1)</f>
        <v>6000</v>
      </c>
      <c r="I305" s="100">
        <f t="shared" si="17"/>
        <v>82.94969821</v>
      </c>
      <c r="J305" s="100">
        <f t="array" ref="J305">index(Sheet1!$F$47:$K$64, C305,B305)</f>
        <v>2819.4075</v>
      </c>
      <c r="K305" s="100">
        <f t="array" ref="K305">index(Sheet1!$F$47:$K$64, C305+1,B305)</f>
        <v>2738.853</v>
      </c>
      <c r="L305" s="102">
        <f t="shared" si="18"/>
        <v>2741.613443</v>
      </c>
      <c r="M305" s="83">
        <f>L305/( 0.5*Sheet1!$F$18/12)</f>
        <v>2629.05074</v>
      </c>
      <c r="N305" s="83">
        <f t="shared" si="19"/>
        <v>0.7548236404</v>
      </c>
      <c r="O305" s="83">
        <f t="shared" si="20"/>
        <v>129.4034474</v>
      </c>
      <c r="P305" s="83">
        <f t="shared" si="21"/>
        <v>0.03715287033</v>
      </c>
      <c r="Q305" s="83">
        <f t="shared" si="22"/>
        <v>1</v>
      </c>
      <c r="R305" s="86">
        <f t="shared" si="31"/>
        <v>83.10725956</v>
      </c>
      <c r="S305" s="86">
        <f>min(R305, offset(Sheet1!$K$9,B305-1,0))</f>
        <v>83.10725956</v>
      </c>
      <c r="T305" s="83">
        <f t="shared" si="30"/>
        <v>5994.230327</v>
      </c>
      <c r="U305" s="83">
        <f t="shared" si="26"/>
        <v>0</v>
      </c>
      <c r="V305" s="83">
        <f t="shared" si="27"/>
        <v>2.435502047</v>
      </c>
      <c r="W305" s="83">
        <f t="shared" si="28"/>
        <v>500.0136313</v>
      </c>
    </row>
    <row r="306" ht="12.75" customHeight="1">
      <c r="A306" s="83">
        <f t="shared" si="29"/>
        <v>6.12</v>
      </c>
      <c r="B306" s="83">
        <f>IF( ISERROR( MATCH(R305,Sheet1!$K$9:$K$13,1) ), 1,  MATCH(R305,Sheet1!$K$9:$K$13,1)+1)</f>
        <v>2</v>
      </c>
      <c r="C306" s="94">
        <f>IF( ISERROR( MATCH(D306,Sheet1!$B$25:$B$42) ), 1, MATCH(D306,Sheet1!$B$25:$B$42))</f>
        <v>11</v>
      </c>
      <c r="D306" s="83">
        <f>if(U306, OFFSET(Sheet1!$P$9, 2*B305-1, 0),T305)</f>
        <v>5994.230327</v>
      </c>
      <c r="E306" s="100">
        <f t="array" ref="E306">index(Sheet1!$C$25:$H$42, C306,B306)</f>
        <v>76.25498231</v>
      </c>
      <c r="F306" s="100">
        <f t="array" ref="F306">index(Sheet1!$C$25:$H$42, C306+1,B306)</f>
        <v>83.18725343</v>
      </c>
      <c r="G306" s="94">
        <f t="array" ref="G306">index(Sheet1!$B$25:$B$42, C306,1)</f>
        <v>5500</v>
      </c>
      <c r="H306" s="94">
        <f t="array" ref="H306">index(Sheet1!$B$25:$B$42, C306+1,1)</f>
        <v>6000</v>
      </c>
      <c r="I306" s="100">
        <f t="shared" si="17"/>
        <v>83.10725956</v>
      </c>
      <c r="J306" s="100">
        <f t="array" ref="J306">index(Sheet1!$F$47:$K$64, C306,B306)</f>
        <v>2819.4075</v>
      </c>
      <c r="K306" s="100">
        <f t="array" ref="K306">index(Sheet1!$F$47:$K$64, C306+1,B306)</f>
        <v>2738.853</v>
      </c>
      <c r="L306" s="102">
        <f t="shared" si="18"/>
        <v>2739.782546</v>
      </c>
      <c r="M306" s="83">
        <f>L306/( 0.5*Sheet1!$F$18/12)</f>
        <v>2627.295014</v>
      </c>
      <c r="N306" s="83">
        <f t="shared" si="19"/>
        <v>0.754319556</v>
      </c>
      <c r="O306" s="83">
        <f t="shared" si="20"/>
        <v>129.895513</v>
      </c>
      <c r="P306" s="83">
        <f t="shared" si="21"/>
        <v>0.0372941467</v>
      </c>
      <c r="Q306" s="83">
        <f t="shared" si="22"/>
        <v>1</v>
      </c>
      <c r="R306" s="86">
        <f t="shared" si="31"/>
        <v>83.26467923</v>
      </c>
      <c r="S306" s="86">
        <f>min(R306, offset(Sheet1!$K$9,B306-1,0))</f>
        <v>83.26467923</v>
      </c>
      <c r="T306" s="83">
        <f t="shared" si="30"/>
        <v>6005.584447</v>
      </c>
      <c r="U306" s="83">
        <f t="shared" si="26"/>
        <v>0</v>
      </c>
      <c r="V306" s="83">
        <f t="shared" si="27"/>
        <v>2.440121769</v>
      </c>
      <c r="W306" s="83">
        <f t="shared" si="28"/>
        <v>502.4491334</v>
      </c>
    </row>
    <row r="307" ht="12.75" customHeight="1">
      <c r="A307" s="83">
        <f t="shared" si="29"/>
        <v>6.14</v>
      </c>
      <c r="B307" s="83">
        <f>IF( ISERROR( MATCH(R306,Sheet1!$K$9:$K$13,1) ), 1,  MATCH(R306,Sheet1!$K$9:$K$13,1)+1)</f>
        <v>2</v>
      </c>
      <c r="C307" s="94">
        <f>IF( ISERROR( MATCH(D307,Sheet1!$B$25:$B$42) ), 1, MATCH(D307,Sheet1!$B$25:$B$42))</f>
        <v>12</v>
      </c>
      <c r="D307" s="83">
        <f>if(U307, OFFSET(Sheet1!$P$9, 2*B306-1, 0),T306)</f>
        <v>6005.584447</v>
      </c>
      <c r="E307" s="100">
        <f t="array" ref="E307">index(Sheet1!$C$25:$H$42, C307,B307)</f>
        <v>83.18725343</v>
      </c>
      <c r="F307" s="100">
        <f t="array" ref="F307">index(Sheet1!$C$25:$H$42, C307+1,B307)</f>
        <v>90.11952455</v>
      </c>
      <c r="G307" s="94">
        <f t="array" ref="G307">index(Sheet1!$B$25:$B$42, C307,1)</f>
        <v>6000</v>
      </c>
      <c r="H307" s="94">
        <f t="array" ref="H307">index(Sheet1!$B$25:$B$42, C307+1,1)</f>
        <v>6500</v>
      </c>
      <c r="I307" s="100">
        <f t="shared" si="17"/>
        <v>83.26467923</v>
      </c>
      <c r="J307" s="100">
        <f t="array" ref="J307">index(Sheet1!$F$47:$K$64, C307,B307)</f>
        <v>2738.853</v>
      </c>
      <c r="K307" s="100">
        <f t="array" ref="K307">index(Sheet1!$F$47:$K$64, C307+1,B307)</f>
        <v>2620.7064</v>
      </c>
      <c r="L307" s="102">
        <f t="shared" si="18"/>
        <v>2737.533433</v>
      </c>
      <c r="M307" s="83">
        <f>L307/( 0.5*Sheet1!$F$18/12)</f>
        <v>2625.138243</v>
      </c>
      <c r="N307" s="83">
        <f t="shared" si="19"/>
        <v>0.7537003281</v>
      </c>
      <c r="O307" s="83">
        <f t="shared" si="20"/>
        <v>130.3880686</v>
      </c>
      <c r="P307" s="83">
        <f t="shared" si="21"/>
        <v>0.03743556377</v>
      </c>
      <c r="Q307" s="83">
        <f t="shared" si="22"/>
        <v>1</v>
      </c>
      <c r="R307" s="86">
        <f t="shared" si="31"/>
        <v>83.42193191</v>
      </c>
      <c r="S307" s="86">
        <f>min(R307, offset(Sheet1!$K$9,B307-1,0))</f>
        <v>83.42193191</v>
      </c>
      <c r="T307" s="83">
        <f t="shared" si="30"/>
        <v>6016.926522</v>
      </c>
      <c r="U307" s="83">
        <f t="shared" si="26"/>
        <v>0</v>
      </c>
      <c r="V307" s="83">
        <f t="shared" si="27"/>
        <v>2.444736963</v>
      </c>
      <c r="W307" s="83">
        <f t="shared" si="28"/>
        <v>504.8892551</v>
      </c>
    </row>
    <row r="308" ht="12.75" customHeight="1">
      <c r="A308" s="83">
        <f t="shared" si="29"/>
        <v>6.16</v>
      </c>
      <c r="B308" s="83">
        <f>IF( ISERROR( MATCH(R307,Sheet1!$K$9:$K$13,1) ), 1,  MATCH(R307,Sheet1!$K$9:$K$13,1)+1)</f>
        <v>2</v>
      </c>
      <c r="C308" s="94">
        <f>IF( ISERROR( MATCH(D308,Sheet1!$B$25:$B$42) ), 1, MATCH(D308,Sheet1!$B$25:$B$42))</f>
        <v>12</v>
      </c>
      <c r="D308" s="83">
        <f>if(U308, OFFSET(Sheet1!$P$9, 2*B307-1, 0),T307)</f>
        <v>6016.926522</v>
      </c>
      <c r="E308" s="100">
        <f t="array" ref="E308">index(Sheet1!$C$25:$H$42, C308,B308)</f>
        <v>83.18725343</v>
      </c>
      <c r="F308" s="100">
        <f t="array" ref="F308">index(Sheet1!$C$25:$H$42, C308+1,B308)</f>
        <v>90.11952455</v>
      </c>
      <c r="G308" s="94">
        <f t="array" ref="G308">index(Sheet1!$B$25:$B$42, C308,1)</f>
        <v>6000</v>
      </c>
      <c r="H308" s="94">
        <f t="array" ref="H308">index(Sheet1!$B$25:$B$42, C308+1,1)</f>
        <v>6500</v>
      </c>
      <c r="I308" s="100">
        <f t="shared" si="17"/>
        <v>83.42193191</v>
      </c>
      <c r="J308" s="100">
        <f t="array" ref="J308">index(Sheet1!$F$47:$K$64, C308,B308)</f>
        <v>2738.853</v>
      </c>
      <c r="K308" s="100">
        <f t="array" ref="K308">index(Sheet1!$F$47:$K$64, C308+1,B308)</f>
        <v>2620.7064</v>
      </c>
      <c r="L308" s="102">
        <f t="shared" si="18"/>
        <v>2734.853378</v>
      </c>
      <c r="M308" s="83">
        <f>L308/( 0.5*Sheet1!$F$18/12)</f>
        <v>2622.568223</v>
      </c>
      <c r="N308" s="83">
        <f t="shared" si="19"/>
        <v>0.7529624527</v>
      </c>
      <c r="O308" s="83">
        <f t="shared" si="20"/>
        <v>130.8810323</v>
      </c>
      <c r="P308" s="83">
        <f t="shared" si="21"/>
        <v>0.037577098</v>
      </c>
      <c r="Q308" s="83">
        <f t="shared" si="22"/>
        <v>1</v>
      </c>
      <c r="R308" s="86">
        <f t="shared" si="31"/>
        <v>83.57899151</v>
      </c>
      <c r="S308" s="86">
        <f>min(R308, offset(Sheet1!$K$9,B308-1,0))</f>
        <v>83.57899151</v>
      </c>
      <c r="T308" s="83">
        <f t="shared" si="30"/>
        <v>6028.254671</v>
      </c>
      <c r="U308" s="83">
        <f t="shared" si="26"/>
        <v>0</v>
      </c>
      <c r="V308" s="83">
        <f t="shared" si="27"/>
        <v>2.449346877</v>
      </c>
      <c r="W308" s="83">
        <f t="shared" si="28"/>
        <v>507.3339921</v>
      </c>
    </row>
    <row r="309" ht="12.75" customHeight="1">
      <c r="A309" s="83">
        <f t="shared" si="29"/>
        <v>6.18</v>
      </c>
      <c r="B309" s="83">
        <f>IF( ISERROR( MATCH(R308,Sheet1!$K$9:$K$13,1) ), 1,  MATCH(R308,Sheet1!$K$9:$K$13,1)+1)</f>
        <v>2</v>
      </c>
      <c r="C309" s="94">
        <f>IF( ISERROR( MATCH(D309,Sheet1!$B$25:$B$42) ), 1, MATCH(D309,Sheet1!$B$25:$B$42))</f>
        <v>12</v>
      </c>
      <c r="D309" s="83">
        <f>if(U309, OFFSET(Sheet1!$P$9, 2*B308-1, 0),T308)</f>
        <v>6028.254671</v>
      </c>
      <c r="E309" s="100">
        <f t="array" ref="E309">index(Sheet1!$C$25:$H$42, C309,B309)</f>
        <v>83.18725343</v>
      </c>
      <c r="F309" s="100">
        <f t="array" ref="F309">index(Sheet1!$C$25:$H$42, C309+1,B309)</f>
        <v>90.11952455</v>
      </c>
      <c r="G309" s="94">
        <f t="array" ref="G309">index(Sheet1!$B$25:$B$42, C309,1)</f>
        <v>6000</v>
      </c>
      <c r="H309" s="94">
        <f t="array" ref="H309">index(Sheet1!$B$25:$B$42, C309+1,1)</f>
        <v>6500</v>
      </c>
      <c r="I309" s="100">
        <f t="shared" si="17"/>
        <v>83.57899151</v>
      </c>
      <c r="J309" s="100">
        <f t="array" ref="J309">index(Sheet1!$F$47:$K$64, C309,B309)</f>
        <v>2738.853</v>
      </c>
      <c r="K309" s="100">
        <f t="array" ref="K309">index(Sheet1!$F$47:$K$64, C309+1,B309)</f>
        <v>2620.7064</v>
      </c>
      <c r="L309" s="102">
        <f t="shared" si="18"/>
        <v>2732.176613</v>
      </c>
      <c r="M309" s="83">
        <f>L309/( 0.5*Sheet1!$F$18/12)</f>
        <v>2620.001358</v>
      </c>
      <c r="N309" s="83">
        <f t="shared" si="19"/>
        <v>0.7522254833</v>
      </c>
      <c r="O309" s="83">
        <f t="shared" si="20"/>
        <v>131.3743193</v>
      </c>
      <c r="P309" s="83">
        <f t="shared" si="21"/>
        <v>0.03771872502</v>
      </c>
      <c r="Q309" s="83">
        <f t="shared" si="22"/>
        <v>1</v>
      </c>
      <c r="R309" s="86">
        <f t="shared" si="31"/>
        <v>83.73585822</v>
      </c>
      <c r="S309" s="86">
        <f>min(R309, offset(Sheet1!$K$9,B309-1,0))</f>
        <v>83.73585822</v>
      </c>
      <c r="T309" s="83">
        <f t="shared" si="30"/>
        <v>6039.568907</v>
      </c>
      <c r="U309" s="83">
        <f t="shared" si="26"/>
        <v>0</v>
      </c>
      <c r="V309" s="83">
        <f t="shared" si="27"/>
        <v>2.453951129</v>
      </c>
      <c r="W309" s="83">
        <f t="shared" si="28"/>
        <v>509.783339</v>
      </c>
    </row>
    <row r="310" ht="12.75" customHeight="1">
      <c r="A310" s="83">
        <f t="shared" si="29"/>
        <v>6.2</v>
      </c>
      <c r="B310" s="83">
        <f>IF( ISERROR( MATCH(R309,Sheet1!$K$9:$K$13,1) ), 1,  MATCH(R309,Sheet1!$K$9:$K$13,1)+1)</f>
        <v>2</v>
      </c>
      <c r="C310" s="94">
        <f>IF( ISERROR( MATCH(D310,Sheet1!$B$25:$B$42) ), 1, MATCH(D310,Sheet1!$B$25:$B$42))</f>
        <v>12</v>
      </c>
      <c r="D310" s="83">
        <f>if(U310, OFFSET(Sheet1!$P$9, 2*B309-1, 0),T309)</f>
        <v>6039.568907</v>
      </c>
      <c r="E310" s="100">
        <f t="array" ref="E310">index(Sheet1!$C$25:$H$42, C310,B310)</f>
        <v>83.18725343</v>
      </c>
      <c r="F310" s="100">
        <f t="array" ref="F310">index(Sheet1!$C$25:$H$42, C310+1,B310)</f>
        <v>90.11952455</v>
      </c>
      <c r="G310" s="94">
        <f t="array" ref="G310">index(Sheet1!$B$25:$B$42, C310,1)</f>
        <v>6000</v>
      </c>
      <c r="H310" s="94">
        <f t="array" ref="H310">index(Sheet1!$B$25:$B$42, C310+1,1)</f>
        <v>6500</v>
      </c>
      <c r="I310" s="100">
        <f t="shared" si="17"/>
        <v>83.73585822</v>
      </c>
      <c r="J310" s="100">
        <f t="array" ref="J310">index(Sheet1!$F$47:$K$64, C310,B310)</f>
        <v>2738.853</v>
      </c>
      <c r="K310" s="100">
        <f t="array" ref="K310">index(Sheet1!$F$47:$K$64, C310+1,B310)</f>
        <v>2620.7064</v>
      </c>
      <c r="L310" s="102">
        <f t="shared" si="18"/>
        <v>2729.503136</v>
      </c>
      <c r="M310" s="83">
        <f>L310/( 0.5*Sheet1!$F$18/12)</f>
        <v>2617.437646</v>
      </c>
      <c r="N310" s="83">
        <f t="shared" si="19"/>
        <v>0.751489419</v>
      </c>
      <c r="O310" s="83">
        <f t="shared" si="20"/>
        <v>131.8679265</v>
      </c>
      <c r="P310" s="83">
        <f t="shared" si="21"/>
        <v>0.03786044401</v>
      </c>
      <c r="Q310" s="83">
        <f t="shared" si="22"/>
        <v>1</v>
      </c>
      <c r="R310" s="86">
        <f t="shared" si="31"/>
        <v>83.89253222</v>
      </c>
      <c r="S310" s="86">
        <f>min(R310, offset(Sheet1!$K$9,B310-1,0))</f>
        <v>83.89253222</v>
      </c>
      <c r="T310" s="83">
        <f t="shared" si="30"/>
        <v>6050.869244</v>
      </c>
      <c r="U310" s="83">
        <f t="shared" si="26"/>
        <v>0</v>
      </c>
      <c r="V310" s="83">
        <f t="shared" si="27"/>
        <v>2.458549726</v>
      </c>
      <c r="W310" s="83">
        <f t="shared" si="28"/>
        <v>512.2372901</v>
      </c>
    </row>
    <row r="311" ht="12.75" customHeight="1">
      <c r="A311" s="83">
        <f t="shared" si="29"/>
        <v>6.22</v>
      </c>
      <c r="B311" s="83">
        <f>IF( ISERROR( MATCH(R310,Sheet1!$K$9:$K$13,1) ), 1,  MATCH(R310,Sheet1!$K$9:$K$13,1)+1)</f>
        <v>2</v>
      </c>
      <c r="C311" s="94">
        <f>IF( ISERROR( MATCH(D311,Sheet1!$B$25:$B$42) ), 1, MATCH(D311,Sheet1!$B$25:$B$42))</f>
        <v>12</v>
      </c>
      <c r="D311" s="83">
        <f>if(U311, OFFSET(Sheet1!$P$9, 2*B310-1, 0),T310)</f>
        <v>6050.869244</v>
      </c>
      <c r="E311" s="100">
        <f t="array" ref="E311">index(Sheet1!$C$25:$H$42, C311,B311)</f>
        <v>83.18725343</v>
      </c>
      <c r="F311" s="100">
        <f t="array" ref="F311">index(Sheet1!$C$25:$H$42, C311+1,B311)</f>
        <v>90.11952455</v>
      </c>
      <c r="G311" s="94">
        <f t="array" ref="G311">index(Sheet1!$B$25:$B$42, C311,1)</f>
        <v>6000</v>
      </c>
      <c r="H311" s="94">
        <f t="array" ref="H311">index(Sheet1!$B$25:$B$42, C311+1,1)</f>
        <v>6500</v>
      </c>
      <c r="I311" s="100">
        <f t="shared" si="17"/>
        <v>83.89253222</v>
      </c>
      <c r="J311" s="100">
        <f t="array" ref="J311">index(Sheet1!$F$47:$K$64, C311,B311)</f>
        <v>2738.853</v>
      </c>
      <c r="K311" s="100">
        <f t="array" ref="K311">index(Sheet1!$F$47:$K$64, C311+1,B311)</f>
        <v>2620.7064</v>
      </c>
      <c r="L311" s="102">
        <f t="shared" si="18"/>
        <v>2726.832944</v>
      </c>
      <c r="M311" s="83">
        <f>L311/( 0.5*Sheet1!$F$18/12)</f>
        <v>2614.877084</v>
      </c>
      <c r="N311" s="83">
        <f t="shared" si="19"/>
        <v>0.750754259</v>
      </c>
      <c r="O311" s="83">
        <f t="shared" si="20"/>
        <v>132.3618512</v>
      </c>
      <c r="P311" s="83">
        <f t="shared" si="21"/>
        <v>0.03800225414</v>
      </c>
      <c r="Q311" s="83">
        <f t="shared" si="22"/>
        <v>1</v>
      </c>
      <c r="R311" s="86">
        <f t="shared" si="31"/>
        <v>84.04901368</v>
      </c>
      <c r="S311" s="86">
        <f>min(R311, offset(Sheet1!$K$9,B311-1,0))</f>
        <v>84.04901368</v>
      </c>
      <c r="T311" s="83">
        <f t="shared" si="30"/>
        <v>6062.155694</v>
      </c>
      <c r="U311" s="83">
        <f t="shared" si="26"/>
        <v>0</v>
      </c>
      <c r="V311" s="83">
        <f t="shared" si="27"/>
        <v>2.463142673</v>
      </c>
      <c r="W311" s="83">
        <f t="shared" si="28"/>
        <v>514.6958398</v>
      </c>
    </row>
    <row r="312" ht="12.75" customHeight="1">
      <c r="A312" s="83">
        <f t="shared" si="29"/>
        <v>6.24</v>
      </c>
      <c r="B312" s="83">
        <f>IF( ISERROR( MATCH(R311,Sheet1!$K$9:$K$13,1) ), 1,  MATCH(R311,Sheet1!$K$9:$K$13,1)+1)</f>
        <v>2</v>
      </c>
      <c r="C312" s="94">
        <f>IF( ISERROR( MATCH(D312,Sheet1!$B$25:$B$42) ), 1, MATCH(D312,Sheet1!$B$25:$B$42))</f>
        <v>12</v>
      </c>
      <c r="D312" s="83">
        <f>if(U312, OFFSET(Sheet1!$P$9, 2*B311-1, 0),T311)</f>
        <v>6062.155694</v>
      </c>
      <c r="E312" s="100">
        <f t="array" ref="E312">index(Sheet1!$C$25:$H$42, C312,B312)</f>
        <v>83.18725343</v>
      </c>
      <c r="F312" s="100">
        <f t="array" ref="F312">index(Sheet1!$C$25:$H$42, C312+1,B312)</f>
        <v>90.11952455</v>
      </c>
      <c r="G312" s="94">
        <f t="array" ref="G312">index(Sheet1!$B$25:$B$42, C312,1)</f>
        <v>6000</v>
      </c>
      <c r="H312" s="94">
        <f t="array" ref="H312">index(Sheet1!$B$25:$B$42, C312+1,1)</f>
        <v>6500</v>
      </c>
      <c r="I312" s="100">
        <f t="shared" si="17"/>
        <v>84.04901368</v>
      </c>
      <c r="J312" s="100">
        <f t="array" ref="J312">index(Sheet1!$F$47:$K$64, C312,B312)</f>
        <v>2738.853</v>
      </c>
      <c r="K312" s="100">
        <f t="array" ref="K312">index(Sheet1!$F$47:$K$64, C312+1,B312)</f>
        <v>2620.7064</v>
      </c>
      <c r="L312" s="102">
        <f t="shared" si="18"/>
        <v>2724.166032</v>
      </c>
      <c r="M312" s="83">
        <f>L312/( 0.5*Sheet1!$F$18/12)</f>
        <v>2612.319668</v>
      </c>
      <c r="N312" s="83">
        <f t="shared" si="19"/>
        <v>0.7500200024</v>
      </c>
      <c r="O312" s="83">
        <f t="shared" si="20"/>
        <v>132.8560905</v>
      </c>
      <c r="P312" s="83">
        <f t="shared" si="21"/>
        <v>0.03814415459</v>
      </c>
      <c r="Q312" s="83">
        <f t="shared" si="22"/>
        <v>1</v>
      </c>
      <c r="R312" s="86">
        <f t="shared" si="31"/>
        <v>84.20530279</v>
      </c>
      <c r="S312" s="86">
        <f>min(R312, offset(Sheet1!$K$9,B312-1,0))</f>
        <v>84.20530279</v>
      </c>
      <c r="T312" s="83">
        <f t="shared" si="30"/>
        <v>6073.42827</v>
      </c>
      <c r="U312" s="83">
        <f t="shared" si="26"/>
        <v>0</v>
      </c>
      <c r="V312" s="83">
        <f t="shared" si="27"/>
        <v>2.467729975</v>
      </c>
      <c r="W312" s="83">
        <f t="shared" si="28"/>
        <v>517.1589825</v>
      </c>
    </row>
    <row r="313" ht="12.75" customHeight="1">
      <c r="A313" s="83">
        <f t="shared" si="29"/>
        <v>6.26</v>
      </c>
      <c r="B313" s="83">
        <f>IF( ISERROR( MATCH(R312,Sheet1!$K$9:$K$13,1) ), 1,  MATCH(R312,Sheet1!$K$9:$K$13,1)+1)</f>
        <v>2</v>
      </c>
      <c r="C313" s="94">
        <f>IF( ISERROR( MATCH(D313,Sheet1!$B$25:$B$42) ), 1, MATCH(D313,Sheet1!$B$25:$B$42))</f>
        <v>12</v>
      </c>
      <c r="D313" s="83">
        <f>if(U313, OFFSET(Sheet1!$P$9, 2*B312-1, 0),T312)</f>
        <v>6073.42827</v>
      </c>
      <c r="E313" s="100">
        <f t="array" ref="E313">index(Sheet1!$C$25:$H$42, C313,B313)</f>
        <v>83.18725343</v>
      </c>
      <c r="F313" s="100">
        <f t="array" ref="F313">index(Sheet1!$C$25:$H$42, C313+1,B313)</f>
        <v>90.11952455</v>
      </c>
      <c r="G313" s="94">
        <f t="array" ref="G313">index(Sheet1!$B$25:$B$42, C313,1)</f>
        <v>6000</v>
      </c>
      <c r="H313" s="94">
        <f t="array" ref="H313">index(Sheet1!$B$25:$B$42, C313+1,1)</f>
        <v>6500</v>
      </c>
      <c r="I313" s="100">
        <f t="shared" si="17"/>
        <v>84.20530279</v>
      </c>
      <c r="J313" s="100">
        <f t="array" ref="J313">index(Sheet1!$F$47:$K$64, C313,B313)</f>
        <v>2738.853</v>
      </c>
      <c r="K313" s="100">
        <f t="array" ref="K313">index(Sheet1!$F$47:$K$64, C313+1,B313)</f>
        <v>2620.7064</v>
      </c>
      <c r="L313" s="102">
        <f t="shared" si="18"/>
        <v>2721.502399</v>
      </c>
      <c r="M313" s="83">
        <f>L313/( 0.5*Sheet1!$F$18/12)</f>
        <v>2609.765396</v>
      </c>
      <c r="N313" s="83">
        <f t="shared" si="19"/>
        <v>0.7492866484</v>
      </c>
      <c r="O313" s="83">
        <f t="shared" si="20"/>
        <v>133.3506415</v>
      </c>
      <c r="P313" s="83">
        <f t="shared" si="21"/>
        <v>0.03828614457</v>
      </c>
      <c r="Q313" s="83">
        <f t="shared" si="22"/>
        <v>1</v>
      </c>
      <c r="R313" s="86">
        <f t="shared" si="31"/>
        <v>84.36139972</v>
      </c>
      <c r="S313" s="86">
        <f>min(R313, offset(Sheet1!$K$9,B313-1,0))</f>
        <v>84.36139972</v>
      </c>
      <c r="T313" s="83">
        <f t="shared" si="30"/>
        <v>6084.686985</v>
      </c>
      <c r="U313" s="83">
        <f t="shared" si="26"/>
        <v>0</v>
      </c>
      <c r="V313" s="83">
        <f t="shared" si="27"/>
        <v>2.472311637</v>
      </c>
      <c r="W313" s="83">
        <f t="shared" si="28"/>
        <v>519.6267125</v>
      </c>
    </row>
    <row r="314" ht="12.75" customHeight="1">
      <c r="A314" s="83">
        <f t="shared" si="29"/>
        <v>6.28</v>
      </c>
      <c r="B314" s="83">
        <f>IF( ISERROR( MATCH(R313,Sheet1!$K$9:$K$13,1) ), 1,  MATCH(R313,Sheet1!$K$9:$K$13,1)+1)</f>
        <v>2</v>
      </c>
      <c r="C314" s="94">
        <f>IF( ISERROR( MATCH(D314,Sheet1!$B$25:$B$42) ), 1, MATCH(D314,Sheet1!$B$25:$B$42))</f>
        <v>12</v>
      </c>
      <c r="D314" s="83">
        <f>if(U314, OFFSET(Sheet1!$P$9, 2*B313-1, 0),T313)</f>
        <v>6084.686985</v>
      </c>
      <c r="E314" s="100">
        <f t="array" ref="E314">index(Sheet1!$C$25:$H$42, C314,B314)</f>
        <v>83.18725343</v>
      </c>
      <c r="F314" s="100">
        <f t="array" ref="F314">index(Sheet1!$C$25:$H$42, C314+1,B314)</f>
        <v>90.11952455</v>
      </c>
      <c r="G314" s="94">
        <f t="array" ref="G314">index(Sheet1!$B$25:$B$42, C314,1)</f>
        <v>6000</v>
      </c>
      <c r="H314" s="94">
        <f t="array" ref="H314">index(Sheet1!$B$25:$B$42, C314+1,1)</f>
        <v>6500</v>
      </c>
      <c r="I314" s="100">
        <f t="shared" si="17"/>
        <v>84.36139972</v>
      </c>
      <c r="J314" s="100">
        <f t="array" ref="J314">index(Sheet1!$F$47:$K$64, C314,B314)</f>
        <v>2738.853</v>
      </c>
      <c r="K314" s="100">
        <f t="array" ref="K314">index(Sheet1!$F$47:$K$64, C314+1,B314)</f>
        <v>2620.7064</v>
      </c>
      <c r="L314" s="102">
        <f t="shared" si="18"/>
        <v>2718.842041</v>
      </c>
      <c r="M314" s="83">
        <f>L314/( 0.5*Sheet1!$F$18/12)</f>
        <v>2607.214265</v>
      </c>
      <c r="N314" s="83">
        <f t="shared" si="19"/>
        <v>0.7485541961</v>
      </c>
      <c r="O314" s="83">
        <f t="shared" si="20"/>
        <v>133.8455016</v>
      </c>
      <c r="P314" s="83">
        <f t="shared" si="21"/>
        <v>0.03842822324</v>
      </c>
      <c r="Q314" s="83">
        <f t="shared" si="22"/>
        <v>1</v>
      </c>
      <c r="R314" s="86">
        <f t="shared" si="31"/>
        <v>84.51730465</v>
      </c>
      <c r="S314" s="86">
        <f>min(R314, offset(Sheet1!$K$9,B314-1,0))</f>
        <v>84.51730465</v>
      </c>
      <c r="T314" s="83">
        <f t="shared" si="30"/>
        <v>6095.931852</v>
      </c>
      <c r="U314" s="83">
        <f t="shared" si="26"/>
        <v>0</v>
      </c>
      <c r="V314" s="83">
        <f t="shared" si="27"/>
        <v>2.476887664</v>
      </c>
      <c r="W314" s="83">
        <f t="shared" si="28"/>
        <v>522.0990241</v>
      </c>
    </row>
    <row r="315" ht="12.75" customHeight="1">
      <c r="A315" s="83">
        <f t="shared" si="29"/>
        <v>6.3</v>
      </c>
      <c r="B315" s="83">
        <f>IF( ISERROR( MATCH(R314,Sheet1!$K$9:$K$13,1) ), 1,  MATCH(R314,Sheet1!$K$9:$K$13,1)+1)</f>
        <v>2</v>
      </c>
      <c r="C315" s="94">
        <f>IF( ISERROR( MATCH(D315,Sheet1!$B$25:$B$42) ), 1, MATCH(D315,Sheet1!$B$25:$B$42))</f>
        <v>12</v>
      </c>
      <c r="D315" s="83">
        <f>if(U315, OFFSET(Sheet1!$P$9, 2*B314-1, 0),T314)</f>
        <v>6095.931852</v>
      </c>
      <c r="E315" s="100">
        <f t="array" ref="E315">index(Sheet1!$C$25:$H$42, C315,B315)</f>
        <v>83.18725343</v>
      </c>
      <c r="F315" s="100">
        <f t="array" ref="F315">index(Sheet1!$C$25:$H$42, C315+1,B315)</f>
        <v>90.11952455</v>
      </c>
      <c r="G315" s="94">
        <f t="array" ref="G315">index(Sheet1!$B$25:$B$42, C315,1)</f>
        <v>6000</v>
      </c>
      <c r="H315" s="94">
        <f t="array" ref="H315">index(Sheet1!$B$25:$B$42, C315+1,1)</f>
        <v>6500</v>
      </c>
      <c r="I315" s="100">
        <f t="shared" si="17"/>
        <v>84.51730465</v>
      </c>
      <c r="J315" s="100">
        <f t="array" ref="J315">index(Sheet1!$F$47:$K$64, C315,B315)</f>
        <v>2738.853</v>
      </c>
      <c r="K315" s="100">
        <f t="array" ref="K315">index(Sheet1!$F$47:$K$64, C315+1,B315)</f>
        <v>2620.7064</v>
      </c>
      <c r="L315" s="102">
        <f t="shared" si="18"/>
        <v>2716.184956</v>
      </c>
      <c r="M315" s="83">
        <f>L315/( 0.5*Sheet1!$F$18/12)</f>
        <v>2604.666272</v>
      </c>
      <c r="N315" s="83">
        <f t="shared" si="19"/>
        <v>0.7478226448</v>
      </c>
      <c r="O315" s="83">
        <f t="shared" si="20"/>
        <v>134.3406677</v>
      </c>
      <c r="P315" s="83">
        <f t="shared" si="21"/>
        <v>0.03857038981</v>
      </c>
      <c r="Q315" s="83">
        <f t="shared" si="22"/>
        <v>1</v>
      </c>
      <c r="R315" s="86">
        <f t="shared" si="31"/>
        <v>84.67301775</v>
      </c>
      <c r="S315" s="86">
        <f>min(R315, offset(Sheet1!$K$9,B315-1,0))</f>
        <v>84.67301775</v>
      </c>
      <c r="T315" s="83">
        <f t="shared" si="30"/>
        <v>6107.162883</v>
      </c>
      <c r="U315" s="83">
        <f t="shared" si="26"/>
        <v>0</v>
      </c>
      <c r="V315" s="83">
        <f t="shared" si="27"/>
        <v>2.481458062</v>
      </c>
      <c r="W315" s="83">
        <f t="shared" si="28"/>
        <v>524.5759118</v>
      </c>
    </row>
    <row r="316" ht="12.75" customHeight="1">
      <c r="A316" s="83">
        <f t="shared" si="29"/>
        <v>6.32</v>
      </c>
      <c r="B316" s="83">
        <f>IF( ISERROR( MATCH(R315,Sheet1!$K$9:$K$13,1) ), 1,  MATCH(R315,Sheet1!$K$9:$K$13,1)+1)</f>
        <v>2</v>
      </c>
      <c r="C316" s="94">
        <f>IF( ISERROR( MATCH(D316,Sheet1!$B$25:$B$42) ), 1, MATCH(D316,Sheet1!$B$25:$B$42))</f>
        <v>12</v>
      </c>
      <c r="D316" s="83">
        <f>if(U316, OFFSET(Sheet1!$P$9, 2*B315-1, 0),T315)</f>
        <v>6107.162883</v>
      </c>
      <c r="E316" s="100">
        <f t="array" ref="E316">index(Sheet1!$C$25:$H$42, C316,B316)</f>
        <v>83.18725343</v>
      </c>
      <c r="F316" s="100">
        <f t="array" ref="F316">index(Sheet1!$C$25:$H$42, C316+1,B316)</f>
        <v>90.11952455</v>
      </c>
      <c r="G316" s="94">
        <f t="array" ref="G316">index(Sheet1!$B$25:$B$42, C316,1)</f>
        <v>6000</v>
      </c>
      <c r="H316" s="94">
        <f t="array" ref="H316">index(Sheet1!$B$25:$B$42, C316+1,1)</f>
        <v>6500</v>
      </c>
      <c r="I316" s="100">
        <f t="shared" si="17"/>
        <v>84.67301775</v>
      </c>
      <c r="J316" s="100">
        <f t="array" ref="J316">index(Sheet1!$F$47:$K$64, C316,B316)</f>
        <v>2738.853</v>
      </c>
      <c r="K316" s="100">
        <f t="array" ref="K316">index(Sheet1!$F$47:$K$64, C316+1,B316)</f>
        <v>2620.7064</v>
      </c>
      <c r="L316" s="102">
        <f t="shared" si="18"/>
        <v>2713.531139</v>
      </c>
      <c r="M316" s="83">
        <f>L316/( 0.5*Sheet1!$F$18/12)</f>
        <v>2602.121414</v>
      </c>
      <c r="N316" s="83">
        <f t="shared" si="19"/>
        <v>0.7470919935</v>
      </c>
      <c r="O316" s="83">
        <f t="shared" si="20"/>
        <v>134.8361372</v>
      </c>
      <c r="P316" s="83">
        <f t="shared" si="21"/>
        <v>0.03871264347</v>
      </c>
      <c r="Q316" s="83">
        <f t="shared" si="22"/>
        <v>1</v>
      </c>
      <c r="R316" s="86">
        <f t="shared" si="31"/>
        <v>84.82853922</v>
      </c>
      <c r="S316" s="86">
        <f>min(R316, offset(Sheet1!$K$9,B316-1,0))</f>
        <v>84.82853922</v>
      </c>
      <c r="T316" s="83">
        <f t="shared" si="30"/>
        <v>6118.380092</v>
      </c>
      <c r="U316" s="83">
        <f t="shared" si="26"/>
        <v>0</v>
      </c>
      <c r="V316" s="83">
        <f t="shared" si="27"/>
        <v>2.486022836</v>
      </c>
      <c r="W316" s="83">
        <f t="shared" si="28"/>
        <v>527.0573698</v>
      </c>
    </row>
    <row r="317" ht="12.75" customHeight="1">
      <c r="A317" s="83">
        <f t="shared" si="29"/>
        <v>6.34</v>
      </c>
      <c r="B317" s="83">
        <f>IF( ISERROR( MATCH(R316,Sheet1!$K$9:$K$13,1) ), 1,  MATCH(R316,Sheet1!$K$9:$K$13,1)+1)</f>
        <v>2</v>
      </c>
      <c r="C317" s="94">
        <f>IF( ISERROR( MATCH(D317,Sheet1!$B$25:$B$42) ), 1, MATCH(D317,Sheet1!$B$25:$B$42))</f>
        <v>12</v>
      </c>
      <c r="D317" s="83">
        <f>if(U317, OFFSET(Sheet1!$P$9, 2*B316-1, 0),T316)</f>
        <v>6118.380092</v>
      </c>
      <c r="E317" s="100">
        <f t="array" ref="E317">index(Sheet1!$C$25:$H$42, C317,B317)</f>
        <v>83.18725343</v>
      </c>
      <c r="F317" s="100">
        <f t="array" ref="F317">index(Sheet1!$C$25:$H$42, C317+1,B317)</f>
        <v>90.11952455</v>
      </c>
      <c r="G317" s="94">
        <f t="array" ref="G317">index(Sheet1!$B$25:$B$42, C317,1)</f>
        <v>6000</v>
      </c>
      <c r="H317" s="94">
        <f t="array" ref="H317">index(Sheet1!$B$25:$B$42, C317+1,1)</f>
        <v>6500</v>
      </c>
      <c r="I317" s="100">
        <f t="shared" si="17"/>
        <v>84.82853922</v>
      </c>
      <c r="J317" s="100">
        <f t="array" ref="J317">index(Sheet1!$F$47:$K$64, C317,B317)</f>
        <v>2738.853</v>
      </c>
      <c r="K317" s="100">
        <f t="array" ref="K317">index(Sheet1!$F$47:$K$64, C317+1,B317)</f>
        <v>2620.7064</v>
      </c>
      <c r="L317" s="102">
        <f t="shared" si="18"/>
        <v>2710.880589</v>
      </c>
      <c r="M317" s="83">
        <f>L317/( 0.5*Sheet1!$F$18/12)</f>
        <v>2599.579687</v>
      </c>
      <c r="N317" s="83">
        <f t="shared" si="19"/>
        <v>0.7463622415</v>
      </c>
      <c r="O317" s="83">
        <f t="shared" si="20"/>
        <v>135.3319072</v>
      </c>
      <c r="P317" s="83">
        <f t="shared" si="21"/>
        <v>0.03885498341</v>
      </c>
      <c r="Q317" s="83">
        <f t="shared" si="22"/>
        <v>1</v>
      </c>
      <c r="R317" s="86">
        <f t="shared" si="31"/>
        <v>84.98386922</v>
      </c>
      <c r="S317" s="86">
        <f>min(R317, offset(Sheet1!$K$9,B317-1,0))</f>
        <v>84.98386922</v>
      </c>
      <c r="T317" s="83">
        <f t="shared" si="30"/>
        <v>6129.583491</v>
      </c>
      <c r="U317" s="83">
        <f t="shared" si="26"/>
        <v>0</v>
      </c>
      <c r="V317" s="83">
        <f t="shared" si="27"/>
        <v>2.490581991</v>
      </c>
      <c r="W317" s="83">
        <f t="shared" si="28"/>
        <v>529.5433927</v>
      </c>
    </row>
    <row r="318" ht="12.75" customHeight="1">
      <c r="A318" s="83">
        <f t="shared" si="29"/>
        <v>6.36</v>
      </c>
      <c r="B318" s="83">
        <f>IF( ISERROR( MATCH(R317,Sheet1!$K$9:$K$13,1) ), 1,  MATCH(R317,Sheet1!$K$9:$K$13,1)+1)</f>
        <v>2</v>
      </c>
      <c r="C318" s="94">
        <f>IF( ISERROR( MATCH(D318,Sheet1!$B$25:$B$42) ), 1, MATCH(D318,Sheet1!$B$25:$B$42))</f>
        <v>12</v>
      </c>
      <c r="D318" s="83">
        <f>if(U318, OFFSET(Sheet1!$P$9, 2*B317-1, 0),T317)</f>
        <v>6129.583491</v>
      </c>
      <c r="E318" s="100">
        <f t="array" ref="E318">index(Sheet1!$C$25:$H$42, C318,B318)</f>
        <v>83.18725343</v>
      </c>
      <c r="F318" s="100">
        <f t="array" ref="F318">index(Sheet1!$C$25:$H$42, C318+1,B318)</f>
        <v>90.11952455</v>
      </c>
      <c r="G318" s="94">
        <f t="array" ref="G318">index(Sheet1!$B$25:$B$42, C318,1)</f>
        <v>6000</v>
      </c>
      <c r="H318" s="94">
        <f t="array" ref="H318">index(Sheet1!$B$25:$B$42, C318+1,1)</f>
        <v>6500</v>
      </c>
      <c r="I318" s="100">
        <f t="shared" si="17"/>
        <v>84.98386922</v>
      </c>
      <c r="J318" s="100">
        <f t="array" ref="J318">index(Sheet1!$F$47:$K$64, C318,B318)</f>
        <v>2738.853</v>
      </c>
      <c r="K318" s="100">
        <f t="array" ref="K318">index(Sheet1!$F$47:$K$64, C318+1,B318)</f>
        <v>2620.7064</v>
      </c>
      <c r="L318" s="102">
        <f t="shared" si="18"/>
        <v>2708.233302</v>
      </c>
      <c r="M318" s="83">
        <f>L318/( 0.5*Sheet1!$F$18/12)</f>
        <v>2597.04109</v>
      </c>
      <c r="N318" s="83">
        <f t="shared" si="19"/>
        <v>0.7456333879</v>
      </c>
      <c r="O318" s="83">
        <f t="shared" si="20"/>
        <v>135.827975</v>
      </c>
      <c r="P318" s="83">
        <f t="shared" si="21"/>
        <v>0.03899740884</v>
      </c>
      <c r="Q318" s="83">
        <f t="shared" si="22"/>
        <v>1</v>
      </c>
      <c r="R318" s="86">
        <f t="shared" si="31"/>
        <v>85.13900794</v>
      </c>
      <c r="S318" s="86">
        <f>min(R318, offset(Sheet1!$K$9,B318-1,0))</f>
        <v>85.13900794</v>
      </c>
      <c r="T318" s="83">
        <f t="shared" si="30"/>
        <v>6140.773094</v>
      </c>
      <c r="U318" s="83">
        <f t="shared" si="26"/>
        <v>0</v>
      </c>
      <c r="V318" s="83">
        <f t="shared" si="27"/>
        <v>2.495135532</v>
      </c>
      <c r="W318" s="83">
        <f t="shared" si="28"/>
        <v>532.0339747</v>
      </c>
    </row>
    <row r="319" ht="12.75" customHeight="1">
      <c r="A319" s="83">
        <f t="shared" si="29"/>
        <v>6.38</v>
      </c>
      <c r="B319" s="83">
        <f>IF( ISERROR( MATCH(R318,Sheet1!$K$9:$K$13,1) ), 1,  MATCH(R318,Sheet1!$K$9:$K$13,1)+1)</f>
        <v>2</v>
      </c>
      <c r="C319" s="94">
        <f>IF( ISERROR( MATCH(D319,Sheet1!$B$25:$B$42) ), 1, MATCH(D319,Sheet1!$B$25:$B$42))</f>
        <v>12</v>
      </c>
      <c r="D319" s="83">
        <f>if(U319, OFFSET(Sheet1!$P$9, 2*B318-1, 0),T318)</f>
        <v>6140.773094</v>
      </c>
      <c r="E319" s="100">
        <f t="array" ref="E319">index(Sheet1!$C$25:$H$42, C319,B319)</f>
        <v>83.18725343</v>
      </c>
      <c r="F319" s="100">
        <f t="array" ref="F319">index(Sheet1!$C$25:$H$42, C319+1,B319)</f>
        <v>90.11952455</v>
      </c>
      <c r="G319" s="94">
        <f t="array" ref="G319">index(Sheet1!$B$25:$B$42, C319,1)</f>
        <v>6000</v>
      </c>
      <c r="H319" s="94">
        <f t="array" ref="H319">index(Sheet1!$B$25:$B$42, C319+1,1)</f>
        <v>6500</v>
      </c>
      <c r="I319" s="100">
        <f t="shared" si="17"/>
        <v>85.13900794</v>
      </c>
      <c r="J319" s="100">
        <f t="array" ref="J319">index(Sheet1!$F$47:$K$64, C319,B319)</f>
        <v>2738.853</v>
      </c>
      <c r="K319" s="100">
        <f t="array" ref="K319">index(Sheet1!$F$47:$K$64, C319+1,B319)</f>
        <v>2620.7064</v>
      </c>
      <c r="L319" s="102">
        <f t="shared" si="18"/>
        <v>2705.589275</v>
      </c>
      <c r="M319" s="83">
        <f>L319/( 0.5*Sheet1!$F$18/12)</f>
        <v>2594.505619</v>
      </c>
      <c r="N319" s="83">
        <f t="shared" si="19"/>
        <v>0.7449054319</v>
      </c>
      <c r="O319" s="83">
        <f t="shared" si="20"/>
        <v>136.3243377</v>
      </c>
      <c r="P319" s="83">
        <f t="shared" si="21"/>
        <v>0.03913991895</v>
      </c>
      <c r="Q319" s="83">
        <f t="shared" si="22"/>
        <v>1</v>
      </c>
      <c r="R319" s="86">
        <f t="shared" si="31"/>
        <v>85.29395555</v>
      </c>
      <c r="S319" s="86">
        <f>min(R319, offset(Sheet1!$K$9,B319-1,0))</f>
        <v>85.29395555</v>
      </c>
      <c r="T319" s="83">
        <f t="shared" si="30"/>
        <v>6151.948913</v>
      </c>
      <c r="U319" s="83">
        <f t="shared" si="26"/>
        <v>0</v>
      </c>
      <c r="V319" s="83">
        <f t="shared" si="27"/>
        <v>2.499683465</v>
      </c>
      <c r="W319" s="83">
        <f t="shared" si="28"/>
        <v>534.5291102</v>
      </c>
    </row>
    <row r="320" ht="12.75" customHeight="1">
      <c r="A320" s="83">
        <f t="shared" si="29"/>
        <v>6.4</v>
      </c>
      <c r="B320" s="83">
        <f>IF( ISERROR( MATCH(R319,Sheet1!$K$9:$K$13,1) ), 1,  MATCH(R319,Sheet1!$K$9:$K$13,1)+1)</f>
        <v>2</v>
      </c>
      <c r="C320" s="94">
        <f>IF( ISERROR( MATCH(D320,Sheet1!$B$25:$B$42) ), 1, MATCH(D320,Sheet1!$B$25:$B$42))</f>
        <v>12</v>
      </c>
      <c r="D320" s="83">
        <f>if(U320, OFFSET(Sheet1!$P$9, 2*B319-1, 0),T319)</f>
        <v>6151.948913</v>
      </c>
      <c r="E320" s="100">
        <f t="array" ref="E320">index(Sheet1!$C$25:$H$42, C320,B320)</f>
        <v>83.18725343</v>
      </c>
      <c r="F320" s="100">
        <f t="array" ref="F320">index(Sheet1!$C$25:$H$42, C320+1,B320)</f>
        <v>90.11952455</v>
      </c>
      <c r="G320" s="94">
        <f t="array" ref="G320">index(Sheet1!$B$25:$B$42, C320,1)</f>
        <v>6000</v>
      </c>
      <c r="H320" s="94">
        <f t="array" ref="H320">index(Sheet1!$B$25:$B$42, C320+1,1)</f>
        <v>6500</v>
      </c>
      <c r="I320" s="100">
        <f t="shared" si="17"/>
        <v>85.29395555</v>
      </c>
      <c r="J320" s="100">
        <f t="array" ref="J320">index(Sheet1!$F$47:$K$64, C320,B320)</f>
        <v>2738.853</v>
      </c>
      <c r="K320" s="100">
        <f t="array" ref="K320">index(Sheet1!$F$47:$K$64, C320+1,B320)</f>
        <v>2620.7064</v>
      </c>
      <c r="L320" s="102">
        <f t="shared" si="18"/>
        <v>2702.948505</v>
      </c>
      <c r="M320" s="83">
        <f>L320/( 0.5*Sheet1!$F$18/12)</f>
        <v>2591.973272</v>
      </c>
      <c r="N320" s="83">
        <f t="shared" si="19"/>
        <v>0.7441783726</v>
      </c>
      <c r="O320" s="83">
        <f t="shared" si="20"/>
        <v>136.8209926</v>
      </c>
      <c r="P320" s="83">
        <f t="shared" si="21"/>
        <v>0.03928251294</v>
      </c>
      <c r="Q320" s="83">
        <f t="shared" si="22"/>
        <v>1</v>
      </c>
      <c r="R320" s="86">
        <f t="shared" si="31"/>
        <v>85.44871223</v>
      </c>
      <c r="S320" s="86">
        <f>min(R320, offset(Sheet1!$K$9,B320-1,0))</f>
        <v>85.44871223</v>
      </c>
      <c r="T320" s="83">
        <f t="shared" si="30"/>
        <v>6163.11096</v>
      </c>
      <c r="U320" s="83">
        <f t="shared" si="26"/>
        <v>0</v>
      </c>
      <c r="V320" s="83">
        <f t="shared" si="27"/>
        <v>2.504225794</v>
      </c>
      <c r="W320" s="83">
        <f t="shared" si="28"/>
        <v>537.0287937</v>
      </c>
    </row>
    <row r="321" ht="12.75" customHeight="1">
      <c r="A321" s="83">
        <f t="shared" si="29"/>
        <v>6.42</v>
      </c>
      <c r="B321" s="83">
        <f>IF( ISERROR( MATCH(R320,Sheet1!$K$9:$K$13,1) ), 1,  MATCH(R320,Sheet1!$K$9:$K$13,1)+1)</f>
        <v>2</v>
      </c>
      <c r="C321" s="94">
        <f>IF( ISERROR( MATCH(D321,Sheet1!$B$25:$B$42) ), 1, MATCH(D321,Sheet1!$B$25:$B$42))</f>
        <v>12</v>
      </c>
      <c r="D321" s="83">
        <f>if(U321, OFFSET(Sheet1!$P$9, 2*B320-1, 0),T320)</f>
        <v>6163.11096</v>
      </c>
      <c r="E321" s="100">
        <f t="array" ref="E321">index(Sheet1!$C$25:$H$42, C321,B321)</f>
        <v>83.18725343</v>
      </c>
      <c r="F321" s="100">
        <f t="array" ref="F321">index(Sheet1!$C$25:$H$42, C321+1,B321)</f>
        <v>90.11952455</v>
      </c>
      <c r="G321" s="94">
        <f t="array" ref="G321">index(Sheet1!$B$25:$B$42, C321,1)</f>
        <v>6000</v>
      </c>
      <c r="H321" s="94">
        <f t="array" ref="H321">index(Sheet1!$B$25:$B$42, C321+1,1)</f>
        <v>6500</v>
      </c>
      <c r="I321" s="100">
        <f t="shared" si="17"/>
        <v>85.44871223</v>
      </c>
      <c r="J321" s="100">
        <f t="array" ref="J321">index(Sheet1!$F$47:$K$64, C321,B321)</f>
        <v>2738.853</v>
      </c>
      <c r="K321" s="100">
        <f t="array" ref="K321">index(Sheet1!$F$47:$K$64, C321+1,B321)</f>
        <v>2620.7064</v>
      </c>
      <c r="L321" s="102">
        <f t="shared" si="18"/>
        <v>2700.310989</v>
      </c>
      <c r="M321" s="83">
        <f>L321/( 0.5*Sheet1!$F$18/12)</f>
        <v>2589.444044</v>
      </c>
      <c r="N321" s="83">
        <f t="shared" si="19"/>
        <v>0.7434522091</v>
      </c>
      <c r="O321" s="83">
        <f t="shared" si="20"/>
        <v>137.3179368</v>
      </c>
      <c r="P321" s="83">
        <f t="shared" si="21"/>
        <v>0.03942519002</v>
      </c>
      <c r="Q321" s="83">
        <f t="shared" si="22"/>
        <v>1</v>
      </c>
      <c r="R321" s="86">
        <f t="shared" si="31"/>
        <v>85.60327816</v>
      </c>
      <c r="S321" s="86">
        <f>min(R321, offset(Sheet1!$K$9,B321-1,0))</f>
        <v>85.60327816</v>
      </c>
      <c r="T321" s="83">
        <f t="shared" si="30"/>
        <v>6174.25925</v>
      </c>
      <c r="U321" s="83">
        <f t="shared" si="26"/>
        <v>0</v>
      </c>
      <c r="V321" s="83">
        <f t="shared" si="27"/>
        <v>2.508762526</v>
      </c>
      <c r="W321" s="83">
        <f t="shared" si="28"/>
        <v>539.5330195</v>
      </c>
    </row>
    <row r="322" ht="12.75" customHeight="1">
      <c r="A322" s="83">
        <f t="shared" si="29"/>
        <v>6.44</v>
      </c>
      <c r="B322" s="83">
        <f>IF( ISERROR( MATCH(R321,Sheet1!$K$9:$K$13,1) ), 1,  MATCH(R321,Sheet1!$K$9:$K$13,1)+1)</f>
        <v>2</v>
      </c>
      <c r="C322" s="94">
        <f>IF( ISERROR( MATCH(D322,Sheet1!$B$25:$B$42) ), 1, MATCH(D322,Sheet1!$B$25:$B$42))</f>
        <v>12</v>
      </c>
      <c r="D322" s="83">
        <f>if(U322, OFFSET(Sheet1!$P$9, 2*B321-1, 0),T321)</f>
        <v>6174.25925</v>
      </c>
      <c r="E322" s="100">
        <f t="array" ref="E322">index(Sheet1!$C$25:$H$42, C322,B322)</f>
        <v>83.18725343</v>
      </c>
      <c r="F322" s="100">
        <f t="array" ref="F322">index(Sheet1!$C$25:$H$42, C322+1,B322)</f>
        <v>90.11952455</v>
      </c>
      <c r="G322" s="94">
        <f t="array" ref="G322">index(Sheet1!$B$25:$B$42, C322,1)</f>
        <v>6000</v>
      </c>
      <c r="H322" s="94">
        <f t="array" ref="H322">index(Sheet1!$B$25:$B$42, C322+1,1)</f>
        <v>6500</v>
      </c>
      <c r="I322" s="100">
        <f t="shared" si="17"/>
        <v>85.60327816</v>
      </c>
      <c r="J322" s="100">
        <f t="array" ref="J322">index(Sheet1!$F$47:$K$64, C322,B322)</f>
        <v>2738.853</v>
      </c>
      <c r="K322" s="100">
        <f t="array" ref="K322">index(Sheet1!$F$47:$K$64, C322+1,B322)</f>
        <v>2620.7064</v>
      </c>
      <c r="L322" s="102">
        <f t="shared" si="18"/>
        <v>2697.676724</v>
      </c>
      <c r="M322" s="83">
        <f>L322/( 0.5*Sheet1!$F$18/12)</f>
        <v>2586.917935</v>
      </c>
      <c r="N322" s="83">
        <f t="shared" si="19"/>
        <v>0.7427269408</v>
      </c>
      <c r="O322" s="83">
        <f t="shared" si="20"/>
        <v>137.8151678</v>
      </c>
      <c r="P322" s="83">
        <f t="shared" si="21"/>
        <v>0.0395679494</v>
      </c>
      <c r="Q322" s="83">
        <f t="shared" si="22"/>
        <v>1</v>
      </c>
      <c r="R322" s="86">
        <f t="shared" si="31"/>
        <v>85.75765352</v>
      </c>
      <c r="S322" s="86">
        <f>min(R322, offset(Sheet1!$K$9,B322-1,0))</f>
        <v>85.75765352</v>
      </c>
      <c r="T322" s="83">
        <f t="shared" si="30"/>
        <v>6185.393794</v>
      </c>
      <c r="U322" s="83">
        <f t="shared" si="26"/>
        <v>0</v>
      </c>
      <c r="V322" s="83">
        <f t="shared" si="27"/>
        <v>2.513293665</v>
      </c>
      <c r="W322" s="83">
        <f t="shared" si="28"/>
        <v>542.041782</v>
      </c>
    </row>
    <row r="323" ht="12.75" customHeight="1">
      <c r="A323" s="83">
        <f t="shared" si="29"/>
        <v>6.46</v>
      </c>
      <c r="B323" s="83">
        <f>IF( ISERROR( MATCH(R322,Sheet1!$K$9:$K$13,1) ), 1,  MATCH(R322,Sheet1!$K$9:$K$13,1)+1)</f>
        <v>2</v>
      </c>
      <c r="C323" s="94">
        <f>IF( ISERROR( MATCH(D323,Sheet1!$B$25:$B$42) ), 1, MATCH(D323,Sheet1!$B$25:$B$42))</f>
        <v>12</v>
      </c>
      <c r="D323" s="83">
        <f>if(U323, OFFSET(Sheet1!$P$9, 2*B322-1, 0),T322)</f>
        <v>6185.393794</v>
      </c>
      <c r="E323" s="100">
        <f t="array" ref="E323">index(Sheet1!$C$25:$H$42, C323,B323)</f>
        <v>83.18725343</v>
      </c>
      <c r="F323" s="100">
        <f t="array" ref="F323">index(Sheet1!$C$25:$H$42, C323+1,B323)</f>
        <v>90.11952455</v>
      </c>
      <c r="G323" s="94">
        <f t="array" ref="G323">index(Sheet1!$B$25:$B$42, C323,1)</f>
        <v>6000</v>
      </c>
      <c r="H323" s="94">
        <f t="array" ref="H323">index(Sheet1!$B$25:$B$42, C323+1,1)</f>
        <v>6500</v>
      </c>
      <c r="I323" s="100">
        <f t="shared" si="17"/>
        <v>85.75765352</v>
      </c>
      <c r="J323" s="100">
        <f t="array" ref="J323">index(Sheet1!$F$47:$K$64, C323,B323)</f>
        <v>2738.853</v>
      </c>
      <c r="K323" s="100">
        <f t="array" ref="K323">index(Sheet1!$F$47:$K$64, C323+1,B323)</f>
        <v>2620.7064</v>
      </c>
      <c r="L323" s="102">
        <f t="shared" si="18"/>
        <v>2695.045707</v>
      </c>
      <c r="M323" s="83">
        <f>L323/( 0.5*Sheet1!$F$18/12)</f>
        <v>2584.39494</v>
      </c>
      <c r="N323" s="83">
        <f t="shared" si="19"/>
        <v>0.7420025666</v>
      </c>
      <c r="O323" s="83">
        <f t="shared" si="20"/>
        <v>138.3126826</v>
      </c>
      <c r="P323" s="83">
        <f t="shared" si="21"/>
        <v>0.03971079029</v>
      </c>
      <c r="Q323" s="83">
        <f t="shared" si="22"/>
        <v>1</v>
      </c>
      <c r="R323" s="86">
        <f t="shared" si="31"/>
        <v>85.91183849</v>
      </c>
      <c r="S323" s="86">
        <f>min(R323, offset(Sheet1!$K$9,B323-1,0))</f>
        <v>85.91183849</v>
      </c>
      <c r="T323" s="83">
        <f t="shared" si="30"/>
        <v>6196.514606</v>
      </c>
      <c r="U323" s="83">
        <f t="shared" si="26"/>
        <v>0</v>
      </c>
      <c r="V323" s="83">
        <f t="shared" si="27"/>
        <v>2.517819216</v>
      </c>
      <c r="W323" s="83">
        <f t="shared" si="28"/>
        <v>544.5550757</v>
      </c>
    </row>
    <row r="324" ht="12.75" customHeight="1">
      <c r="A324" s="83">
        <f t="shared" si="29"/>
        <v>6.48</v>
      </c>
      <c r="B324" s="83">
        <f>IF( ISERROR( MATCH(R323,Sheet1!$K$9:$K$13,1) ), 1,  MATCH(R323,Sheet1!$K$9:$K$13,1)+1)</f>
        <v>2</v>
      </c>
      <c r="C324" s="94">
        <f>IF( ISERROR( MATCH(D324,Sheet1!$B$25:$B$42) ), 1, MATCH(D324,Sheet1!$B$25:$B$42))</f>
        <v>12</v>
      </c>
      <c r="D324" s="83">
        <f>if(U324, OFFSET(Sheet1!$P$9, 2*B323-1, 0),T323)</f>
        <v>6196.514606</v>
      </c>
      <c r="E324" s="100">
        <f t="array" ref="E324">index(Sheet1!$C$25:$H$42, C324,B324)</f>
        <v>83.18725343</v>
      </c>
      <c r="F324" s="100">
        <f t="array" ref="F324">index(Sheet1!$C$25:$H$42, C324+1,B324)</f>
        <v>90.11952455</v>
      </c>
      <c r="G324" s="94">
        <f t="array" ref="G324">index(Sheet1!$B$25:$B$42, C324,1)</f>
        <v>6000</v>
      </c>
      <c r="H324" s="94">
        <f t="array" ref="H324">index(Sheet1!$B$25:$B$42, C324+1,1)</f>
        <v>6500</v>
      </c>
      <c r="I324" s="100">
        <f t="shared" si="17"/>
        <v>85.91183849</v>
      </c>
      <c r="J324" s="100">
        <f t="array" ref="J324">index(Sheet1!$F$47:$K$64, C324,B324)</f>
        <v>2738.853</v>
      </c>
      <c r="K324" s="100">
        <f t="array" ref="K324">index(Sheet1!$F$47:$K$64, C324+1,B324)</f>
        <v>2620.7064</v>
      </c>
      <c r="L324" s="102">
        <f t="shared" si="18"/>
        <v>2692.417935</v>
      </c>
      <c r="M324" s="83">
        <f>L324/( 0.5*Sheet1!$F$18/12)</f>
        <v>2581.875056</v>
      </c>
      <c r="N324" s="83">
        <f t="shared" si="19"/>
        <v>0.7412790858</v>
      </c>
      <c r="O324" s="83">
        <f t="shared" si="20"/>
        <v>138.8104786</v>
      </c>
      <c r="P324" s="83">
        <f t="shared" si="21"/>
        <v>0.03985371191</v>
      </c>
      <c r="Q324" s="83">
        <f t="shared" si="22"/>
        <v>1</v>
      </c>
      <c r="R324" s="86">
        <f t="shared" si="31"/>
        <v>86.06583324</v>
      </c>
      <c r="S324" s="86">
        <f>min(R324, offset(Sheet1!$K$9,B324-1,0))</f>
        <v>86.06583324</v>
      </c>
      <c r="T324" s="83">
        <f t="shared" si="30"/>
        <v>6207.621699</v>
      </c>
      <c r="U324" s="83">
        <f t="shared" si="26"/>
        <v>0</v>
      </c>
      <c r="V324" s="83">
        <f t="shared" si="27"/>
        <v>2.522339185</v>
      </c>
      <c r="W324" s="83">
        <f t="shared" si="28"/>
        <v>547.0728949</v>
      </c>
    </row>
    <row r="325" ht="12.75" customHeight="1">
      <c r="A325" s="83">
        <f t="shared" si="29"/>
        <v>6.5</v>
      </c>
      <c r="B325" s="83">
        <f>IF( ISERROR( MATCH(R324,Sheet1!$K$9:$K$13,1) ), 1,  MATCH(R324,Sheet1!$K$9:$K$13,1)+1)</f>
        <v>2</v>
      </c>
      <c r="C325" s="94">
        <f>IF( ISERROR( MATCH(D325,Sheet1!$B$25:$B$42) ), 1, MATCH(D325,Sheet1!$B$25:$B$42))</f>
        <v>12</v>
      </c>
      <c r="D325" s="83">
        <f>if(U325, OFFSET(Sheet1!$P$9, 2*B324-1, 0),T324)</f>
        <v>6207.621699</v>
      </c>
      <c r="E325" s="100">
        <f t="array" ref="E325">index(Sheet1!$C$25:$H$42, C325,B325)</f>
        <v>83.18725343</v>
      </c>
      <c r="F325" s="100">
        <f t="array" ref="F325">index(Sheet1!$C$25:$H$42, C325+1,B325)</f>
        <v>90.11952455</v>
      </c>
      <c r="G325" s="94">
        <f t="array" ref="G325">index(Sheet1!$B$25:$B$42, C325,1)</f>
        <v>6000</v>
      </c>
      <c r="H325" s="94">
        <f t="array" ref="H325">index(Sheet1!$B$25:$B$42, C325+1,1)</f>
        <v>6500</v>
      </c>
      <c r="I325" s="100">
        <f t="shared" si="17"/>
        <v>86.06583324</v>
      </c>
      <c r="J325" s="100">
        <f t="array" ref="J325">index(Sheet1!$F$47:$K$64, C325,B325)</f>
        <v>2738.853</v>
      </c>
      <c r="K325" s="100">
        <f t="array" ref="K325">index(Sheet1!$F$47:$K$64, C325+1,B325)</f>
        <v>2620.7064</v>
      </c>
      <c r="L325" s="102">
        <f t="shared" si="18"/>
        <v>2689.793404</v>
      </c>
      <c r="M325" s="83">
        <f>L325/( 0.5*Sheet1!$F$18/12)</f>
        <v>2579.358281</v>
      </c>
      <c r="N325" s="83">
        <f t="shared" si="19"/>
        <v>0.7405564976</v>
      </c>
      <c r="O325" s="83">
        <f t="shared" si="20"/>
        <v>139.308553</v>
      </c>
      <c r="P325" s="83">
        <f t="shared" si="21"/>
        <v>0.03999671345</v>
      </c>
      <c r="Q325" s="83">
        <f t="shared" si="22"/>
        <v>1</v>
      </c>
      <c r="R325" s="86">
        <f t="shared" si="31"/>
        <v>86.21963796</v>
      </c>
      <c r="S325" s="86">
        <f>min(R325, offset(Sheet1!$K$9,B325-1,0))</f>
        <v>86.21963796</v>
      </c>
      <c r="T325" s="83">
        <f t="shared" si="30"/>
        <v>6218.715085</v>
      </c>
      <c r="U325" s="83">
        <f t="shared" si="26"/>
        <v>0</v>
      </c>
      <c r="V325" s="83">
        <f t="shared" si="27"/>
        <v>2.526853578</v>
      </c>
      <c r="W325" s="83">
        <f t="shared" si="28"/>
        <v>549.5952341</v>
      </c>
    </row>
    <row r="326" ht="12.75" customHeight="1">
      <c r="A326" s="83">
        <f t="shared" si="29"/>
        <v>6.52</v>
      </c>
      <c r="B326" s="83">
        <f>IF( ISERROR( MATCH(R325,Sheet1!$K$9:$K$13,1) ), 1,  MATCH(R325,Sheet1!$K$9:$K$13,1)+1)</f>
        <v>2</v>
      </c>
      <c r="C326" s="94">
        <f>IF( ISERROR( MATCH(D326,Sheet1!$B$25:$B$42) ), 1, MATCH(D326,Sheet1!$B$25:$B$42))</f>
        <v>12</v>
      </c>
      <c r="D326" s="83">
        <f>if(U326, OFFSET(Sheet1!$P$9, 2*B325-1, 0),T325)</f>
        <v>6218.715085</v>
      </c>
      <c r="E326" s="100">
        <f t="array" ref="E326">index(Sheet1!$C$25:$H$42, C326,B326)</f>
        <v>83.18725343</v>
      </c>
      <c r="F326" s="100">
        <f t="array" ref="F326">index(Sheet1!$C$25:$H$42, C326+1,B326)</f>
        <v>90.11952455</v>
      </c>
      <c r="G326" s="94">
        <f t="array" ref="G326">index(Sheet1!$B$25:$B$42, C326,1)</f>
        <v>6000</v>
      </c>
      <c r="H326" s="94">
        <f t="array" ref="H326">index(Sheet1!$B$25:$B$42, C326+1,1)</f>
        <v>6500</v>
      </c>
      <c r="I326" s="100">
        <f t="shared" si="17"/>
        <v>86.21963796</v>
      </c>
      <c r="J326" s="100">
        <f t="array" ref="J326">index(Sheet1!$F$47:$K$64, C326,B326)</f>
        <v>2738.853</v>
      </c>
      <c r="K326" s="100">
        <f t="array" ref="K326">index(Sheet1!$F$47:$K$64, C326+1,B326)</f>
        <v>2620.7064</v>
      </c>
      <c r="L326" s="102">
        <f t="shared" si="18"/>
        <v>2687.172113</v>
      </c>
      <c r="M326" s="83">
        <f>L326/( 0.5*Sheet1!$F$18/12)</f>
        <v>2576.844612</v>
      </c>
      <c r="N326" s="83">
        <f t="shared" si="19"/>
        <v>0.7398348011</v>
      </c>
      <c r="O326" s="83">
        <f t="shared" si="20"/>
        <v>139.806903</v>
      </c>
      <c r="P326" s="83">
        <f t="shared" si="21"/>
        <v>0.04013979416</v>
      </c>
      <c r="Q326" s="83">
        <f t="shared" si="22"/>
        <v>1</v>
      </c>
      <c r="R326" s="86">
        <f t="shared" si="31"/>
        <v>86.37325282</v>
      </c>
      <c r="S326" s="86">
        <f>min(R326, offset(Sheet1!$K$9,B326-1,0))</f>
        <v>86.37325282</v>
      </c>
      <c r="T326" s="83">
        <f t="shared" si="30"/>
        <v>6229.794777</v>
      </c>
      <c r="U326" s="83">
        <f t="shared" si="26"/>
        <v>0</v>
      </c>
      <c r="V326" s="83">
        <f t="shared" si="27"/>
        <v>2.531362398</v>
      </c>
      <c r="W326" s="83">
        <f t="shared" si="28"/>
        <v>552.1220876</v>
      </c>
    </row>
    <row r="327" ht="12.75" customHeight="1">
      <c r="A327" s="83">
        <f t="shared" si="29"/>
        <v>6.54</v>
      </c>
      <c r="B327" s="83">
        <f>IF( ISERROR( MATCH(R326,Sheet1!$K$9:$K$13,1) ), 1,  MATCH(R326,Sheet1!$K$9:$K$13,1)+1)</f>
        <v>2</v>
      </c>
      <c r="C327" s="94">
        <f>IF( ISERROR( MATCH(D327,Sheet1!$B$25:$B$42) ), 1, MATCH(D327,Sheet1!$B$25:$B$42))</f>
        <v>12</v>
      </c>
      <c r="D327" s="83">
        <f>if(U327, OFFSET(Sheet1!$P$9, 2*B326-1, 0),T326)</f>
        <v>6229.794777</v>
      </c>
      <c r="E327" s="100">
        <f t="array" ref="E327">index(Sheet1!$C$25:$H$42, C327,B327)</f>
        <v>83.18725343</v>
      </c>
      <c r="F327" s="100">
        <f t="array" ref="F327">index(Sheet1!$C$25:$H$42, C327+1,B327)</f>
        <v>90.11952455</v>
      </c>
      <c r="G327" s="94">
        <f t="array" ref="G327">index(Sheet1!$B$25:$B$42, C327,1)</f>
        <v>6000</v>
      </c>
      <c r="H327" s="94">
        <f t="array" ref="H327">index(Sheet1!$B$25:$B$42, C327+1,1)</f>
        <v>6500</v>
      </c>
      <c r="I327" s="100">
        <f t="shared" si="17"/>
        <v>86.37325282</v>
      </c>
      <c r="J327" s="100">
        <f t="array" ref="J327">index(Sheet1!$F$47:$K$64, C327,B327)</f>
        <v>2738.853</v>
      </c>
      <c r="K327" s="100">
        <f t="array" ref="K327">index(Sheet1!$F$47:$K$64, C327+1,B327)</f>
        <v>2620.7064</v>
      </c>
      <c r="L327" s="102">
        <f t="shared" si="18"/>
        <v>2684.554057</v>
      </c>
      <c r="M327" s="83">
        <f>L327/( 0.5*Sheet1!$F$18/12)</f>
        <v>2574.334046</v>
      </c>
      <c r="N327" s="83">
        <f t="shared" si="19"/>
        <v>0.7391139954</v>
      </c>
      <c r="O327" s="83">
        <f t="shared" si="20"/>
        <v>140.3055261</v>
      </c>
      <c r="P327" s="83">
        <f t="shared" si="21"/>
        <v>0.04028295323</v>
      </c>
      <c r="Q327" s="83">
        <f t="shared" si="22"/>
        <v>1</v>
      </c>
      <c r="R327" s="86">
        <f t="shared" si="31"/>
        <v>86.526678</v>
      </c>
      <c r="S327" s="86">
        <f>min(R327, offset(Sheet1!$K$9,B327-1,0))</f>
        <v>86.526678</v>
      </c>
      <c r="T327" s="83">
        <f t="shared" si="30"/>
        <v>6240.860788</v>
      </c>
      <c r="U327" s="83">
        <f t="shared" si="26"/>
        <v>0</v>
      </c>
      <c r="V327" s="83">
        <f t="shared" si="27"/>
        <v>2.535865652</v>
      </c>
      <c r="W327" s="83">
        <f t="shared" si="28"/>
        <v>554.65345</v>
      </c>
    </row>
    <row r="328" ht="12.75" customHeight="1">
      <c r="A328" s="83">
        <f t="shared" si="29"/>
        <v>6.56</v>
      </c>
      <c r="B328" s="83">
        <f>IF( ISERROR( MATCH(R327,Sheet1!$K$9:$K$13,1) ), 1,  MATCH(R327,Sheet1!$K$9:$K$13,1)+1)</f>
        <v>2</v>
      </c>
      <c r="C328" s="94">
        <f>IF( ISERROR( MATCH(D328,Sheet1!$B$25:$B$42) ), 1, MATCH(D328,Sheet1!$B$25:$B$42))</f>
        <v>12</v>
      </c>
      <c r="D328" s="83">
        <f>if(U328, OFFSET(Sheet1!$P$9, 2*B327-1, 0),T327)</f>
        <v>6240.860788</v>
      </c>
      <c r="E328" s="100">
        <f t="array" ref="E328">index(Sheet1!$C$25:$H$42, C328,B328)</f>
        <v>83.18725343</v>
      </c>
      <c r="F328" s="100">
        <f t="array" ref="F328">index(Sheet1!$C$25:$H$42, C328+1,B328)</f>
        <v>90.11952455</v>
      </c>
      <c r="G328" s="94">
        <f t="array" ref="G328">index(Sheet1!$B$25:$B$42, C328,1)</f>
        <v>6000</v>
      </c>
      <c r="H328" s="94">
        <f t="array" ref="H328">index(Sheet1!$B$25:$B$42, C328+1,1)</f>
        <v>6500</v>
      </c>
      <c r="I328" s="100">
        <f t="shared" si="17"/>
        <v>86.526678</v>
      </c>
      <c r="J328" s="100">
        <f t="array" ref="J328">index(Sheet1!$F$47:$K$64, C328,B328)</f>
        <v>2738.853</v>
      </c>
      <c r="K328" s="100">
        <f t="array" ref="K328">index(Sheet1!$F$47:$K$64, C328+1,B328)</f>
        <v>2620.7064</v>
      </c>
      <c r="L328" s="102">
        <f t="shared" si="18"/>
        <v>2681.939234</v>
      </c>
      <c r="M328" s="83">
        <f>L328/( 0.5*Sheet1!$F$18/12)</f>
        <v>2571.82658</v>
      </c>
      <c r="N328" s="83">
        <f t="shared" si="19"/>
        <v>0.7383940798</v>
      </c>
      <c r="O328" s="83">
        <f t="shared" si="20"/>
        <v>140.8044194</v>
      </c>
      <c r="P328" s="83">
        <f t="shared" si="21"/>
        <v>0.0404261899</v>
      </c>
      <c r="Q328" s="83">
        <f t="shared" si="22"/>
        <v>1</v>
      </c>
      <c r="R328" s="86">
        <f t="shared" si="31"/>
        <v>86.67991368</v>
      </c>
      <c r="S328" s="86">
        <f>min(R328, offset(Sheet1!$K$9,B328-1,0))</f>
        <v>86.67991368</v>
      </c>
      <c r="T328" s="83">
        <f t="shared" si="30"/>
        <v>6251.913131</v>
      </c>
      <c r="U328" s="83">
        <f t="shared" si="26"/>
        <v>0</v>
      </c>
      <c r="V328" s="83">
        <f t="shared" si="27"/>
        <v>2.540363345</v>
      </c>
      <c r="W328" s="83">
        <f t="shared" si="28"/>
        <v>557.1893157</v>
      </c>
    </row>
    <row r="329" ht="12.75" customHeight="1">
      <c r="A329" s="83">
        <f t="shared" si="29"/>
        <v>6.58</v>
      </c>
      <c r="B329" s="83">
        <f>IF( ISERROR( MATCH(R328,Sheet1!$K$9:$K$13,1) ), 1,  MATCH(R328,Sheet1!$K$9:$K$13,1)+1)</f>
        <v>2</v>
      </c>
      <c r="C329" s="94">
        <f>IF( ISERROR( MATCH(D329,Sheet1!$B$25:$B$42) ), 1, MATCH(D329,Sheet1!$B$25:$B$42))</f>
        <v>12</v>
      </c>
      <c r="D329" s="83">
        <f>if(U329, OFFSET(Sheet1!$P$9, 2*B328-1, 0),T328)</f>
        <v>6251.913131</v>
      </c>
      <c r="E329" s="100">
        <f t="array" ref="E329">index(Sheet1!$C$25:$H$42, C329,B329)</f>
        <v>83.18725343</v>
      </c>
      <c r="F329" s="100">
        <f t="array" ref="F329">index(Sheet1!$C$25:$H$42, C329+1,B329)</f>
        <v>90.11952455</v>
      </c>
      <c r="G329" s="94">
        <f t="array" ref="G329">index(Sheet1!$B$25:$B$42, C329,1)</f>
        <v>6000</v>
      </c>
      <c r="H329" s="94">
        <f t="array" ref="H329">index(Sheet1!$B$25:$B$42, C329+1,1)</f>
        <v>6500</v>
      </c>
      <c r="I329" s="100">
        <f t="shared" si="17"/>
        <v>86.67991368</v>
      </c>
      <c r="J329" s="100">
        <f t="array" ref="J329">index(Sheet1!$F$47:$K$64, C329,B329)</f>
        <v>2738.853</v>
      </c>
      <c r="K329" s="100">
        <f t="array" ref="K329">index(Sheet1!$F$47:$K$64, C329+1,B329)</f>
        <v>2620.7064</v>
      </c>
      <c r="L329" s="102">
        <f t="shared" si="18"/>
        <v>2679.32764</v>
      </c>
      <c r="M329" s="83">
        <f>L329/( 0.5*Sheet1!$F$18/12)</f>
        <v>2569.322211</v>
      </c>
      <c r="N329" s="83">
        <f t="shared" si="19"/>
        <v>0.7376750534</v>
      </c>
      <c r="O329" s="83">
        <f t="shared" si="20"/>
        <v>141.3035803</v>
      </c>
      <c r="P329" s="83">
        <f t="shared" si="21"/>
        <v>0.04056950338</v>
      </c>
      <c r="Q329" s="83">
        <f t="shared" si="22"/>
        <v>1</v>
      </c>
      <c r="R329" s="86">
        <f t="shared" si="31"/>
        <v>86.83296003</v>
      </c>
      <c r="S329" s="86">
        <f>min(R329, offset(Sheet1!$K$9,B329-1,0))</f>
        <v>86.83296003</v>
      </c>
      <c r="T329" s="83">
        <f t="shared" si="30"/>
        <v>6262.951819</v>
      </c>
      <c r="U329" s="83">
        <f t="shared" si="26"/>
        <v>0</v>
      </c>
      <c r="V329" s="83">
        <f t="shared" si="27"/>
        <v>2.544855481</v>
      </c>
      <c r="W329" s="83">
        <f t="shared" si="28"/>
        <v>559.729679</v>
      </c>
    </row>
    <row r="330" ht="12.75" customHeight="1">
      <c r="A330" s="83">
        <f t="shared" si="29"/>
        <v>6.6</v>
      </c>
      <c r="B330" s="83">
        <f>IF( ISERROR( MATCH(R329,Sheet1!$K$9:$K$13,1) ), 1,  MATCH(R329,Sheet1!$K$9:$K$13,1)+1)</f>
        <v>2</v>
      </c>
      <c r="C330" s="94">
        <f>IF( ISERROR( MATCH(D330,Sheet1!$B$25:$B$42) ), 1, MATCH(D330,Sheet1!$B$25:$B$42))</f>
        <v>12</v>
      </c>
      <c r="D330" s="83">
        <f>if(U330, OFFSET(Sheet1!$P$9, 2*B329-1, 0),T329)</f>
        <v>6262.951819</v>
      </c>
      <c r="E330" s="100">
        <f t="array" ref="E330">index(Sheet1!$C$25:$H$42, C330,B330)</f>
        <v>83.18725343</v>
      </c>
      <c r="F330" s="100">
        <f t="array" ref="F330">index(Sheet1!$C$25:$H$42, C330+1,B330)</f>
        <v>90.11952455</v>
      </c>
      <c r="G330" s="94">
        <f t="array" ref="G330">index(Sheet1!$B$25:$B$42, C330,1)</f>
        <v>6000</v>
      </c>
      <c r="H330" s="94">
        <f t="array" ref="H330">index(Sheet1!$B$25:$B$42, C330+1,1)</f>
        <v>6500</v>
      </c>
      <c r="I330" s="100">
        <f t="shared" si="17"/>
        <v>86.83296003</v>
      </c>
      <c r="J330" s="100">
        <f t="array" ref="J330">index(Sheet1!$F$47:$K$64, C330,B330)</f>
        <v>2738.853</v>
      </c>
      <c r="K330" s="100">
        <f t="array" ref="K330">index(Sheet1!$F$47:$K$64, C330+1,B330)</f>
        <v>2620.7064</v>
      </c>
      <c r="L330" s="102">
        <f t="shared" si="18"/>
        <v>2676.719273</v>
      </c>
      <c r="M330" s="83">
        <f>L330/( 0.5*Sheet1!$F$18/12)</f>
        <v>2566.820936</v>
      </c>
      <c r="N330" s="83">
        <f t="shared" si="19"/>
        <v>0.7369569153</v>
      </c>
      <c r="O330" s="83">
        <f t="shared" si="20"/>
        <v>141.803006</v>
      </c>
      <c r="P330" s="83">
        <f t="shared" si="21"/>
        <v>0.04071289291</v>
      </c>
      <c r="Q330" s="83">
        <f t="shared" si="22"/>
        <v>1</v>
      </c>
      <c r="R330" s="86">
        <f t="shared" si="31"/>
        <v>86.98581724</v>
      </c>
      <c r="S330" s="86">
        <f>min(R330, offset(Sheet1!$K$9,B330-1,0))</f>
        <v>86.98581724</v>
      </c>
      <c r="T330" s="83">
        <f t="shared" si="30"/>
        <v>6273.976864</v>
      </c>
      <c r="U330" s="83">
        <f t="shared" si="26"/>
        <v>0</v>
      </c>
      <c r="V330" s="83">
        <f t="shared" si="27"/>
        <v>2.549342067</v>
      </c>
      <c r="W330" s="83">
        <f t="shared" si="28"/>
        <v>562.2745345</v>
      </c>
    </row>
    <row r="331" ht="12.75" customHeight="1">
      <c r="A331" s="83">
        <f t="shared" si="29"/>
        <v>6.62</v>
      </c>
      <c r="B331" s="83">
        <f>IF( ISERROR( MATCH(R330,Sheet1!$K$9:$K$13,1) ), 1,  MATCH(R330,Sheet1!$K$9:$K$13,1)+1)</f>
        <v>2</v>
      </c>
      <c r="C331" s="94">
        <f>IF( ISERROR( MATCH(D331,Sheet1!$B$25:$B$42) ), 1, MATCH(D331,Sheet1!$B$25:$B$42))</f>
        <v>12</v>
      </c>
      <c r="D331" s="83">
        <f>if(U331, OFFSET(Sheet1!$P$9, 2*B330-1, 0),T330)</f>
        <v>6273.976864</v>
      </c>
      <c r="E331" s="100">
        <f t="array" ref="E331">index(Sheet1!$C$25:$H$42, C331,B331)</f>
        <v>83.18725343</v>
      </c>
      <c r="F331" s="100">
        <f t="array" ref="F331">index(Sheet1!$C$25:$H$42, C331+1,B331)</f>
        <v>90.11952455</v>
      </c>
      <c r="G331" s="94">
        <f t="array" ref="G331">index(Sheet1!$B$25:$B$42, C331,1)</f>
        <v>6000</v>
      </c>
      <c r="H331" s="94">
        <f t="array" ref="H331">index(Sheet1!$B$25:$B$42, C331+1,1)</f>
        <v>6500</v>
      </c>
      <c r="I331" s="100">
        <f t="shared" si="17"/>
        <v>86.98581724</v>
      </c>
      <c r="J331" s="100">
        <f t="array" ref="J331">index(Sheet1!$F$47:$K$64, C331,B331)</f>
        <v>2738.853</v>
      </c>
      <c r="K331" s="100">
        <f t="array" ref="K331">index(Sheet1!$F$47:$K$64, C331+1,B331)</f>
        <v>2620.7064</v>
      </c>
      <c r="L331" s="102">
        <f t="shared" si="18"/>
        <v>2674.11413</v>
      </c>
      <c r="M331" s="83">
        <f>L331/( 0.5*Sheet1!$F$18/12)</f>
        <v>2564.322752</v>
      </c>
      <c r="N331" s="83">
        <f t="shared" si="19"/>
        <v>0.7362396648</v>
      </c>
      <c r="O331" s="83">
        <f t="shared" si="20"/>
        <v>142.3026939</v>
      </c>
      <c r="P331" s="83">
        <f t="shared" si="21"/>
        <v>0.04085635772</v>
      </c>
      <c r="Q331" s="83">
        <f t="shared" si="22"/>
        <v>1</v>
      </c>
      <c r="R331" s="86">
        <f t="shared" si="31"/>
        <v>87.13848549</v>
      </c>
      <c r="S331" s="86">
        <f>min(R331, offset(Sheet1!$K$9,B331-1,0))</f>
        <v>87.13848549</v>
      </c>
      <c r="T331" s="83">
        <f t="shared" si="30"/>
        <v>6284.98828</v>
      </c>
      <c r="U331" s="83">
        <f t="shared" si="26"/>
        <v>0</v>
      </c>
      <c r="V331" s="83">
        <f t="shared" si="27"/>
        <v>2.553823107</v>
      </c>
      <c r="W331" s="83">
        <f t="shared" si="28"/>
        <v>564.8238766</v>
      </c>
    </row>
    <row r="332" ht="12.75" customHeight="1">
      <c r="A332" s="83">
        <f t="shared" si="29"/>
        <v>6.64</v>
      </c>
      <c r="B332" s="83">
        <f>IF( ISERROR( MATCH(R331,Sheet1!$K$9:$K$13,1) ), 1,  MATCH(R331,Sheet1!$K$9:$K$13,1)+1)</f>
        <v>2</v>
      </c>
      <c r="C332" s="94">
        <f>IF( ISERROR( MATCH(D332,Sheet1!$B$25:$B$42) ), 1, MATCH(D332,Sheet1!$B$25:$B$42))</f>
        <v>12</v>
      </c>
      <c r="D332" s="83">
        <f>if(U332, OFFSET(Sheet1!$P$9, 2*B331-1, 0),T331)</f>
        <v>6284.98828</v>
      </c>
      <c r="E332" s="100">
        <f t="array" ref="E332">index(Sheet1!$C$25:$H$42, C332,B332)</f>
        <v>83.18725343</v>
      </c>
      <c r="F332" s="100">
        <f t="array" ref="F332">index(Sheet1!$C$25:$H$42, C332+1,B332)</f>
        <v>90.11952455</v>
      </c>
      <c r="G332" s="94">
        <f t="array" ref="G332">index(Sheet1!$B$25:$B$42, C332,1)</f>
        <v>6000</v>
      </c>
      <c r="H332" s="94">
        <f t="array" ref="H332">index(Sheet1!$B$25:$B$42, C332+1,1)</f>
        <v>6500</v>
      </c>
      <c r="I332" s="100">
        <f t="shared" si="17"/>
        <v>87.13848549</v>
      </c>
      <c r="J332" s="100">
        <f t="array" ref="J332">index(Sheet1!$F$47:$K$64, C332,B332)</f>
        <v>2738.853</v>
      </c>
      <c r="K332" s="100">
        <f t="array" ref="K332">index(Sheet1!$F$47:$K$64, C332+1,B332)</f>
        <v>2620.7064</v>
      </c>
      <c r="L332" s="102">
        <f t="shared" si="18"/>
        <v>2671.512207</v>
      </c>
      <c r="M332" s="83">
        <f>L332/( 0.5*Sheet1!$F$18/12)</f>
        <v>2561.827657</v>
      </c>
      <c r="N332" s="83">
        <f t="shared" si="19"/>
        <v>0.7355233009</v>
      </c>
      <c r="O332" s="83">
        <f t="shared" si="20"/>
        <v>142.8026413</v>
      </c>
      <c r="P332" s="83">
        <f t="shared" si="21"/>
        <v>0.04099989703</v>
      </c>
      <c r="Q332" s="83">
        <f t="shared" si="22"/>
        <v>1</v>
      </c>
      <c r="R332" s="86">
        <f t="shared" si="31"/>
        <v>87.29096494</v>
      </c>
      <c r="S332" s="86">
        <f>min(R332, offset(Sheet1!$K$9,B332-1,0))</f>
        <v>87.29096494</v>
      </c>
      <c r="T332" s="83">
        <f t="shared" si="30"/>
        <v>6295.98608</v>
      </c>
      <c r="U332" s="83">
        <f t="shared" si="26"/>
        <v>0</v>
      </c>
      <c r="V332" s="83">
        <f t="shared" si="27"/>
        <v>2.558298606</v>
      </c>
      <c r="W332" s="83">
        <f t="shared" si="28"/>
        <v>567.3776997</v>
      </c>
    </row>
    <row r="333" ht="12.75" customHeight="1">
      <c r="A333" s="83">
        <f t="shared" si="29"/>
        <v>6.66</v>
      </c>
      <c r="B333" s="83">
        <f>IF( ISERROR( MATCH(R332,Sheet1!$K$9:$K$13,1) ), 1,  MATCH(R332,Sheet1!$K$9:$K$13,1)+1)</f>
        <v>2</v>
      </c>
      <c r="C333" s="94">
        <f>IF( ISERROR( MATCH(D333,Sheet1!$B$25:$B$42) ), 1, MATCH(D333,Sheet1!$B$25:$B$42))</f>
        <v>12</v>
      </c>
      <c r="D333" s="83">
        <f>if(U333, OFFSET(Sheet1!$P$9, 2*B332-1, 0),T332)</f>
        <v>6295.98608</v>
      </c>
      <c r="E333" s="100">
        <f t="array" ref="E333">index(Sheet1!$C$25:$H$42, C333,B333)</f>
        <v>83.18725343</v>
      </c>
      <c r="F333" s="100">
        <f t="array" ref="F333">index(Sheet1!$C$25:$H$42, C333+1,B333)</f>
        <v>90.11952455</v>
      </c>
      <c r="G333" s="94">
        <f t="array" ref="G333">index(Sheet1!$B$25:$B$42, C333,1)</f>
        <v>6000</v>
      </c>
      <c r="H333" s="94">
        <f t="array" ref="H333">index(Sheet1!$B$25:$B$42, C333+1,1)</f>
        <v>6500</v>
      </c>
      <c r="I333" s="100">
        <f t="shared" si="17"/>
        <v>87.29096494</v>
      </c>
      <c r="J333" s="100">
        <f t="array" ref="J333">index(Sheet1!$F$47:$K$64, C333,B333)</f>
        <v>2738.853</v>
      </c>
      <c r="K333" s="100">
        <f t="array" ref="K333">index(Sheet1!$F$47:$K$64, C333+1,B333)</f>
        <v>2620.7064</v>
      </c>
      <c r="L333" s="102">
        <f t="shared" si="18"/>
        <v>2668.913502</v>
      </c>
      <c r="M333" s="83">
        <f>L333/( 0.5*Sheet1!$F$18/12)</f>
        <v>2559.335647</v>
      </c>
      <c r="N333" s="83">
        <f t="shared" si="19"/>
        <v>0.7348078229</v>
      </c>
      <c r="O333" s="83">
        <f t="shared" si="20"/>
        <v>143.3028456</v>
      </c>
      <c r="P333" s="83">
        <f t="shared" si="21"/>
        <v>0.04114351008</v>
      </c>
      <c r="Q333" s="83">
        <f t="shared" si="22"/>
        <v>1</v>
      </c>
      <c r="R333" s="86">
        <f t="shared" si="31"/>
        <v>87.44325579</v>
      </c>
      <c r="S333" s="86">
        <f>min(R333, offset(Sheet1!$K$9,B333-1,0))</f>
        <v>87.44325579</v>
      </c>
      <c r="T333" s="83">
        <f t="shared" si="30"/>
        <v>6306.970276</v>
      </c>
      <c r="U333" s="83">
        <f t="shared" si="26"/>
        <v>0</v>
      </c>
      <c r="V333" s="83">
        <f t="shared" si="27"/>
        <v>2.562768571</v>
      </c>
      <c r="W333" s="83">
        <f t="shared" si="28"/>
        <v>569.9359983</v>
      </c>
    </row>
    <row r="334" ht="12.75" customHeight="1">
      <c r="A334" s="83">
        <f t="shared" si="29"/>
        <v>6.68</v>
      </c>
      <c r="B334" s="83">
        <f>IF( ISERROR( MATCH(R333,Sheet1!$K$9:$K$13,1) ), 1,  MATCH(R333,Sheet1!$K$9:$K$13,1)+1)</f>
        <v>2</v>
      </c>
      <c r="C334" s="94">
        <f>IF( ISERROR( MATCH(D334,Sheet1!$B$25:$B$42) ), 1, MATCH(D334,Sheet1!$B$25:$B$42))</f>
        <v>12</v>
      </c>
      <c r="D334" s="83">
        <f>if(U334, OFFSET(Sheet1!$P$9, 2*B333-1, 0),T333)</f>
        <v>6306.970276</v>
      </c>
      <c r="E334" s="100">
        <f t="array" ref="E334">index(Sheet1!$C$25:$H$42, C334,B334)</f>
        <v>83.18725343</v>
      </c>
      <c r="F334" s="100">
        <f t="array" ref="F334">index(Sheet1!$C$25:$H$42, C334+1,B334)</f>
        <v>90.11952455</v>
      </c>
      <c r="G334" s="94">
        <f t="array" ref="G334">index(Sheet1!$B$25:$B$42, C334,1)</f>
        <v>6000</v>
      </c>
      <c r="H334" s="94">
        <f t="array" ref="H334">index(Sheet1!$B$25:$B$42, C334+1,1)</f>
        <v>6500</v>
      </c>
      <c r="I334" s="100">
        <f t="shared" si="17"/>
        <v>87.44325579</v>
      </c>
      <c r="J334" s="100">
        <f t="array" ref="J334">index(Sheet1!$F$47:$K$64, C334,B334)</f>
        <v>2738.853</v>
      </c>
      <c r="K334" s="100">
        <f t="array" ref="K334">index(Sheet1!$F$47:$K$64, C334+1,B334)</f>
        <v>2620.7064</v>
      </c>
      <c r="L334" s="102">
        <f t="shared" si="18"/>
        <v>2666.318011</v>
      </c>
      <c r="M334" s="83">
        <f>L334/( 0.5*Sheet1!$F$18/12)</f>
        <v>2556.84672</v>
      </c>
      <c r="N334" s="83">
        <f t="shared" si="19"/>
        <v>0.7340932299</v>
      </c>
      <c r="O334" s="83">
        <f t="shared" si="20"/>
        <v>143.803304</v>
      </c>
      <c r="P334" s="83">
        <f t="shared" si="21"/>
        <v>0.0412871961</v>
      </c>
      <c r="Q334" s="83">
        <f t="shared" si="22"/>
        <v>1</v>
      </c>
      <c r="R334" s="86">
        <f t="shared" si="31"/>
        <v>87.5953582</v>
      </c>
      <c r="S334" s="86">
        <f>min(R334, offset(Sheet1!$K$9,B334-1,0))</f>
        <v>87.5953582</v>
      </c>
      <c r="T334" s="83">
        <f t="shared" si="30"/>
        <v>6317.940881</v>
      </c>
      <c r="U334" s="83">
        <f t="shared" si="26"/>
        <v>0</v>
      </c>
      <c r="V334" s="83">
        <f t="shared" si="27"/>
        <v>2.567233005</v>
      </c>
      <c r="W334" s="83">
        <f t="shared" si="28"/>
        <v>572.4987669</v>
      </c>
    </row>
    <row r="335" ht="12.75" customHeight="1">
      <c r="A335" s="83">
        <f t="shared" si="29"/>
        <v>6.7</v>
      </c>
      <c r="B335" s="83">
        <f>IF( ISERROR( MATCH(R334,Sheet1!$K$9:$K$13,1) ), 1,  MATCH(R334,Sheet1!$K$9:$K$13,1)+1)</f>
        <v>2</v>
      </c>
      <c r="C335" s="94">
        <f>IF( ISERROR( MATCH(D335,Sheet1!$B$25:$B$42) ), 1, MATCH(D335,Sheet1!$B$25:$B$42))</f>
        <v>12</v>
      </c>
      <c r="D335" s="83">
        <f>if(U335, OFFSET(Sheet1!$P$9, 2*B334-1, 0),T334)</f>
        <v>6317.940881</v>
      </c>
      <c r="E335" s="100">
        <f t="array" ref="E335">index(Sheet1!$C$25:$H$42, C335,B335)</f>
        <v>83.18725343</v>
      </c>
      <c r="F335" s="100">
        <f t="array" ref="F335">index(Sheet1!$C$25:$H$42, C335+1,B335)</f>
        <v>90.11952455</v>
      </c>
      <c r="G335" s="94">
        <f t="array" ref="G335">index(Sheet1!$B$25:$B$42, C335,1)</f>
        <v>6000</v>
      </c>
      <c r="H335" s="94">
        <f t="array" ref="H335">index(Sheet1!$B$25:$B$42, C335+1,1)</f>
        <v>6500</v>
      </c>
      <c r="I335" s="100">
        <f t="shared" si="17"/>
        <v>87.5953582</v>
      </c>
      <c r="J335" s="100">
        <f t="array" ref="J335">index(Sheet1!$F$47:$K$64, C335,B335)</f>
        <v>2738.853</v>
      </c>
      <c r="K335" s="100">
        <f t="array" ref="K335">index(Sheet1!$F$47:$K$64, C335+1,B335)</f>
        <v>2620.7064</v>
      </c>
      <c r="L335" s="102">
        <f t="shared" si="18"/>
        <v>2663.725732</v>
      </c>
      <c r="M335" s="83">
        <f>L335/( 0.5*Sheet1!$F$18/12)</f>
        <v>2554.360872</v>
      </c>
      <c r="N335" s="83">
        <f t="shared" si="19"/>
        <v>0.733379521</v>
      </c>
      <c r="O335" s="83">
        <f t="shared" si="20"/>
        <v>144.3040139</v>
      </c>
      <c r="P335" s="83">
        <f t="shared" si="21"/>
        <v>0.04143095433</v>
      </c>
      <c r="Q335" s="83">
        <f t="shared" si="22"/>
        <v>1</v>
      </c>
      <c r="R335" s="86">
        <f t="shared" si="31"/>
        <v>87.74727237</v>
      </c>
      <c r="S335" s="86">
        <f>min(R335, offset(Sheet1!$K$9,B335-1,0))</f>
        <v>87.74727237</v>
      </c>
      <c r="T335" s="83">
        <f t="shared" si="30"/>
        <v>6328.897908</v>
      </c>
      <c r="U335" s="83">
        <f t="shared" si="26"/>
        <v>0</v>
      </c>
      <c r="V335" s="83">
        <f t="shared" si="27"/>
        <v>2.571691915</v>
      </c>
      <c r="W335" s="83">
        <f t="shared" si="28"/>
        <v>575.0659999</v>
      </c>
    </row>
    <row r="336" ht="12.75" customHeight="1">
      <c r="A336" s="83">
        <f t="shared" si="29"/>
        <v>6.72</v>
      </c>
      <c r="B336" s="83">
        <f>IF( ISERROR( MATCH(R335,Sheet1!$K$9:$K$13,1) ), 1,  MATCH(R335,Sheet1!$K$9:$K$13,1)+1)</f>
        <v>2</v>
      </c>
      <c r="C336" s="94">
        <f>IF( ISERROR( MATCH(D336,Sheet1!$B$25:$B$42) ), 1, MATCH(D336,Sheet1!$B$25:$B$42))</f>
        <v>12</v>
      </c>
      <c r="D336" s="83">
        <f>if(U336, OFFSET(Sheet1!$P$9, 2*B335-1, 0),T335)</f>
        <v>6328.897908</v>
      </c>
      <c r="E336" s="100">
        <f t="array" ref="E336">index(Sheet1!$C$25:$H$42, C336,B336)</f>
        <v>83.18725343</v>
      </c>
      <c r="F336" s="100">
        <f t="array" ref="F336">index(Sheet1!$C$25:$H$42, C336+1,B336)</f>
        <v>90.11952455</v>
      </c>
      <c r="G336" s="94">
        <f t="array" ref="G336">index(Sheet1!$B$25:$B$42, C336,1)</f>
        <v>6000</v>
      </c>
      <c r="H336" s="94">
        <f t="array" ref="H336">index(Sheet1!$B$25:$B$42, C336+1,1)</f>
        <v>6500</v>
      </c>
      <c r="I336" s="100">
        <f t="shared" si="17"/>
        <v>87.74727237</v>
      </c>
      <c r="J336" s="100">
        <f t="array" ref="J336">index(Sheet1!$F$47:$K$64, C336,B336)</f>
        <v>2738.853</v>
      </c>
      <c r="K336" s="100">
        <f t="array" ref="K336">index(Sheet1!$F$47:$K$64, C336+1,B336)</f>
        <v>2620.7064</v>
      </c>
      <c r="L336" s="102">
        <f t="shared" si="18"/>
        <v>2661.136661</v>
      </c>
      <c r="M336" s="83">
        <f>L336/( 0.5*Sheet1!$F$18/12)</f>
        <v>2551.878101</v>
      </c>
      <c r="N336" s="83">
        <f t="shared" si="19"/>
        <v>0.7326666955</v>
      </c>
      <c r="O336" s="83">
        <f t="shared" si="20"/>
        <v>144.8049727</v>
      </c>
      <c r="P336" s="83">
        <f t="shared" si="21"/>
        <v>0.04157478402</v>
      </c>
      <c r="Q336" s="83">
        <f t="shared" si="22"/>
        <v>1</v>
      </c>
      <c r="R336" s="86">
        <f t="shared" si="31"/>
        <v>87.89899845</v>
      </c>
      <c r="S336" s="86">
        <f>min(R336, offset(Sheet1!$K$9,B336-1,0))</f>
        <v>87.89899845</v>
      </c>
      <c r="T336" s="83">
        <f t="shared" si="30"/>
        <v>6339.841369</v>
      </c>
      <c r="U336" s="83">
        <f t="shared" si="26"/>
        <v>0</v>
      </c>
      <c r="V336" s="83">
        <f t="shared" si="27"/>
        <v>2.576145305</v>
      </c>
      <c r="W336" s="83">
        <f t="shared" si="28"/>
        <v>577.6376918</v>
      </c>
    </row>
    <row r="337" ht="12.75" customHeight="1">
      <c r="A337" s="83">
        <f t="shared" si="29"/>
        <v>6.74</v>
      </c>
      <c r="B337" s="83">
        <f>IF( ISERROR( MATCH(R336,Sheet1!$K$9:$K$13,1) ), 1,  MATCH(R336,Sheet1!$K$9:$K$13,1)+1)</f>
        <v>2</v>
      </c>
      <c r="C337" s="94">
        <f>IF( ISERROR( MATCH(D337,Sheet1!$B$25:$B$42) ), 1, MATCH(D337,Sheet1!$B$25:$B$42))</f>
        <v>12</v>
      </c>
      <c r="D337" s="83">
        <f>if(U337, OFFSET(Sheet1!$P$9, 2*B336-1, 0),T336)</f>
        <v>6339.841369</v>
      </c>
      <c r="E337" s="100">
        <f t="array" ref="E337">index(Sheet1!$C$25:$H$42, C337,B337)</f>
        <v>83.18725343</v>
      </c>
      <c r="F337" s="100">
        <f t="array" ref="F337">index(Sheet1!$C$25:$H$42, C337+1,B337)</f>
        <v>90.11952455</v>
      </c>
      <c r="G337" s="94">
        <f t="array" ref="G337">index(Sheet1!$B$25:$B$42, C337,1)</f>
        <v>6000</v>
      </c>
      <c r="H337" s="94">
        <f t="array" ref="H337">index(Sheet1!$B$25:$B$42, C337+1,1)</f>
        <v>6500</v>
      </c>
      <c r="I337" s="100">
        <f t="shared" si="17"/>
        <v>87.89899845</v>
      </c>
      <c r="J337" s="100">
        <f t="array" ref="J337">index(Sheet1!$F$47:$K$64, C337,B337)</f>
        <v>2738.853</v>
      </c>
      <c r="K337" s="100">
        <f t="array" ref="K337">index(Sheet1!$F$47:$K$64, C337+1,B337)</f>
        <v>2620.7064</v>
      </c>
      <c r="L337" s="102">
        <f t="shared" si="18"/>
        <v>2658.550795</v>
      </c>
      <c r="M337" s="83">
        <f>L337/( 0.5*Sheet1!$F$18/12)</f>
        <v>2549.398403</v>
      </c>
      <c r="N337" s="83">
        <f t="shared" si="19"/>
        <v>0.7319547525</v>
      </c>
      <c r="O337" s="83">
        <f t="shared" si="20"/>
        <v>145.3061778</v>
      </c>
      <c r="P337" s="83">
        <f t="shared" si="21"/>
        <v>0.0417186844</v>
      </c>
      <c r="Q337" s="83">
        <f t="shared" si="22"/>
        <v>1</v>
      </c>
      <c r="R337" s="86">
        <f t="shared" si="31"/>
        <v>88.05053665</v>
      </c>
      <c r="S337" s="86">
        <f>min(R337, offset(Sheet1!$K$9,B337-1,0))</f>
        <v>88.05053665</v>
      </c>
      <c r="T337" s="83">
        <f t="shared" si="30"/>
        <v>6350.771279</v>
      </c>
      <c r="U337" s="83">
        <f t="shared" si="26"/>
        <v>0</v>
      </c>
      <c r="V337" s="83">
        <f t="shared" si="27"/>
        <v>2.580593181</v>
      </c>
      <c r="W337" s="83">
        <f t="shared" si="28"/>
        <v>580.2138371</v>
      </c>
    </row>
    <row r="338" ht="12.75" customHeight="1">
      <c r="A338" s="83">
        <f t="shared" si="29"/>
        <v>6.76</v>
      </c>
      <c r="B338" s="83">
        <f>IF( ISERROR( MATCH(R337,Sheet1!$K$9:$K$13,1) ), 1,  MATCH(R337,Sheet1!$K$9:$K$13,1)+1)</f>
        <v>2</v>
      </c>
      <c r="C338" s="94">
        <f>IF( ISERROR( MATCH(D338,Sheet1!$B$25:$B$42) ), 1, MATCH(D338,Sheet1!$B$25:$B$42))</f>
        <v>12</v>
      </c>
      <c r="D338" s="83">
        <f>if(U338, OFFSET(Sheet1!$P$9, 2*B337-1, 0),T337)</f>
        <v>6350.771279</v>
      </c>
      <c r="E338" s="100">
        <f t="array" ref="E338">index(Sheet1!$C$25:$H$42, C338,B338)</f>
        <v>83.18725343</v>
      </c>
      <c r="F338" s="100">
        <f t="array" ref="F338">index(Sheet1!$C$25:$H$42, C338+1,B338)</f>
        <v>90.11952455</v>
      </c>
      <c r="G338" s="94">
        <f t="array" ref="G338">index(Sheet1!$B$25:$B$42, C338,1)</f>
        <v>6000</v>
      </c>
      <c r="H338" s="94">
        <f t="array" ref="H338">index(Sheet1!$B$25:$B$42, C338+1,1)</f>
        <v>6500</v>
      </c>
      <c r="I338" s="100">
        <f t="shared" si="17"/>
        <v>88.05053665</v>
      </c>
      <c r="J338" s="100">
        <f t="array" ref="J338">index(Sheet1!$F$47:$K$64, C338,B338)</f>
        <v>2738.853</v>
      </c>
      <c r="K338" s="100">
        <f t="array" ref="K338">index(Sheet1!$F$47:$K$64, C338+1,B338)</f>
        <v>2620.7064</v>
      </c>
      <c r="L338" s="102">
        <f t="shared" si="18"/>
        <v>2655.968132</v>
      </c>
      <c r="M338" s="83">
        <f>L338/( 0.5*Sheet1!$F$18/12)</f>
        <v>2546.921776</v>
      </c>
      <c r="N338" s="83">
        <f t="shared" si="19"/>
        <v>0.7312436912</v>
      </c>
      <c r="O338" s="83">
        <f t="shared" si="20"/>
        <v>145.8076264</v>
      </c>
      <c r="P338" s="83">
        <f t="shared" si="21"/>
        <v>0.04186265472</v>
      </c>
      <c r="Q338" s="83">
        <f t="shared" si="22"/>
        <v>1</v>
      </c>
      <c r="R338" s="86">
        <f t="shared" si="31"/>
        <v>88.20188712</v>
      </c>
      <c r="S338" s="86">
        <f>min(R338, offset(Sheet1!$K$9,B338-1,0))</f>
        <v>88.20188712</v>
      </c>
      <c r="T338" s="83">
        <f t="shared" si="30"/>
        <v>6361.687649</v>
      </c>
      <c r="U338" s="83">
        <f t="shared" si="26"/>
        <v>0</v>
      </c>
      <c r="V338" s="83">
        <f t="shared" si="27"/>
        <v>2.585035549</v>
      </c>
      <c r="W338" s="83">
        <f t="shared" si="28"/>
        <v>582.7944303</v>
      </c>
    </row>
    <row r="339" ht="12.75" customHeight="1">
      <c r="A339" s="83">
        <f t="shared" si="29"/>
        <v>6.78</v>
      </c>
      <c r="B339" s="83">
        <f>IF( ISERROR( MATCH(R338,Sheet1!$K$9:$K$13,1) ), 1,  MATCH(R338,Sheet1!$K$9:$K$13,1)+1)</f>
        <v>2</v>
      </c>
      <c r="C339" s="94">
        <f>IF( ISERROR( MATCH(D339,Sheet1!$B$25:$B$42) ), 1, MATCH(D339,Sheet1!$B$25:$B$42))</f>
        <v>12</v>
      </c>
      <c r="D339" s="83">
        <f>if(U339, OFFSET(Sheet1!$P$9, 2*B338-1, 0),T338)</f>
        <v>6361.687649</v>
      </c>
      <c r="E339" s="100">
        <f t="array" ref="E339">index(Sheet1!$C$25:$H$42, C339,B339)</f>
        <v>83.18725343</v>
      </c>
      <c r="F339" s="100">
        <f t="array" ref="F339">index(Sheet1!$C$25:$H$42, C339+1,B339)</f>
        <v>90.11952455</v>
      </c>
      <c r="G339" s="94">
        <f t="array" ref="G339">index(Sheet1!$B$25:$B$42, C339,1)</f>
        <v>6000</v>
      </c>
      <c r="H339" s="94">
        <f t="array" ref="H339">index(Sheet1!$B$25:$B$42, C339+1,1)</f>
        <v>6500</v>
      </c>
      <c r="I339" s="100">
        <f t="shared" si="17"/>
        <v>88.20188712</v>
      </c>
      <c r="J339" s="100">
        <f t="array" ref="J339">index(Sheet1!$F$47:$K$64, C339,B339)</f>
        <v>2738.853</v>
      </c>
      <c r="K339" s="100">
        <f t="array" ref="K339">index(Sheet1!$F$47:$K$64, C339+1,B339)</f>
        <v>2620.7064</v>
      </c>
      <c r="L339" s="102">
        <f t="shared" si="18"/>
        <v>2653.388668</v>
      </c>
      <c r="M339" s="83">
        <f>L339/( 0.5*Sheet1!$F$18/12)</f>
        <v>2544.448218</v>
      </c>
      <c r="N339" s="83">
        <f t="shared" si="19"/>
        <v>0.7305335107</v>
      </c>
      <c r="O339" s="83">
        <f t="shared" si="20"/>
        <v>146.309316</v>
      </c>
      <c r="P339" s="83">
        <f t="shared" si="21"/>
        <v>0.04200669423</v>
      </c>
      <c r="Q339" s="83">
        <f t="shared" si="22"/>
        <v>1</v>
      </c>
      <c r="R339" s="86">
        <f t="shared" si="31"/>
        <v>88.35305005</v>
      </c>
      <c r="S339" s="86">
        <f>min(R339, offset(Sheet1!$K$9,B339-1,0))</f>
        <v>88.35305005</v>
      </c>
      <c r="T339" s="83">
        <f t="shared" si="30"/>
        <v>6372.590492</v>
      </c>
      <c r="U339" s="83">
        <f t="shared" si="26"/>
        <v>0</v>
      </c>
      <c r="V339" s="83">
        <f t="shared" si="27"/>
        <v>2.589472412</v>
      </c>
      <c r="W339" s="83">
        <f t="shared" si="28"/>
        <v>585.3794658</v>
      </c>
    </row>
    <row r="340" ht="12.75" customHeight="1">
      <c r="A340" s="83">
        <f t="shared" si="29"/>
        <v>6.8</v>
      </c>
      <c r="B340" s="83">
        <f>IF( ISERROR( MATCH(R339,Sheet1!$K$9:$K$13,1) ), 1,  MATCH(R339,Sheet1!$K$9:$K$13,1)+1)</f>
        <v>2</v>
      </c>
      <c r="C340" s="94">
        <f>IF( ISERROR( MATCH(D340,Sheet1!$B$25:$B$42) ), 1, MATCH(D340,Sheet1!$B$25:$B$42))</f>
        <v>12</v>
      </c>
      <c r="D340" s="83">
        <f>if(U340, OFFSET(Sheet1!$P$9, 2*B339-1, 0),T339)</f>
        <v>6372.590492</v>
      </c>
      <c r="E340" s="100">
        <f t="array" ref="E340">index(Sheet1!$C$25:$H$42, C340,B340)</f>
        <v>83.18725343</v>
      </c>
      <c r="F340" s="100">
        <f t="array" ref="F340">index(Sheet1!$C$25:$H$42, C340+1,B340)</f>
        <v>90.11952455</v>
      </c>
      <c r="G340" s="94">
        <f t="array" ref="G340">index(Sheet1!$B$25:$B$42, C340,1)</f>
        <v>6000</v>
      </c>
      <c r="H340" s="94">
        <f t="array" ref="H340">index(Sheet1!$B$25:$B$42, C340+1,1)</f>
        <v>6500</v>
      </c>
      <c r="I340" s="100">
        <f t="shared" si="17"/>
        <v>88.35305005</v>
      </c>
      <c r="J340" s="100">
        <f t="array" ref="J340">index(Sheet1!$F$47:$K$64, C340,B340)</f>
        <v>2738.853</v>
      </c>
      <c r="K340" s="100">
        <f t="array" ref="K340">index(Sheet1!$F$47:$K$64, C340+1,B340)</f>
        <v>2620.7064</v>
      </c>
      <c r="L340" s="102">
        <f t="shared" si="18"/>
        <v>2650.8124</v>
      </c>
      <c r="M340" s="83">
        <f>L340/( 0.5*Sheet1!$F$18/12)</f>
        <v>2541.977724</v>
      </c>
      <c r="N340" s="83">
        <f t="shared" si="19"/>
        <v>0.7298242102</v>
      </c>
      <c r="O340" s="83">
        <f t="shared" si="20"/>
        <v>146.811244</v>
      </c>
      <c r="P340" s="83">
        <f t="shared" si="21"/>
        <v>0.04215080217</v>
      </c>
      <c r="Q340" s="83">
        <f t="shared" si="22"/>
        <v>1</v>
      </c>
      <c r="R340" s="86">
        <f t="shared" si="31"/>
        <v>88.50402562</v>
      </c>
      <c r="S340" s="86">
        <f>min(R340, offset(Sheet1!$K$9,B340-1,0))</f>
        <v>88.50402562</v>
      </c>
      <c r="T340" s="83">
        <f t="shared" si="30"/>
        <v>6383.479822</v>
      </c>
      <c r="U340" s="83">
        <f t="shared" si="26"/>
        <v>0</v>
      </c>
      <c r="V340" s="83">
        <f t="shared" si="27"/>
        <v>2.593903777</v>
      </c>
      <c r="W340" s="83">
        <f t="shared" si="28"/>
        <v>587.9689382</v>
      </c>
    </row>
    <row r="341" ht="12.75" customHeight="1">
      <c r="A341" s="83">
        <f t="shared" si="29"/>
        <v>6.82</v>
      </c>
      <c r="B341" s="83">
        <f>IF( ISERROR( MATCH(R340,Sheet1!$K$9:$K$13,1) ), 1,  MATCH(R340,Sheet1!$K$9:$K$13,1)+1)</f>
        <v>2</v>
      </c>
      <c r="C341" s="94">
        <f>IF( ISERROR( MATCH(D341,Sheet1!$B$25:$B$42) ), 1, MATCH(D341,Sheet1!$B$25:$B$42))</f>
        <v>12</v>
      </c>
      <c r="D341" s="83">
        <f>if(U341, OFFSET(Sheet1!$P$9, 2*B340-1, 0),T340)</f>
        <v>6383.479822</v>
      </c>
      <c r="E341" s="100">
        <f t="array" ref="E341">index(Sheet1!$C$25:$H$42, C341,B341)</f>
        <v>83.18725343</v>
      </c>
      <c r="F341" s="100">
        <f t="array" ref="F341">index(Sheet1!$C$25:$H$42, C341+1,B341)</f>
        <v>90.11952455</v>
      </c>
      <c r="G341" s="94">
        <f t="array" ref="G341">index(Sheet1!$B$25:$B$42, C341,1)</f>
        <v>6000</v>
      </c>
      <c r="H341" s="94">
        <f t="array" ref="H341">index(Sheet1!$B$25:$B$42, C341+1,1)</f>
        <v>6500</v>
      </c>
      <c r="I341" s="100">
        <f t="shared" si="17"/>
        <v>88.50402562</v>
      </c>
      <c r="J341" s="100">
        <f t="array" ref="J341">index(Sheet1!$F$47:$K$64, C341,B341)</f>
        <v>2738.853</v>
      </c>
      <c r="K341" s="100">
        <f t="array" ref="K341">index(Sheet1!$F$47:$K$64, C341+1,B341)</f>
        <v>2620.7064</v>
      </c>
      <c r="L341" s="102">
        <f t="shared" si="18"/>
        <v>2648.239326</v>
      </c>
      <c r="M341" s="83">
        <f>L341/( 0.5*Sheet1!$F$18/12)</f>
        <v>2539.510293</v>
      </c>
      <c r="N341" s="83">
        <f t="shared" si="19"/>
        <v>0.7291157888</v>
      </c>
      <c r="O341" s="83">
        <f t="shared" si="20"/>
        <v>147.3134077</v>
      </c>
      <c r="P341" s="83">
        <f t="shared" si="21"/>
        <v>0.04229497781</v>
      </c>
      <c r="Q341" s="83">
        <f t="shared" si="22"/>
        <v>1</v>
      </c>
      <c r="R341" s="86">
        <f t="shared" si="31"/>
        <v>88.65481401</v>
      </c>
      <c r="S341" s="86">
        <f>min(R341, offset(Sheet1!$K$9,B341-1,0))</f>
        <v>88.65481401</v>
      </c>
      <c r="T341" s="83">
        <f t="shared" si="30"/>
        <v>6394.355651</v>
      </c>
      <c r="U341" s="83">
        <f t="shared" si="26"/>
        <v>0</v>
      </c>
      <c r="V341" s="83">
        <f t="shared" si="27"/>
        <v>2.598329648</v>
      </c>
      <c r="W341" s="83">
        <f t="shared" si="28"/>
        <v>590.562842</v>
      </c>
    </row>
    <row r="342" ht="12.75" customHeight="1">
      <c r="A342" s="83">
        <f t="shared" si="29"/>
        <v>6.84</v>
      </c>
      <c r="B342" s="83">
        <f>IF( ISERROR( MATCH(R341,Sheet1!$K$9:$K$13,1) ), 1,  MATCH(R341,Sheet1!$K$9:$K$13,1)+1)</f>
        <v>2</v>
      </c>
      <c r="C342" s="94">
        <f>IF( ISERROR( MATCH(D342,Sheet1!$B$25:$B$42) ), 1, MATCH(D342,Sheet1!$B$25:$B$42))</f>
        <v>12</v>
      </c>
      <c r="D342" s="83">
        <f>if(U342, OFFSET(Sheet1!$P$9, 2*B341-1, 0),T341)</f>
        <v>6394.355651</v>
      </c>
      <c r="E342" s="100">
        <f t="array" ref="E342">index(Sheet1!$C$25:$H$42, C342,B342)</f>
        <v>83.18725343</v>
      </c>
      <c r="F342" s="100">
        <f t="array" ref="F342">index(Sheet1!$C$25:$H$42, C342+1,B342)</f>
        <v>90.11952455</v>
      </c>
      <c r="G342" s="94">
        <f t="array" ref="G342">index(Sheet1!$B$25:$B$42, C342,1)</f>
        <v>6000</v>
      </c>
      <c r="H342" s="94">
        <f t="array" ref="H342">index(Sheet1!$B$25:$B$42, C342+1,1)</f>
        <v>6500</v>
      </c>
      <c r="I342" s="100">
        <f t="shared" si="17"/>
        <v>88.65481401</v>
      </c>
      <c r="J342" s="100">
        <f t="array" ref="J342">index(Sheet1!$F$47:$K$64, C342,B342)</f>
        <v>2738.853</v>
      </c>
      <c r="K342" s="100">
        <f t="array" ref="K342">index(Sheet1!$F$47:$K$64, C342+1,B342)</f>
        <v>2620.7064</v>
      </c>
      <c r="L342" s="102">
        <f t="shared" si="18"/>
        <v>2645.669441</v>
      </c>
      <c r="M342" s="83">
        <f>L342/( 0.5*Sheet1!$F$18/12)</f>
        <v>2537.04592</v>
      </c>
      <c r="N342" s="83">
        <f t="shared" si="19"/>
        <v>0.7284082458</v>
      </c>
      <c r="O342" s="83">
        <f t="shared" si="20"/>
        <v>147.8158046</v>
      </c>
      <c r="P342" s="83">
        <f t="shared" si="21"/>
        <v>0.04243922039</v>
      </c>
      <c r="Q342" s="83">
        <f t="shared" si="22"/>
        <v>1</v>
      </c>
      <c r="R342" s="86">
        <f t="shared" si="31"/>
        <v>88.80541539</v>
      </c>
      <c r="S342" s="86">
        <f>min(R342, offset(Sheet1!$K$9,B342-1,0))</f>
        <v>88.80541539</v>
      </c>
      <c r="T342" s="83">
        <f t="shared" si="30"/>
        <v>6405.217991</v>
      </c>
      <c r="U342" s="83">
        <f t="shared" si="26"/>
        <v>0</v>
      </c>
      <c r="V342" s="83">
        <f t="shared" si="27"/>
        <v>2.602750031</v>
      </c>
      <c r="W342" s="83">
        <f t="shared" si="28"/>
        <v>593.1611717</v>
      </c>
    </row>
    <row r="343" ht="12.75" customHeight="1">
      <c r="A343" s="83">
        <f t="shared" si="29"/>
        <v>6.86</v>
      </c>
      <c r="B343" s="83">
        <f>IF( ISERROR( MATCH(R342,Sheet1!$K$9:$K$13,1) ), 1,  MATCH(R342,Sheet1!$K$9:$K$13,1)+1)</f>
        <v>2</v>
      </c>
      <c r="C343" s="94">
        <f>IF( ISERROR( MATCH(D343,Sheet1!$B$25:$B$42) ), 1, MATCH(D343,Sheet1!$B$25:$B$42))</f>
        <v>12</v>
      </c>
      <c r="D343" s="83">
        <f>if(U343, OFFSET(Sheet1!$P$9, 2*B342-1, 0),T342)</f>
        <v>6405.217991</v>
      </c>
      <c r="E343" s="100">
        <f t="array" ref="E343">index(Sheet1!$C$25:$H$42, C343,B343)</f>
        <v>83.18725343</v>
      </c>
      <c r="F343" s="100">
        <f t="array" ref="F343">index(Sheet1!$C$25:$H$42, C343+1,B343)</f>
        <v>90.11952455</v>
      </c>
      <c r="G343" s="94">
        <f t="array" ref="G343">index(Sheet1!$B$25:$B$42, C343,1)</f>
        <v>6000</v>
      </c>
      <c r="H343" s="94">
        <f t="array" ref="H343">index(Sheet1!$B$25:$B$42, C343+1,1)</f>
        <v>6500</v>
      </c>
      <c r="I343" s="100">
        <f t="shared" si="17"/>
        <v>88.80541539</v>
      </c>
      <c r="J343" s="100">
        <f t="array" ref="J343">index(Sheet1!$F$47:$K$64, C343,B343)</f>
        <v>2738.853</v>
      </c>
      <c r="K343" s="100">
        <f t="array" ref="K343">index(Sheet1!$F$47:$K$64, C343+1,B343)</f>
        <v>2620.7064</v>
      </c>
      <c r="L343" s="102">
        <f t="shared" si="18"/>
        <v>2643.102744</v>
      </c>
      <c r="M343" s="83">
        <f>L343/( 0.5*Sheet1!$F$18/12)</f>
        <v>2534.584604</v>
      </c>
      <c r="N343" s="83">
        <f t="shared" si="19"/>
        <v>0.7277015803</v>
      </c>
      <c r="O343" s="83">
        <f t="shared" si="20"/>
        <v>148.3184321</v>
      </c>
      <c r="P343" s="83">
        <f t="shared" si="21"/>
        <v>0.04258352916</v>
      </c>
      <c r="Q343" s="83">
        <f t="shared" si="22"/>
        <v>1</v>
      </c>
      <c r="R343" s="86">
        <f t="shared" si="31"/>
        <v>88.95582995</v>
      </c>
      <c r="S343" s="86">
        <f>min(R343, offset(Sheet1!$K$9,B343-1,0))</f>
        <v>88.95582995</v>
      </c>
      <c r="T343" s="83">
        <f t="shared" si="30"/>
        <v>6416.066857</v>
      </c>
      <c r="U343" s="83">
        <f t="shared" si="26"/>
        <v>0</v>
      </c>
      <c r="V343" s="83">
        <f t="shared" si="27"/>
        <v>2.607164932</v>
      </c>
      <c r="W343" s="83">
        <f t="shared" si="28"/>
        <v>595.7639217</v>
      </c>
    </row>
    <row r="344" ht="12.75" customHeight="1">
      <c r="A344" s="83">
        <f t="shared" si="29"/>
        <v>6.88</v>
      </c>
      <c r="B344" s="83">
        <f>IF( ISERROR( MATCH(R343,Sheet1!$K$9:$K$13,1) ), 1,  MATCH(R343,Sheet1!$K$9:$K$13,1)+1)</f>
        <v>2</v>
      </c>
      <c r="C344" s="94">
        <f>IF( ISERROR( MATCH(D344,Sheet1!$B$25:$B$42) ), 1, MATCH(D344,Sheet1!$B$25:$B$42))</f>
        <v>12</v>
      </c>
      <c r="D344" s="83">
        <f>if(U344, OFFSET(Sheet1!$P$9, 2*B343-1, 0),T343)</f>
        <v>6416.066857</v>
      </c>
      <c r="E344" s="100">
        <f t="array" ref="E344">index(Sheet1!$C$25:$H$42, C344,B344)</f>
        <v>83.18725343</v>
      </c>
      <c r="F344" s="100">
        <f t="array" ref="F344">index(Sheet1!$C$25:$H$42, C344+1,B344)</f>
        <v>90.11952455</v>
      </c>
      <c r="G344" s="94">
        <f t="array" ref="G344">index(Sheet1!$B$25:$B$42, C344,1)</f>
        <v>6000</v>
      </c>
      <c r="H344" s="94">
        <f t="array" ref="H344">index(Sheet1!$B$25:$B$42, C344+1,1)</f>
        <v>6500</v>
      </c>
      <c r="I344" s="100">
        <f t="shared" si="17"/>
        <v>88.95582995</v>
      </c>
      <c r="J344" s="100">
        <f t="array" ref="J344">index(Sheet1!$F$47:$K$64, C344,B344)</f>
        <v>2738.853</v>
      </c>
      <c r="K344" s="100">
        <f t="array" ref="K344">index(Sheet1!$F$47:$K$64, C344+1,B344)</f>
        <v>2620.7064</v>
      </c>
      <c r="L344" s="102">
        <f t="shared" si="18"/>
        <v>2640.539231</v>
      </c>
      <c r="M344" s="83">
        <f>L344/( 0.5*Sheet1!$F$18/12)</f>
        <v>2532.126341</v>
      </c>
      <c r="N344" s="83">
        <f t="shared" si="19"/>
        <v>0.7269957914</v>
      </c>
      <c r="O344" s="83">
        <f t="shared" si="20"/>
        <v>148.8212875</v>
      </c>
      <c r="P344" s="83">
        <f t="shared" si="21"/>
        <v>0.0427279034</v>
      </c>
      <c r="Q344" s="83">
        <f t="shared" si="22"/>
        <v>1</v>
      </c>
      <c r="R344" s="86">
        <f t="shared" si="31"/>
        <v>89.10605785</v>
      </c>
      <c r="S344" s="86">
        <f>min(R344, offset(Sheet1!$K$9,B344-1,0))</f>
        <v>89.10605785</v>
      </c>
      <c r="T344" s="83">
        <f t="shared" si="30"/>
        <v>6426.90226</v>
      </c>
      <c r="U344" s="83">
        <f t="shared" si="26"/>
        <v>0</v>
      </c>
      <c r="V344" s="83">
        <f t="shared" si="27"/>
        <v>2.611574354</v>
      </c>
      <c r="W344" s="83">
        <f t="shared" si="28"/>
        <v>598.3710866</v>
      </c>
    </row>
    <row r="345" ht="12.75" customHeight="1">
      <c r="A345" s="83">
        <f t="shared" si="29"/>
        <v>6.9</v>
      </c>
      <c r="B345" s="83">
        <f>IF( ISERROR( MATCH(R344,Sheet1!$K$9:$K$13,1) ), 1,  MATCH(R344,Sheet1!$K$9:$K$13,1)+1)</f>
        <v>2</v>
      </c>
      <c r="C345" s="94">
        <f>IF( ISERROR( MATCH(D345,Sheet1!$B$25:$B$42) ), 1, MATCH(D345,Sheet1!$B$25:$B$42))</f>
        <v>12</v>
      </c>
      <c r="D345" s="83">
        <f>if(U345, OFFSET(Sheet1!$P$9, 2*B344-1, 0),T344)</f>
        <v>6426.90226</v>
      </c>
      <c r="E345" s="100">
        <f t="array" ref="E345">index(Sheet1!$C$25:$H$42, C345,B345)</f>
        <v>83.18725343</v>
      </c>
      <c r="F345" s="100">
        <f t="array" ref="F345">index(Sheet1!$C$25:$H$42, C345+1,B345)</f>
        <v>90.11952455</v>
      </c>
      <c r="G345" s="94">
        <f t="array" ref="G345">index(Sheet1!$B$25:$B$42, C345,1)</f>
        <v>6000</v>
      </c>
      <c r="H345" s="94">
        <f t="array" ref="H345">index(Sheet1!$B$25:$B$42, C345+1,1)</f>
        <v>6500</v>
      </c>
      <c r="I345" s="100">
        <f t="shared" si="17"/>
        <v>89.10605785</v>
      </c>
      <c r="J345" s="100">
        <f t="array" ref="J345">index(Sheet1!$F$47:$K$64, C345,B345)</f>
        <v>2738.853</v>
      </c>
      <c r="K345" s="100">
        <f t="array" ref="K345">index(Sheet1!$F$47:$K$64, C345+1,B345)</f>
        <v>2620.7064</v>
      </c>
      <c r="L345" s="102">
        <f t="shared" si="18"/>
        <v>2637.978899</v>
      </c>
      <c r="M345" s="83">
        <f>L345/( 0.5*Sheet1!$F$18/12)</f>
        <v>2529.671129</v>
      </c>
      <c r="N345" s="83">
        <f t="shared" si="19"/>
        <v>0.7262908783</v>
      </c>
      <c r="O345" s="83">
        <f t="shared" si="20"/>
        <v>149.3243684</v>
      </c>
      <c r="P345" s="83">
        <f t="shared" si="21"/>
        <v>0.04287234235</v>
      </c>
      <c r="Q345" s="83">
        <f t="shared" si="22"/>
        <v>1</v>
      </c>
      <c r="R345" s="86">
        <f t="shared" si="31"/>
        <v>89.25609928</v>
      </c>
      <c r="S345" s="86">
        <f>min(R345, offset(Sheet1!$K$9,B345-1,0))</f>
        <v>89.25609928</v>
      </c>
      <c r="T345" s="83">
        <f t="shared" si="30"/>
        <v>6437.724214</v>
      </c>
      <c r="U345" s="83">
        <f t="shared" si="26"/>
        <v>0</v>
      </c>
      <c r="V345" s="83">
        <f t="shared" si="27"/>
        <v>2.615978305</v>
      </c>
      <c r="W345" s="83">
        <f t="shared" si="28"/>
        <v>600.982661</v>
      </c>
    </row>
    <row r="346" ht="12.75" customHeight="1">
      <c r="A346" s="83">
        <f t="shared" si="29"/>
        <v>6.92</v>
      </c>
      <c r="B346" s="83">
        <f>IF( ISERROR( MATCH(R345,Sheet1!$K$9:$K$13,1) ), 1,  MATCH(R345,Sheet1!$K$9:$K$13,1)+1)</f>
        <v>2</v>
      </c>
      <c r="C346" s="94">
        <f>IF( ISERROR( MATCH(D346,Sheet1!$B$25:$B$42) ), 1, MATCH(D346,Sheet1!$B$25:$B$42))</f>
        <v>12</v>
      </c>
      <c r="D346" s="83">
        <f>if(U346, OFFSET(Sheet1!$P$9, 2*B345-1, 0),T345)</f>
        <v>6437.724214</v>
      </c>
      <c r="E346" s="100">
        <f t="array" ref="E346">index(Sheet1!$C$25:$H$42, C346,B346)</f>
        <v>83.18725343</v>
      </c>
      <c r="F346" s="100">
        <f t="array" ref="F346">index(Sheet1!$C$25:$H$42, C346+1,B346)</f>
        <v>90.11952455</v>
      </c>
      <c r="G346" s="94">
        <f t="array" ref="G346">index(Sheet1!$B$25:$B$42, C346,1)</f>
        <v>6000</v>
      </c>
      <c r="H346" s="94">
        <f t="array" ref="H346">index(Sheet1!$B$25:$B$42, C346+1,1)</f>
        <v>6500</v>
      </c>
      <c r="I346" s="100">
        <f t="shared" si="17"/>
        <v>89.25609928</v>
      </c>
      <c r="J346" s="100">
        <f t="array" ref="J346">index(Sheet1!$F$47:$K$64, C346,B346)</f>
        <v>2738.853</v>
      </c>
      <c r="K346" s="100">
        <f t="array" ref="K346">index(Sheet1!$F$47:$K$64, C346+1,B346)</f>
        <v>2620.7064</v>
      </c>
      <c r="L346" s="102">
        <f t="shared" si="18"/>
        <v>2635.421745</v>
      </c>
      <c r="M346" s="83">
        <f>L346/( 0.5*Sheet1!$F$18/12)</f>
        <v>2527.218964</v>
      </c>
      <c r="N346" s="83">
        <f t="shared" si="19"/>
        <v>0.7255868402</v>
      </c>
      <c r="O346" s="83">
        <f t="shared" si="20"/>
        <v>149.8276721</v>
      </c>
      <c r="P346" s="83">
        <f t="shared" si="21"/>
        <v>0.04301684529</v>
      </c>
      <c r="Q346" s="83">
        <f t="shared" si="22"/>
        <v>1</v>
      </c>
      <c r="R346" s="86">
        <f t="shared" si="31"/>
        <v>89.40595442</v>
      </c>
      <c r="S346" s="86">
        <f>min(R346, offset(Sheet1!$K$9,B346-1,0))</f>
        <v>89.40595442</v>
      </c>
      <c r="T346" s="83">
        <f t="shared" si="30"/>
        <v>6448.532731</v>
      </c>
      <c r="U346" s="83">
        <f t="shared" si="26"/>
        <v>0</v>
      </c>
      <c r="V346" s="83">
        <f t="shared" si="27"/>
        <v>2.620376788</v>
      </c>
      <c r="W346" s="83">
        <f t="shared" si="28"/>
        <v>603.5986393</v>
      </c>
    </row>
    <row r="347" ht="12.75" customHeight="1">
      <c r="A347" s="83">
        <f t="shared" si="29"/>
        <v>6.94</v>
      </c>
      <c r="B347" s="83">
        <f>IF( ISERROR( MATCH(R346,Sheet1!$K$9:$K$13,1) ), 1,  MATCH(R346,Sheet1!$K$9:$K$13,1)+1)</f>
        <v>2</v>
      </c>
      <c r="C347" s="94">
        <f>IF( ISERROR( MATCH(D347,Sheet1!$B$25:$B$42) ), 1, MATCH(D347,Sheet1!$B$25:$B$42))</f>
        <v>12</v>
      </c>
      <c r="D347" s="83">
        <f>if(U347, OFFSET(Sheet1!$P$9, 2*B346-1, 0),T346)</f>
        <v>6448.532731</v>
      </c>
      <c r="E347" s="100">
        <f t="array" ref="E347">index(Sheet1!$C$25:$H$42, C347,B347)</f>
        <v>83.18725343</v>
      </c>
      <c r="F347" s="100">
        <f t="array" ref="F347">index(Sheet1!$C$25:$H$42, C347+1,B347)</f>
        <v>90.11952455</v>
      </c>
      <c r="G347" s="94">
        <f t="array" ref="G347">index(Sheet1!$B$25:$B$42, C347,1)</f>
        <v>6000</v>
      </c>
      <c r="H347" s="94">
        <f t="array" ref="H347">index(Sheet1!$B$25:$B$42, C347+1,1)</f>
        <v>6500</v>
      </c>
      <c r="I347" s="100">
        <f t="shared" si="17"/>
        <v>89.40595442</v>
      </c>
      <c r="J347" s="100">
        <f t="array" ref="J347">index(Sheet1!$F$47:$K$64, C347,B347)</f>
        <v>2738.853</v>
      </c>
      <c r="K347" s="100">
        <f t="array" ref="K347">index(Sheet1!$F$47:$K$64, C347+1,B347)</f>
        <v>2620.7064</v>
      </c>
      <c r="L347" s="102">
        <f t="shared" si="18"/>
        <v>2632.867766</v>
      </c>
      <c r="M347" s="83">
        <f>L347/( 0.5*Sheet1!$F$18/12)</f>
        <v>2524.769844</v>
      </c>
      <c r="N347" s="83">
        <f t="shared" si="19"/>
        <v>0.7248836762</v>
      </c>
      <c r="O347" s="83">
        <f t="shared" si="20"/>
        <v>150.3311962</v>
      </c>
      <c r="P347" s="83">
        <f t="shared" si="21"/>
        <v>0.04316141147</v>
      </c>
      <c r="Q347" s="83">
        <f t="shared" si="22"/>
        <v>1</v>
      </c>
      <c r="R347" s="86">
        <f t="shared" si="31"/>
        <v>89.55562345</v>
      </c>
      <c r="S347" s="86">
        <f>min(R347, offset(Sheet1!$K$9,B347-1,0))</f>
        <v>89.55562345</v>
      </c>
      <c r="T347" s="83">
        <f t="shared" si="30"/>
        <v>6459.327824</v>
      </c>
      <c r="U347" s="83">
        <f t="shared" si="26"/>
        <v>0</v>
      </c>
      <c r="V347" s="83">
        <f t="shared" si="27"/>
        <v>2.624769809</v>
      </c>
      <c r="W347" s="83">
        <f t="shared" si="28"/>
        <v>606.2190161</v>
      </c>
    </row>
    <row r="348" ht="12.75" customHeight="1">
      <c r="A348" s="83">
        <f t="shared" si="29"/>
        <v>6.96</v>
      </c>
      <c r="B348" s="83">
        <f>IF( ISERROR( MATCH(R347,Sheet1!$K$9:$K$13,1) ), 1,  MATCH(R347,Sheet1!$K$9:$K$13,1)+1)</f>
        <v>2</v>
      </c>
      <c r="C348" s="94">
        <f>IF( ISERROR( MATCH(D348,Sheet1!$B$25:$B$42) ), 1, MATCH(D348,Sheet1!$B$25:$B$42))</f>
        <v>12</v>
      </c>
      <c r="D348" s="83">
        <f>if(U348, OFFSET(Sheet1!$P$9, 2*B347-1, 0),T347)</f>
        <v>6459.327824</v>
      </c>
      <c r="E348" s="100">
        <f t="array" ref="E348">index(Sheet1!$C$25:$H$42, C348,B348)</f>
        <v>83.18725343</v>
      </c>
      <c r="F348" s="100">
        <f t="array" ref="F348">index(Sheet1!$C$25:$H$42, C348+1,B348)</f>
        <v>90.11952455</v>
      </c>
      <c r="G348" s="94">
        <f t="array" ref="G348">index(Sheet1!$B$25:$B$42, C348,1)</f>
        <v>6000</v>
      </c>
      <c r="H348" s="94">
        <f t="array" ref="H348">index(Sheet1!$B$25:$B$42, C348+1,1)</f>
        <v>6500</v>
      </c>
      <c r="I348" s="100">
        <f t="shared" si="17"/>
        <v>89.55562345</v>
      </c>
      <c r="J348" s="100">
        <f t="array" ref="J348">index(Sheet1!$F$47:$K$64, C348,B348)</f>
        <v>2738.853</v>
      </c>
      <c r="K348" s="100">
        <f t="array" ref="K348">index(Sheet1!$F$47:$K$64, C348+1,B348)</f>
        <v>2620.7064</v>
      </c>
      <c r="L348" s="102">
        <f t="shared" si="18"/>
        <v>2630.316959</v>
      </c>
      <c r="M348" s="83">
        <f>L348/( 0.5*Sheet1!$F$18/12)</f>
        <v>2522.323766</v>
      </c>
      <c r="N348" s="83">
        <f t="shared" si="19"/>
        <v>0.7241813856</v>
      </c>
      <c r="O348" s="83">
        <f t="shared" si="20"/>
        <v>150.8349379</v>
      </c>
      <c r="P348" s="83">
        <f t="shared" si="21"/>
        <v>0.04330604017</v>
      </c>
      <c r="Q348" s="83">
        <f t="shared" si="22"/>
        <v>1</v>
      </c>
      <c r="R348" s="86">
        <f t="shared" si="31"/>
        <v>89.70510653</v>
      </c>
      <c r="S348" s="86">
        <f>min(R348, offset(Sheet1!$K$9,B348-1,0))</f>
        <v>89.70510653</v>
      </c>
      <c r="T348" s="83">
        <f t="shared" si="30"/>
        <v>6470.109506</v>
      </c>
      <c r="U348" s="83">
        <f t="shared" si="26"/>
        <v>0</v>
      </c>
      <c r="V348" s="83">
        <f t="shared" si="27"/>
        <v>2.629157373</v>
      </c>
      <c r="W348" s="83">
        <f t="shared" si="28"/>
        <v>608.8437859</v>
      </c>
    </row>
    <row r="349" ht="12.75" customHeight="1">
      <c r="A349" s="83">
        <f t="shared" si="29"/>
        <v>6.98</v>
      </c>
      <c r="B349" s="83">
        <f>IF( ISERROR( MATCH(R348,Sheet1!$K$9:$K$13,1) ), 1,  MATCH(R348,Sheet1!$K$9:$K$13,1)+1)</f>
        <v>2</v>
      </c>
      <c r="C349" s="94">
        <f>IF( ISERROR( MATCH(D349,Sheet1!$B$25:$B$42) ), 1, MATCH(D349,Sheet1!$B$25:$B$42))</f>
        <v>12</v>
      </c>
      <c r="D349" s="83">
        <f>if(U349, OFFSET(Sheet1!$P$9, 2*B348-1, 0),T348)</f>
        <v>6470.109506</v>
      </c>
      <c r="E349" s="100">
        <f t="array" ref="E349">index(Sheet1!$C$25:$H$42, C349,B349)</f>
        <v>83.18725343</v>
      </c>
      <c r="F349" s="100">
        <f t="array" ref="F349">index(Sheet1!$C$25:$H$42, C349+1,B349)</f>
        <v>90.11952455</v>
      </c>
      <c r="G349" s="94">
        <f t="array" ref="G349">index(Sheet1!$B$25:$B$42, C349,1)</f>
        <v>6000</v>
      </c>
      <c r="H349" s="94">
        <f t="array" ref="H349">index(Sheet1!$B$25:$B$42, C349+1,1)</f>
        <v>6500</v>
      </c>
      <c r="I349" s="100">
        <f t="shared" si="17"/>
        <v>89.70510653</v>
      </c>
      <c r="J349" s="100">
        <f t="array" ref="J349">index(Sheet1!$F$47:$K$64, C349,B349)</f>
        <v>2738.853</v>
      </c>
      <c r="K349" s="100">
        <f t="array" ref="K349">index(Sheet1!$F$47:$K$64, C349+1,B349)</f>
        <v>2620.7064</v>
      </c>
      <c r="L349" s="102">
        <f t="shared" si="18"/>
        <v>2627.769321</v>
      </c>
      <c r="M349" s="83">
        <f>L349/( 0.5*Sheet1!$F$18/12)</f>
        <v>2519.880726</v>
      </c>
      <c r="N349" s="83">
        <f t="shared" si="19"/>
        <v>0.7234799674</v>
      </c>
      <c r="O349" s="83">
        <f t="shared" si="20"/>
        <v>151.3388949</v>
      </c>
      <c r="P349" s="83">
        <f t="shared" si="21"/>
        <v>0.04345073065</v>
      </c>
      <c r="Q349" s="83">
        <f t="shared" si="22"/>
        <v>1</v>
      </c>
      <c r="R349" s="86">
        <f t="shared" si="31"/>
        <v>89.85440386</v>
      </c>
      <c r="S349" s="86">
        <f>min(R349, offset(Sheet1!$K$9,B349-1,0))</f>
        <v>89.85440386</v>
      </c>
      <c r="T349" s="83">
        <f t="shared" si="30"/>
        <v>6480.87779</v>
      </c>
      <c r="U349" s="83">
        <f t="shared" si="26"/>
        <v>0</v>
      </c>
      <c r="V349" s="83">
        <f t="shared" si="27"/>
        <v>2.633539486</v>
      </c>
      <c r="W349" s="83">
        <f t="shared" si="28"/>
        <v>611.4729432</v>
      </c>
    </row>
    <row r="350" ht="12.75" customHeight="1">
      <c r="A350" s="83">
        <f t="shared" si="29"/>
        <v>7</v>
      </c>
      <c r="B350" s="83">
        <f>IF( ISERROR( MATCH(R349,Sheet1!$K$9:$K$13,1) ), 1,  MATCH(R349,Sheet1!$K$9:$K$13,1)+1)</f>
        <v>2</v>
      </c>
      <c r="C350" s="94">
        <f>IF( ISERROR( MATCH(D350,Sheet1!$B$25:$B$42) ), 1, MATCH(D350,Sheet1!$B$25:$B$42))</f>
        <v>12</v>
      </c>
      <c r="D350" s="83">
        <f>if(U350, OFFSET(Sheet1!$P$9, 2*B349-1, 0),T349)</f>
        <v>6480.87779</v>
      </c>
      <c r="E350" s="100">
        <f t="array" ref="E350">index(Sheet1!$C$25:$H$42, C350,B350)</f>
        <v>83.18725343</v>
      </c>
      <c r="F350" s="100">
        <f t="array" ref="F350">index(Sheet1!$C$25:$H$42, C350+1,B350)</f>
        <v>90.11952455</v>
      </c>
      <c r="G350" s="94">
        <f t="array" ref="G350">index(Sheet1!$B$25:$B$42, C350,1)</f>
        <v>6000</v>
      </c>
      <c r="H350" s="94">
        <f t="array" ref="H350">index(Sheet1!$B$25:$B$42, C350+1,1)</f>
        <v>6500</v>
      </c>
      <c r="I350" s="100">
        <f t="shared" si="17"/>
        <v>89.85440386</v>
      </c>
      <c r="J350" s="100">
        <f t="array" ref="J350">index(Sheet1!$F$47:$K$64, C350,B350)</f>
        <v>2738.853</v>
      </c>
      <c r="K350" s="100">
        <f t="array" ref="K350">index(Sheet1!$F$47:$K$64, C350+1,B350)</f>
        <v>2620.7064</v>
      </c>
      <c r="L350" s="102">
        <f t="shared" si="18"/>
        <v>2625.224848</v>
      </c>
      <c r="M350" s="83">
        <f>L350/( 0.5*Sheet1!$F$18/12)</f>
        <v>2517.440723</v>
      </c>
      <c r="N350" s="83">
        <f t="shared" si="19"/>
        <v>0.7227794208</v>
      </c>
      <c r="O350" s="83">
        <f t="shared" si="20"/>
        <v>151.8430645</v>
      </c>
      <c r="P350" s="83">
        <f t="shared" si="21"/>
        <v>0.0435954822</v>
      </c>
      <c r="Q350" s="83">
        <f t="shared" si="22"/>
        <v>1</v>
      </c>
      <c r="R350" s="86">
        <f t="shared" si="31"/>
        <v>90.00351561</v>
      </c>
      <c r="S350" s="86">
        <f>min(R350, offset(Sheet1!$K$9,B350-1,0))</f>
        <v>90.00351561</v>
      </c>
      <c r="T350" s="83">
        <f t="shared" si="30"/>
        <v>6491.632688</v>
      </c>
      <c r="U350" s="83">
        <f t="shared" si="26"/>
        <v>0</v>
      </c>
      <c r="V350" s="83">
        <f t="shared" si="27"/>
        <v>2.637916152</v>
      </c>
      <c r="W350" s="83">
        <f t="shared" si="28"/>
        <v>614.1064827</v>
      </c>
    </row>
    <row r="351" ht="12.75" customHeight="1">
      <c r="A351" s="83">
        <f t="shared" si="29"/>
        <v>7.02</v>
      </c>
      <c r="B351" s="83">
        <f>IF( ISERROR( MATCH(R350,Sheet1!$K$9:$K$13,1) ), 1,  MATCH(R350,Sheet1!$K$9:$K$13,1)+1)</f>
        <v>2</v>
      </c>
      <c r="C351" s="94">
        <f>IF( ISERROR( MATCH(D351,Sheet1!$B$25:$B$42) ), 1, MATCH(D351,Sheet1!$B$25:$B$42))</f>
        <v>12</v>
      </c>
      <c r="D351" s="83">
        <f>if(U351, OFFSET(Sheet1!$P$9, 2*B350-1, 0),T350)</f>
        <v>6491.632688</v>
      </c>
      <c r="E351" s="100">
        <f t="array" ref="E351">index(Sheet1!$C$25:$H$42, C351,B351)</f>
        <v>83.18725343</v>
      </c>
      <c r="F351" s="100">
        <f t="array" ref="F351">index(Sheet1!$C$25:$H$42, C351+1,B351)</f>
        <v>90.11952455</v>
      </c>
      <c r="G351" s="94">
        <f t="array" ref="G351">index(Sheet1!$B$25:$B$42, C351,1)</f>
        <v>6000</v>
      </c>
      <c r="H351" s="94">
        <f t="array" ref="H351">index(Sheet1!$B$25:$B$42, C351+1,1)</f>
        <v>6500</v>
      </c>
      <c r="I351" s="100">
        <f t="shared" si="17"/>
        <v>90.00351561</v>
      </c>
      <c r="J351" s="100">
        <f t="array" ref="J351">index(Sheet1!$F$47:$K$64, C351,B351)</f>
        <v>2738.853</v>
      </c>
      <c r="K351" s="100">
        <f t="array" ref="K351">index(Sheet1!$F$47:$K$64, C351+1,B351)</f>
        <v>2620.7064</v>
      </c>
      <c r="L351" s="102">
        <f t="shared" si="18"/>
        <v>2622.683539</v>
      </c>
      <c r="M351" s="83">
        <f>L351/( 0.5*Sheet1!$F$18/12)</f>
        <v>2515.003752</v>
      </c>
      <c r="N351" s="83">
        <f t="shared" si="19"/>
        <v>0.7220797451</v>
      </c>
      <c r="O351" s="83">
        <f t="shared" si="20"/>
        <v>152.3474442</v>
      </c>
      <c r="P351" s="83">
        <f t="shared" si="21"/>
        <v>0.04374029407</v>
      </c>
      <c r="Q351" s="83">
        <f t="shared" si="22"/>
        <v>1</v>
      </c>
      <c r="R351" s="86">
        <f t="shared" si="31"/>
        <v>90.15244195</v>
      </c>
      <c r="S351" s="86">
        <f>min(R351, offset(Sheet1!$K$9,B351-1,0))</f>
        <v>90.15244195</v>
      </c>
      <c r="T351" s="83">
        <f t="shared" si="30"/>
        <v>6502.374215</v>
      </c>
      <c r="U351" s="83">
        <f t="shared" si="26"/>
        <v>0</v>
      </c>
      <c r="V351" s="83">
        <f t="shared" si="27"/>
        <v>2.642287378</v>
      </c>
      <c r="W351" s="83">
        <f t="shared" si="28"/>
        <v>616.7443989</v>
      </c>
    </row>
    <row r="352" ht="12.75" customHeight="1">
      <c r="A352" s="83">
        <f t="shared" si="29"/>
        <v>7.04</v>
      </c>
      <c r="B352" s="83">
        <f>IF( ISERROR( MATCH(R351,Sheet1!$K$9:$K$13,1) ), 1,  MATCH(R351,Sheet1!$K$9:$K$13,1)+1)</f>
        <v>2</v>
      </c>
      <c r="C352" s="94">
        <f>IF( ISERROR( MATCH(D352,Sheet1!$B$25:$B$42) ), 1, MATCH(D352,Sheet1!$B$25:$B$42))</f>
        <v>13</v>
      </c>
      <c r="D352" s="83">
        <f>if(U352, OFFSET(Sheet1!$P$9, 2*B351-1, 0),T351)</f>
        <v>6502.374215</v>
      </c>
      <c r="E352" s="100">
        <f t="array" ref="E352">index(Sheet1!$C$25:$H$42, C352,B352)</f>
        <v>90.11952455</v>
      </c>
      <c r="F352" s="100">
        <f t="array" ref="F352">index(Sheet1!$C$25:$H$42, C352+1,B352)</f>
        <v>97.05179567</v>
      </c>
      <c r="G352" s="94">
        <f t="array" ref="G352">index(Sheet1!$B$25:$B$42, C352,1)</f>
        <v>6500</v>
      </c>
      <c r="H352" s="94">
        <f t="array" ref="H352">index(Sheet1!$B$25:$B$42, C352+1,1)</f>
        <v>7000</v>
      </c>
      <c r="I352" s="100">
        <f t="shared" si="17"/>
        <v>90.15244195</v>
      </c>
      <c r="J352" s="100">
        <f t="array" ref="J352">index(Sheet1!$F$47:$K$64, C352,B352)</f>
        <v>2620.7064</v>
      </c>
      <c r="K352" s="100">
        <f t="array" ref="K352">index(Sheet1!$F$47:$K$64, C352+1,B352)</f>
        <v>2373.6726</v>
      </c>
      <c r="L352" s="102">
        <f t="shared" si="18"/>
        <v>2619.533377</v>
      </c>
      <c r="M352" s="83">
        <f>L352/( 0.5*Sheet1!$F$18/12)</f>
        <v>2511.982927</v>
      </c>
      <c r="N352" s="83">
        <f t="shared" si="19"/>
        <v>0.7212124397</v>
      </c>
      <c r="O352" s="83">
        <f t="shared" si="20"/>
        <v>152.8520316</v>
      </c>
      <c r="P352" s="83">
        <f t="shared" si="21"/>
        <v>0.04388516555</v>
      </c>
      <c r="Q352" s="83">
        <f t="shared" si="22"/>
        <v>1</v>
      </c>
      <c r="R352" s="86">
        <f t="shared" si="31"/>
        <v>90.30114608</v>
      </c>
      <c r="S352" s="86">
        <f>min(R352, offset(Sheet1!$K$9,B352-1,0))</f>
        <v>90.30114608</v>
      </c>
      <c r="T352" s="83">
        <f t="shared" si="30"/>
        <v>6513.099713</v>
      </c>
      <c r="U352" s="83">
        <f t="shared" si="26"/>
        <v>0</v>
      </c>
      <c r="V352" s="83">
        <f t="shared" si="27"/>
        <v>2.646652624</v>
      </c>
      <c r="W352" s="83">
        <f t="shared" si="28"/>
        <v>619.3866863</v>
      </c>
    </row>
    <row r="353" ht="12.75" customHeight="1">
      <c r="A353" s="83">
        <f t="shared" si="29"/>
        <v>7.06</v>
      </c>
      <c r="B353" s="83">
        <f>IF( ISERROR( MATCH(R352,Sheet1!$K$9:$K$13,1) ), 1,  MATCH(R352,Sheet1!$K$9:$K$13,1)+1)</f>
        <v>2</v>
      </c>
      <c r="C353" s="94">
        <f>IF( ISERROR( MATCH(D353,Sheet1!$B$25:$B$42) ), 1, MATCH(D353,Sheet1!$B$25:$B$42))</f>
        <v>13</v>
      </c>
      <c r="D353" s="83">
        <f>if(U353, OFFSET(Sheet1!$P$9, 2*B352-1, 0),T352)</f>
        <v>6513.099713</v>
      </c>
      <c r="E353" s="100">
        <f t="array" ref="E353">index(Sheet1!$C$25:$H$42, C353,B353)</f>
        <v>90.11952455</v>
      </c>
      <c r="F353" s="100">
        <f t="array" ref="F353">index(Sheet1!$C$25:$H$42, C353+1,B353)</f>
        <v>97.05179567</v>
      </c>
      <c r="G353" s="94">
        <f t="array" ref="G353">index(Sheet1!$B$25:$B$42, C353,1)</f>
        <v>6500</v>
      </c>
      <c r="H353" s="94">
        <f t="array" ref="H353">index(Sheet1!$B$25:$B$42, C353+1,1)</f>
        <v>7000</v>
      </c>
      <c r="I353" s="100">
        <f t="shared" si="17"/>
        <v>90.30114608</v>
      </c>
      <c r="J353" s="100">
        <f t="array" ref="J353">index(Sheet1!$F$47:$K$64, C353,B353)</f>
        <v>2620.7064</v>
      </c>
      <c r="K353" s="100">
        <f t="array" ref="K353">index(Sheet1!$F$47:$K$64, C353+1,B353)</f>
        <v>2373.6726</v>
      </c>
      <c r="L353" s="102">
        <f t="shared" si="18"/>
        <v>2614.234256</v>
      </c>
      <c r="M353" s="83">
        <f>L353/( 0.5*Sheet1!$F$18/12)</f>
        <v>2506.901373</v>
      </c>
      <c r="N353" s="83">
        <f t="shared" si="19"/>
        <v>0.7197534805</v>
      </c>
      <c r="O353" s="83">
        <f t="shared" si="20"/>
        <v>153.3566985</v>
      </c>
      <c r="P353" s="83">
        <f t="shared" si="21"/>
        <v>0.04403005985</v>
      </c>
      <c r="Q353" s="83">
        <f t="shared" si="22"/>
        <v>1</v>
      </c>
      <c r="R353" s="86">
        <f t="shared" si="31"/>
        <v>90.44949808</v>
      </c>
      <c r="S353" s="86">
        <f>min(R353, offset(Sheet1!$K$9,B353-1,0))</f>
        <v>90.44949808</v>
      </c>
      <c r="T353" s="83">
        <f t="shared" si="30"/>
        <v>6523.799814</v>
      </c>
      <c r="U353" s="83">
        <f t="shared" si="26"/>
        <v>0</v>
      </c>
      <c r="V353" s="83">
        <f t="shared" si="27"/>
        <v>2.651009448</v>
      </c>
      <c r="W353" s="83">
        <f t="shared" si="28"/>
        <v>622.0333389</v>
      </c>
    </row>
    <row r="354" ht="12.75" customHeight="1">
      <c r="A354" s="83">
        <f t="shared" si="29"/>
        <v>7.08</v>
      </c>
      <c r="B354" s="83">
        <f>IF( ISERROR( MATCH(R353,Sheet1!$K$9:$K$13,1) ), 1,  MATCH(R353,Sheet1!$K$9:$K$13,1)+1)</f>
        <v>2</v>
      </c>
      <c r="C354" s="94">
        <f>IF( ISERROR( MATCH(D354,Sheet1!$B$25:$B$42) ), 1, MATCH(D354,Sheet1!$B$25:$B$42))</f>
        <v>13</v>
      </c>
      <c r="D354" s="83">
        <f>if(U354, OFFSET(Sheet1!$P$9, 2*B353-1, 0),T353)</f>
        <v>6523.799814</v>
      </c>
      <c r="E354" s="100">
        <f t="array" ref="E354">index(Sheet1!$C$25:$H$42, C354,B354)</f>
        <v>90.11952455</v>
      </c>
      <c r="F354" s="100">
        <f t="array" ref="F354">index(Sheet1!$C$25:$H$42, C354+1,B354)</f>
        <v>97.05179567</v>
      </c>
      <c r="G354" s="94">
        <f t="array" ref="G354">index(Sheet1!$B$25:$B$42, C354,1)</f>
        <v>6500</v>
      </c>
      <c r="H354" s="94">
        <f t="array" ref="H354">index(Sheet1!$B$25:$B$42, C354+1,1)</f>
        <v>7000</v>
      </c>
      <c r="I354" s="100">
        <f t="shared" si="17"/>
        <v>90.44949808</v>
      </c>
      <c r="J354" s="100">
        <f t="array" ref="J354">index(Sheet1!$F$47:$K$64, C354,B354)</f>
        <v>2620.7064</v>
      </c>
      <c r="K354" s="100">
        <f t="array" ref="K354">index(Sheet1!$F$47:$K$64, C354+1,B354)</f>
        <v>2373.6726</v>
      </c>
      <c r="L354" s="102">
        <f t="shared" si="18"/>
        <v>2608.947683</v>
      </c>
      <c r="M354" s="83">
        <f>L354/( 0.5*Sheet1!$F$18/12)</f>
        <v>2501.831851</v>
      </c>
      <c r="N354" s="83">
        <f t="shared" si="19"/>
        <v>0.7182979761</v>
      </c>
      <c r="O354" s="83">
        <f t="shared" si="20"/>
        <v>153.8609991</v>
      </c>
      <c r="P354" s="83">
        <f t="shared" si="21"/>
        <v>0.044174849</v>
      </c>
      <c r="Q354" s="83">
        <f t="shared" si="22"/>
        <v>1</v>
      </c>
      <c r="R354" s="86">
        <f t="shared" si="31"/>
        <v>90.59749875</v>
      </c>
      <c r="S354" s="86">
        <f>min(R354, offset(Sheet1!$K$9,B354-1,0))</f>
        <v>90.59749875</v>
      </c>
      <c r="T354" s="83">
        <f t="shared" si="30"/>
        <v>6534.474575</v>
      </c>
      <c r="U354" s="83">
        <f t="shared" si="26"/>
        <v>0</v>
      </c>
      <c r="V354" s="83">
        <f t="shared" si="27"/>
        <v>2.655355954</v>
      </c>
      <c r="W354" s="83">
        <f t="shared" si="28"/>
        <v>624.6843483</v>
      </c>
    </row>
    <row r="355" ht="12.75" customHeight="1">
      <c r="A355" s="83">
        <f t="shared" si="29"/>
        <v>7.1</v>
      </c>
      <c r="B355" s="83">
        <f>IF( ISERROR( MATCH(R354,Sheet1!$K$9:$K$13,1) ), 1,  MATCH(R354,Sheet1!$K$9:$K$13,1)+1)</f>
        <v>2</v>
      </c>
      <c r="C355" s="94">
        <f>IF( ISERROR( MATCH(D355,Sheet1!$B$25:$B$42) ), 1, MATCH(D355,Sheet1!$B$25:$B$42))</f>
        <v>13</v>
      </c>
      <c r="D355" s="83">
        <f>if(U355, OFFSET(Sheet1!$P$9, 2*B354-1, 0),T354)</f>
        <v>6534.474575</v>
      </c>
      <c r="E355" s="100">
        <f t="array" ref="E355">index(Sheet1!$C$25:$H$42, C355,B355)</f>
        <v>90.11952455</v>
      </c>
      <c r="F355" s="100">
        <f t="array" ref="F355">index(Sheet1!$C$25:$H$42, C355+1,B355)</f>
        <v>97.05179567</v>
      </c>
      <c r="G355" s="94">
        <f t="array" ref="G355">index(Sheet1!$B$25:$B$42, C355,1)</f>
        <v>6500</v>
      </c>
      <c r="H355" s="94">
        <f t="array" ref="H355">index(Sheet1!$B$25:$B$42, C355+1,1)</f>
        <v>7000</v>
      </c>
      <c r="I355" s="100">
        <f t="shared" si="17"/>
        <v>90.59749875</v>
      </c>
      <c r="J355" s="100">
        <f t="array" ref="J355">index(Sheet1!$F$47:$K$64, C355,B355)</f>
        <v>2620.7064</v>
      </c>
      <c r="K355" s="100">
        <f t="array" ref="K355">index(Sheet1!$F$47:$K$64, C355+1,B355)</f>
        <v>2373.6726</v>
      </c>
      <c r="L355" s="102">
        <f t="shared" si="18"/>
        <v>2603.67363</v>
      </c>
      <c r="M355" s="83">
        <f>L355/( 0.5*Sheet1!$F$18/12)</f>
        <v>2496.774335</v>
      </c>
      <c r="N355" s="83">
        <f t="shared" si="19"/>
        <v>0.7168459187</v>
      </c>
      <c r="O355" s="83">
        <f t="shared" si="20"/>
        <v>154.3649302</v>
      </c>
      <c r="P355" s="83">
        <f t="shared" si="21"/>
        <v>0.04431953208</v>
      </c>
      <c r="Q355" s="83">
        <f t="shared" si="22"/>
        <v>1</v>
      </c>
      <c r="R355" s="86">
        <f t="shared" si="31"/>
        <v>90.74514886</v>
      </c>
      <c r="S355" s="86">
        <f>min(R355, offset(Sheet1!$K$9,B355-1,0))</f>
        <v>90.74514886</v>
      </c>
      <c r="T355" s="83">
        <f t="shared" si="30"/>
        <v>6545.124051</v>
      </c>
      <c r="U355" s="83">
        <f t="shared" si="26"/>
        <v>0</v>
      </c>
      <c r="V355" s="83">
        <f t="shared" si="27"/>
        <v>2.659692165</v>
      </c>
      <c r="W355" s="83">
        <f t="shared" si="28"/>
        <v>627.3397043</v>
      </c>
    </row>
    <row r="356" ht="12.75" customHeight="1">
      <c r="A356" s="83">
        <f t="shared" si="29"/>
        <v>7.12</v>
      </c>
      <c r="B356" s="83">
        <f>IF( ISERROR( MATCH(R355,Sheet1!$K$9:$K$13,1) ), 1,  MATCH(R355,Sheet1!$K$9:$K$13,1)+1)</f>
        <v>2</v>
      </c>
      <c r="C356" s="94">
        <f>IF( ISERROR( MATCH(D356,Sheet1!$B$25:$B$42) ), 1, MATCH(D356,Sheet1!$B$25:$B$42))</f>
        <v>13</v>
      </c>
      <c r="D356" s="83">
        <f>if(U356, OFFSET(Sheet1!$P$9, 2*B355-1, 0),T355)</f>
        <v>6545.124051</v>
      </c>
      <c r="E356" s="100">
        <f t="array" ref="E356">index(Sheet1!$C$25:$H$42, C356,B356)</f>
        <v>90.11952455</v>
      </c>
      <c r="F356" s="100">
        <f t="array" ref="F356">index(Sheet1!$C$25:$H$42, C356+1,B356)</f>
        <v>97.05179567</v>
      </c>
      <c r="G356" s="94">
        <f t="array" ref="G356">index(Sheet1!$B$25:$B$42, C356,1)</f>
        <v>6500</v>
      </c>
      <c r="H356" s="94">
        <f t="array" ref="H356">index(Sheet1!$B$25:$B$42, C356+1,1)</f>
        <v>7000</v>
      </c>
      <c r="I356" s="100">
        <f t="shared" si="17"/>
        <v>90.74514886</v>
      </c>
      <c r="J356" s="100">
        <f t="array" ref="J356">index(Sheet1!$F$47:$K$64, C356,B356)</f>
        <v>2620.7064</v>
      </c>
      <c r="K356" s="100">
        <f t="array" ref="K356">index(Sheet1!$F$47:$K$64, C356+1,B356)</f>
        <v>2373.6726</v>
      </c>
      <c r="L356" s="102">
        <f t="shared" si="18"/>
        <v>2598.412069</v>
      </c>
      <c r="M356" s="83">
        <f>L356/( 0.5*Sheet1!$F$18/12)</f>
        <v>2491.728798</v>
      </c>
      <c r="N356" s="83">
        <f t="shared" si="19"/>
        <v>0.7153973006</v>
      </c>
      <c r="O356" s="83">
        <f t="shared" si="20"/>
        <v>154.8684888</v>
      </c>
      <c r="P356" s="83">
        <f t="shared" si="21"/>
        <v>0.04446410818</v>
      </c>
      <c r="Q356" s="83">
        <f t="shared" si="22"/>
        <v>1</v>
      </c>
      <c r="R356" s="86">
        <f t="shared" si="31"/>
        <v>90.89244919</v>
      </c>
      <c r="S356" s="86">
        <f>min(R356, offset(Sheet1!$K$9,B356-1,0))</f>
        <v>90.89244919</v>
      </c>
      <c r="T356" s="83">
        <f t="shared" si="30"/>
        <v>6555.748299</v>
      </c>
      <c r="U356" s="83">
        <f t="shared" si="26"/>
        <v>0</v>
      </c>
      <c r="V356" s="83">
        <f t="shared" si="27"/>
        <v>2.664018105</v>
      </c>
      <c r="W356" s="83">
        <f t="shared" si="28"/>
        <v>629.9993964</v>
      </c>
    </row>
    <row r="357" ht="12.75" customHeight="1">
      <c r="A357" s="83">
        <f t="shared" si="29"/>
        <v>7.14</v>
      </c>
      <c r="B357" s="83">
        <f>IF( ISERROR( MATCH(R356,Sheet1!$K$9:$K$13,1) ), 1,  MATCH(R356,Sheet1!$K$9:$K$13,1)+1)</f>
        <v>2</v>
      </c>
      <c r="C357" s="94">
        <f>IF( ISERROR( MATCH(D357,Sheet1!$B$25:$B$42) ), 1, MATCH(D357,Sheet1!$B$25:$B$42))</f>
        <v>13</v>
      </c>
      <c r="D357" s="83">
        <f>if(U357, OFFSET(Sheet1!$P$9, 2*B356-1, 0),T356)</f>
        <v>6555.748299</v>
      </c>
      <c r="E357" s="100">
        <f t="array" ref="E357">index(Sheet1!$C$25:$H$42, C357,B357)</f>
        <v>90.11952455</v>
      </c>
      <c r="F357" s="100">
        <f t="array" ref="F357">index(Sheet1!$C$25:$H$42, C357+1,B357)</f>
        <v>97.05179567</v>
      </c>
      <c r="G357" s="94">
        <f t="array" ref="G357">index(Sheet1!$B$25:$B$42, C357,1)</f>
        <v>6500</v>
      </c>
      <c r="H357" s="94">
        <f t="array" ref="H357">index(Sheet1!$B$25:$B$42, C357+1,1)</f>
        <v>7000</v>
      </c>
      <c r="I357" s="100">
        <f t="shared" si="17"/>
        <v>90.89244919</v>
      </c>
      <c r="J357" s="100">
        <f t="array" ref="J357">index(Sheet1!$F$47:$K$64, C357,B357)</f>
        <v>2620.7064</v>
      </c>
      <c r="K357" s="100">
        <f t="array" ref="K357">index(Sheet1!$F$47:$K$64, C357+1,B357)</f>
        <v>2373.6726</v>
      </c>
      <c r="L357" s="102">
        <f t="shared" si="18"/>
        <v>2593.162972</v>
      </c>
      <c r="M357" s="83">
        <f>L357/( 0.5*Sheet1!$F$18/12)</f>
        <v>2486.695214</v>
      </c>
      <c r="N357" s="83">
        <f t="shared" si="19"/>
        <v>0.7139521143</v>
      </c>
      <c r="O357" s="83">
        <f t="shared" si="20"/>
        <v>155.3716715</v>
      </c>
      <c r="P357" s="83">
        <f t="shared" si="21"/>
        <v>0.04460857637</v>
      </c>
      <c r="Q357" s="83">
        <f t="shared" si="22"/>
        <v>1</v>
      </c>
      <c r="R357" s="86">
        <f t="shared" si="31"/>
        <v>91.03940053</v>
      </c>
      <c r="S357" s="86">
        <f>min(R357, offset(Sheet1!$K$9,B357-1,0))</f>
        <v>91.03940053</v>
      </c>
      <c r="T357" s="83">
        <f t="shared" si="30"/>
        <v>6566.347374</v>
      </c>
      <c r="U357" s="83">
        <f t="shared" si="26"/>
        <v>0</v>
      </c>
      <c r="V357" s="83">
        <f t="shared" si="27"/>
        <v>2.668333796</v>
      </c>
      <c r="W357" s="83">
        <f t="shared" si="28"/>
        <v>632.6634146</v>
      </c>
    </row>
    <row r="358" ht="12.75" customHeight="1">
      <c r="A358" s="83">
        <f t="shared" si="29"/>
        <v>7.16</v>
      </c>
      <c r="B358" s="83">
        <f>IF( ISERROR( MATCH(R357,Sheet1!$K$9:$K$13,1) ), 1,  MATCH(R357,Sheet1!$K$9:$K$13,1)+1)</f>
        <v>2</v>
      </c>
      <c r="C358" s="94">
        <f>IF( ISERROR( MATCH(D358,Sheet1!$B$25:$B$42) ), 1, MATCH(D358,Sheet1!$B$25:$B$42))</f>
        <v>13</v>
      </c>
      <c r="D358" s="83">
        <f>if(U358, OFFSET(Sheet1!$P$9, 2*B357-1, 0),T357)</f>
        <v>6566.347374</v>
      </c>
      <c r="E358" s="100">
        <f t="array" ref="E358">index(Sheet1!$C$25:$H$42, C358,B358)</f>
        <v>90.11952455</v>
      </c>
      <c r="F358" s="100">
        <f t="array" ref="F358">index(Sheet1!$C$25:$H$42, C358+1,B358)</f>
        <v>97.05179567</v>
      </c>
      <c r="G358" s="94">
        <f t="array" ref="G358">index(Sheet1!$B$25:$B$42, C358,1)</f>
        <v>6500</v>
      </c>
      <c r="H358" s="94">
        <f t="array" ref="H358">index(Sheet1!$B$25:$B$42, C358+1,1)</f>
        <v>7000</v>
      </c>
      <c r="I358" s="100">
        <f t="shared" si="17"/>
        <v>91.03940053</v>
      </c>
      <c r="J358" s="100">
        <f t="array" ref="J358">index(Sheet1!$F$47:$K$64, C358,B358)</f>
        <v>2620.7064</v>
      </c>
      <c r="K358" s="100">
        <f t="array" ref="K358">index(Sheet1!$F$47:$K$64, C358+1,B358)</f>
        <v>2373.6726</v>
      </c>
      <c r="L358" s="102">
        <f t="shared" si="18"/>
        <v>2587.926312</v>
      </c>
      <c r="M358" s="83">
        <f>L358/( 0.5*Sheet1!$F$18/12)</f>
        <v>2481.673556</v>
      </c>
      <c r="N358" s="83">
        <f t="shared" si="19"/>
        <v>0.7125103521</v>
      </c>
      <c r="O358" s="83">
        <f t="shared" si="20"/>
        <v>155.8744752</v>
      </c>
      <c r="P358" s="83">
        <f t="shared" si="21"/>
        <v>0.04475293575</v>
      </c>
      <c r="Q358" s="83">
        <f t="shared" si="22"/>
        <v>1</v>
      </c>
      <c r="R358" s="86">
        <f t="shared" si="31"/>
        <v>91.18600363</v>
      </c>
      <c r="S358" s="86">
        <f>min(R358, offset(Sheet1!$K$9,B358-1,0))</f>
        <v>91.18600363</v>
      </c>
      <c r="T358" s="83">
        <f t="shared" si="30"/>
        <v>6576.921334</v>
      </c>
      <c r="U358" s="83">
        <f t="shared" si="26"/>
        <v>0</v>
      </c>
      <c r="V358" s="83">
        <f t="shared" si="27"/>
        <v>2.672639261</v>
      </c>
      <c r="W358" s="83">
        <f t="shared" si="28"/>
        <v>635.3317484</v>
      </c>
    </row>
    <row r="359" ht="12.75" customHeight="1">
      <c r="A359" s="83">
        <f t="shared" si="29"/>
        <v>7.18</v>
      </c>
      <c r="B359" s="83">
        <f>IF( ISERROR( MATCH(R358,Sheet1!$K$9:$K$13,1) ), 1,  MATCH(R358,Sheet1!$K$9:$K$13,1)+1)</f>
        <v>2</v>
      </c>
      <c r="C359" s="94">
        <f>IF( ISERROR( MATCH(D359,Sheet1!$B$25:$B$42) ), 1, MATCH(D359,Sheet1!$B$25:$B$42))</f>
        <v>13</v>
      </c>
      <c r="D359" s="83">
        <f>if(U359, OFFSET(Sheet1!$P$9, 2*B358-1, 0),T358)</f>
        <v>6576.921334</v>
      </c>
      <c r="E359" s="100">
        <f t="array" ref="E359">index(Sheet1!$C$25:$H$42, C359,B359)</f>
        <v>90.11952455</v>
      </c>
      <c r="F359" s="100">
        <f t="array" ref="F359">index(Sheet1!$C$25:$H$42, C359+1,B359)</f>
        <v>97.05179567</v>
      </c>
      <c r="G359" s="94">
        <f t="array" ref="G359">index(Sheet1!$B$25:$B$42, C359,1)</f>
        <v>6500</v>
      </c>
      <c r="H359" s="94">
        <f t="array" ref="H359">index(Sheet1!$B$25:$B$42, C359+1,1)</f>
        <v>7000</v>
      </c>
      <c r="I359" s="100">
        <f t="shared" si="17"/>
        <v>91.18600363</v>
      </c>
      <c r="J359" s="100">
        <f t="array" ref="J359">index(Sheet1!$F$47:$K$64, C359,B359)</f>
        <v>2620.7064</v>
      </c>
      <c r="K359" s="100">
        <f t="array" ref="K359">index(Sheet1!$F$47:$K$64, C359+1,B359)</f>
        <v>2373.6726</v>
      </c>
      <c r="L359" s="102">
        <f t="shared" si="18"/>
        <v>2582.702061</v>
      </c>
      <c r="M359" s="83">
        <f>L359/( 0.5*Sheet1!$F$18/12)</f>
        <v>2476.663798</v>
      </c>
      <c r="N359" s="83">
        <f t="shared" si="19"/>
        <v>0.7110720064</v>
      </c>
      <c r="O359" s="83">
        <f t="shared" si="20"/>
        <v>156.3768968</v>
      </c>
      <c r="P359" s="83">
        <f t="shared" si="21"/>
        <v>0.04489718542</v>
      </c>
      <c r="Q359" s="83">
        <f t="shared" si="22"/>
        <v>1</v>
      </c>
      <c r="R359" s="86">
        <f t="shared" si="31"/>
        <v>91.33225928</v>
      </c>
      <c r="S359" s="86">
        <f>min(R359, offset(Sheet1!$K$9,B359-1,0))</f>
        <v>91.33225928</v>
      </c>
      <c r="T359" s="83">
        <f t="shared" si="30"/>
        <v>6587.470232</v>
      </c>
      <c r="U359" s="83">
        <f t="shared" si="26"/>
        <v>0</v>
      </c>
      <c r="V359" s="83">
        <f t="shared" si="27"/>
        <v>2.676934523</v>
      </c>
      <c r="W359" s="83">
        <f t="shared" si="28"/>
        <v>638.0043876</v>
      </c>
    </row>
    <row r="360" ht="12.75" customHeight="1">
      <c r="A360" s="83">
        <f t="shared" si="29"/>
        <v>7.2</v>
      </c>
      <c r="B360" s="83">
        <f>IF( ISERROR( MATCH(R359,Sheet1!$K$9:$K$13,1) ), 1,  MATCH(R359,Sheet1!$K$9:$K$13,1)+1)</f>
        <v>2</v>
      </c>
      <c r="C360" s="94">
        <f>IF( ISERROR( MATCH(D360,Sheet1!$B$25:$B$42) ), 1, MATCH(D360,Sheet1!$B$25:$B$42))</f>
        <v>13</v>
      </c>
      <c r="D360" s="83">
        <f>if(U360, OFFSET(Sheet1!$P$9, 2*B359-1, 0),T359)</f>
        <v>6587.470232</v>
      </c>
      <c r="E360" s="100">
        <f t="array" ref="E360">index(Sheet1!$C$25:$H$42, C360,B360)</f>
        <v>90.11952455</v>
      </c>
      <c r="F360" s="100">
        <f t="array" ref="F360">index(Sheet1!$C$25:$H$42, C360+1,B360)</f>
        <v>97.05179567</v>
      </c>
      <c r="G360" s="94">
        <f t="array" ref="G360">index(Sheet1!$B$25:$B$42, C360,1)</f>
        <v>6500</v>
      </c>
      <c r="H360" s="94">
        <f t="array" ref="H360">index(Sheet1!$B$25:$B$42, C360+1,1)</f>
        <v>7000</v>
      </c>
      <c r="I360" s="100">
        <f t="shared" si="17"/>
        <v>91.33225928</v>
      </c>
      <c r="J360" s="100">
        <f t="array" ref="J360">index(Sheet1!$F$47:$K$64, C360,B360)</f>
        <v>2620.7064</v>
      </c>
      <c r="K360" s="100">
        <f t="array" ref="K360">index(Sheet1!$F$47:$K$64, C360+1,B360)</f>
        <v>2373.6726</v>
      </c>
      <c r="L360" s="102">
        <f t="shared" si="18"/>
        <v>2577.490192</v>
      </c>
      <c r="M360" s="83">
        <f>L360/( 0.5*Sheet1!$F$18/12)</f>
        <v>2471.665913</v>
      </c>
      <c r="N360" s="83">
        <f t="shared" si="19"/>
        <v>0.7096370696</v>
      </c>
      <c r="O360" s="83">
        <f t="shared" si="20"/>
        <v>156.8789332</v>
      </c>
      <c r="P360" s="83">
        <f t="shared" si="21"/>
        <v>0.0450413245</v>
      </c>
      <c r="Q360" s="83">
        <f t="shared" si="22"/>
        <v>1</v>
      </c>
      <c r="R360" s="86">
        <f t="shared" si="31"/>
        <v>91.47816826</v>
      </c>
      <c r="S360" s="86">
        <f>min(R360, offset(Sheet1!$K$9,B360-1,0))</f>
        <v>91.47816826</v>
      </c>
      <c r="T360" s="83">
        <f t="shared" si="30"/>
        <v>6597.994127</v>
      </c>
      <c r="U360" s="83">
        <f t="shared" si="26"/>
        <v>0</v>
      </c>
      <c r="V360" s="83">
        <f t="shared" si="27"/>
        <v>2.681219604</v>
      </c>
      <c r="W360" s="83">
        <f t="shared" si="28"/>
        <v>640.6813221</v>
      </c>
    </row>
    <row r="361" ht="12.75" customHeight="1">
      <c r="A361" s="83">
        <f t="shared" si="29"/>
        <v>7.22</v>
      </c>
      <c r="B361" s="83">
        <f>IF( ISERROR( MATCH(R360,Sheet1!$K$9:$K$13,1) ), 1,  MATCH(R360,Sheet1!$K$9:$K$13,1)+1)</f>
        <v>2</v>
      </c>
      <c r="C361" s="94">
        <f>IF( ISERROR( MATCH(D361,Sheet1!$B$25:$B$42) ), 1, MATCH(D361,Sheet1!$B$25:$B$42))</f>
        <v>13</v>
      </c>
      <c r="D361" s="83">
        <f>if(U361, OFFSET(Sheet1!$P$9, 2*B360-1, 0),T360)</f>
        <v>6597.994127</v>
      </c>
      <c r="E361" s="100">
        <f t="array" ref="E361">index(Sheet1!$C$25:$H$42, C361,B361)</f>
        <v>90.11952455</v>
      </c>
      <c r="F361" s="100">
        <f t="array" ref="F361">index(Sheet1!$C$25:$H$42, C361+1,B361)</f>
        <v>97.05179567</v>
      </c>
      <c r="G361" s="94">
        <f t="array" ref="G361">index(Sheet1!$B$25:$B$42, C361,1)</f>
        <v>6500</v>
      </c>
      <c r="H361" s="94">
        <f t="array" ref="H361">index(Sheet1!$B$25:$B$42, C361+1,1)</f>
        <v>7000</v>
      </c>
      <c r="I361" s="100">
        <f t="shared" si="17"/>
        <v>91.47816826</v>
      </c>
      <c r="J361" s="100">
        <f t="array" ref="J361">index(Sheet1!$F$47:$K$64, C361,B361)</f>
        <v>2620.7064</v>
      </c>
      <c r="K361" s="100">
        <f t="array" ref="K361">index(Sheet1!$F$47:$K$64, C361+1,B361)</f>
        <v>2373.6726</v>
      </c>
      <c r="L361" s="102">
        <f t="shared" si="18"/>
        <v>2572.290677</v>
      </c>
      <c r="M361" s="83">
        <f>L361/( 0.5*Sheet1!$F$18/12)</f>
        <v>2466.679875</v>
      </c>
      <c r="N361" s="83">
        <f t="shared" si="19"/>
        <v>0.7082055341</v>
      </c>
      <c r="O361" s="83">
        <f t="shared" si="20"/>
        <v>157.3805814</v>
      </c>
      <c r="P361" s="83">
        <f t="shared" si="21"/>
        <v>0.0451853521</v>
      </c>
      <c r="Q361" s="83">
        <f t="shared" si="22"/>
        <v>1</v>
      </c>
      <c r="R361" s="86">
        <f t="shared" si="31"/>
        <v>91.62373133</v>
      </c>
      <c r="S361" s="86">
        <f>min(R361, offset(Sheet1!$K$9,B361-1,0))</f>
        <v>91.62373133</v>
      </c>
      <c r="T361" s="83">
        <f t="shared" si="30"/>
        <v>6608.493072</v>
      </c>
      <c r="U361" s="83">
        <f t="shared" si="26"/>
        <v>0</v>
      </c>
      <c r="V361" s="83">
        <f t="shared" si="27"/>
        <v>2.685494527</v>
      </c>
      <c r="W361" s="83">
        <f t="shared" si="28"/>
        <v>643.3625417</v>
      </c>
    </row>
    <row r="362" ht="12.75" customHeight="1">
      <c r="A362" s="83">
        <f t="shared" si="29"/>
        <v>7.24</v>
      </c>
      <c r="B362" s="83">
        <f>IF( ISERROR( MATCH(R361,Sheet1!$K$9:$K$13,1) ), 1,  MATCH(R361,Sheet1!$K$9:$K$13,1)+1)</f>
        <v>2</v>
      </c>
      <c r="C362" s="94">
        <f>IF( ISERROR( MATCH(D362,Sheet1!$B$25:$B$42) ), 1, MATCH(D362,Sheet1!$B$25:$B$42))</f>
        <v>13</v>
      </c>
      <c r="D362" s="83">
        <f>if(U362, OFFSET(Sheet1!$P$9, 2*B361-1, 0),T361)</f>
        <v>6608.493072</v>
      </c>
      <c r="E362" s="100">
        <f t="array" ref="E362">index(Sheet1!$C$25:$H$42, C362,B362)</f>
        <v>90.11952455</v>
      </c>
      <c r="F362" s="100">
        <f t="array" ref="F362">index(Sheet1!$C$25:$H$42, C362+1,B362)</f>
        <v>97.05179567</v>
      </c>
      <c r="G362" s="94">
        <f t="array" ref="G362">index(Sheet1!$B$25:$B$42, C362,1)</f>
        <v>6500</v>
      </c>
      <c r="H362" s="94">
        <f t="array" ref="H362">index(Sheet1!$B$25:$B$42, C362+1,1)</f>
        <v>7000</v>
      </c>
      <c r="I362" s="100">
        <f t="shared" si="17"/>
        <v>91.62373133</v>
      </c>
      <c r="J362" s="100">
        <f t="array" ref="J362">index(Sheet1!$F$47:$K$64, C362,B362)</f>
        <v>2620.7064</v>
      </c>
      <c r="K362" s="100">
        <f t="array" ref="K362">index(Sheet1!$F$47:$K$64, C362+1,B362)</f>
        <v>2373.6726</v>
      </c>
      <c r="L362" s="102">
        <f t="shared" si="18"/>
        <v>2567.103488</v>
      </c>
      <c r="M362" s="83">
        <f>L362/( 0.5*Sheet1!$F$18/12)</f>
        <v>2461.705658</v>
      </c>
      <c r="N362" s="83">
        <f t="shared" si="19"/>
        <v>0.7067773924</v>
      </c>
      <c r="O362" s="83">
        <f t="shared" si="20"/>
        <v>157.8818382</v>
      </c>
      <c r="P362" s="83">
        <f t="shared" si="21"/>
        <v>0.04532926734</v>
      </c>
      <c r="Q362" s="83">
        <f t="shared" si="22"/>
        <v>1</v>
      </c>
      <c r="R362" s="86">
        <f t="shared" si="31"/>
        <v>91.76894926</v>
      </c>
      <c r="S362" s="86">
        <f>min(R362, offset(Sheet1!$K$9,B362-1,0))</f>
        <v>91.76894926</v>
      </c>
      <c r="T362" s="83">
        <f t="shared" si="30"/>
        <v>6618.967123</v>
      </c>
      <c r="U362" s="83">
        <f t="shared" si="26"/>
        <v>0</v>
      </c>
      <c r="V362" s="83">
        <f t="shared" si="27"/>
        <v>2.689759315</v>
      </c>
      <c r="W362" s="83">
        <f t="shared" si="28"/>
        <v>646.0480363</v>
      </c>
    </row>
    <row r="363" ht="12.75" customHeight="1">
      <c r="A363" s="83">
        <f t="shared" si="29"/>
        <v>7.26</v>
      </c>
      <c r="B363" s="83">
        <f>IF( ISERROR( MATCH(R362,Sheet1!$K$9:$K$13,1) ), 1,  MATCH(R362,Sheet1!$K$9:$K$13,1)+1)</f>
        <v>2</v>
      </c>
      <c r="C363" s="94">
        <f>IF( ISERROR( MATCH(D363,Sheet1!$B$25:$B$42) ), 1, MATCH(D363,Sheet1!$B$25:$B$42))</f>
        <v>13</v>
      </c>
      <c r="D363" s="83">
        <f>if(U363, OFFSET(Sheet1!$P$9, 2*B362-1, 0),T362)</f>
        <v>6618.967123</v>
      </c>
      <c r="E363" s="100">
        <f t="array" ref="E363">index(Sheet1!$C$25:$H$42, C363,B363)</f>
        <v>90.11952455</v>
      </c>
      <c r="F363" s="100">
        <f t="array" ref="F363">index(Sheet1!$C$25:$H$42, C363+1,B363)</f>
        <v>97.05179567</v>
      </c>
      <c r="G363" s="94">
        <f t="array" ref="G363">index(Sheet1!$B$25:$B$42, C363,1)</f>
        <v>6500</v>
      </c>
      <c r="H363" s="94">
        <f t="array" ref="H363">index(Sheet1!$B$25:$B$42, C363+1,1)</f>
        <v>7000</v>
      </c>
      <c r="I363" s="100">
        <f t="shared" si="17"/>
        <v>91.76894926</v>
      </c>
      <c r="J363" s="100">
        <f t="array" ref="J363">index(Sheet1!$F$47:$K$64, C363,B363)</f>
        <v>2620.7064</v>
      </c>
      <c r="K363" s="100">
        <f t="array" ref="K363">index(Sheet1!$F$47:$K$64, C363+1,B363)</f>
        <v>2373.6726</v>
      </c>
      <c r="L363" s="102">
        <f t="shared" si="18"/>
        <v>2561.928599</v>
      </c>
      <c r="M363" s="83">
        <f>L363/( 0.5*Sheet1!$F$18/12)</f>
        <v>2456.743234</v>
      </c>
      <c r="N363" s="83">
        <f t="shared" si="19"/>
        <v>0.7053526369</v>
      </c>
      <c r="O363" s="83">
        <f t="shared" si="20"/>
        <v>158.3827006</v>
      </c>
      <c r="P363" s="83">
        <f t="shared" si="21"/>
        <v>0.04547306936</v>
      </c>
      <c r="Q363" s="83">
        <f t="shared" si="22"/>
        <v>1</v>
      </c>
      <c r="R363" s="86">
        <f t="shared" si="31"/>
        <v>91.91382282</v>
      </c>
      <c r="S363" s="86">
        <f>min(R363, offset(Sheet1!$K$9,B363-1,0))</f>
        <v>91.91382282</v>
      </c>
      <c r="T363" s="83">
        <f t="shared" si="30"/>
        <v>6629.416336</v>
      </c>
      <c r="U363" s="83">
        <f t="shared" si="26"/>
        <v>0</v>
      </c>
      <c r="V363" s="83">
        <f t="shared" si="27"/>
        <v>2.69401399</v>
      </c>
      <c r="W363" s="83">
        <f t="shared" si="28"/>
        <v>648.7377956</v>
      </c>
    </row>
    <row r="364" ht="12.75" customHeight="1">
      <c r="A364" s="83">
        <f t="shared" si="29"/>
        <v>7.28</v>
      </c>
      <c r="B364" s="83">
        <f>IF( ISERROR( MATCH(R363,Sheet1!$K$9:$K$13,1) ), 1,  MATCH(R363,Sheet1!$K$9:$K$13,1)+1)</f>
        <v>2</v>
      </c>
      <c r="C364" s="94">
        <f>IF( ISERROR( MATCH(D364,Sheet1!$B$25:$B$42) ), 1, MATCH(D364,Sheet1!$B$25:$B$42))</f>
        <v>13</v>
      </c>
      <c r="D364" s="83">
        <f>if(U364, OFFSET(Sheet1!$P$9, 2*B363-1, 0),T363)</f>
        <v>6629.416336</v>
      </c>
      <c r="E364" s="100">
        <f t="array" ref="E364">index(Sheet1!$C$25:$H$42, C364,B364)</f>
        <v>90.11952455</v>
      </c>
      <c r="F364" s="100">
        <f t="array" ref="F364">index(Sheet1!$C$25:$H$42, C364+1,B364)</f>
        <v>97.05179567</v>
      </c>
      <c r="G364" s="94">
        <f t="array" ref="G364">index(Sheet1!$B$25:$B$42, C364,1)</f>
        <v>6500</v>
      </c>
      <c r="H364" s="94">
        <f t="array" ref="H364">index(Sheet1!$B$25:$B$42, C364+1,1)</f>
        <v>7000</v>
      </c>
      <c r="I364" s="100">
        <f t="shared" si="17"/>
        <v>91.91382282</v>
      </c>
      <c r="J364" s="100">
        <f t="array" ref="J364">index(Sheet1!$F$47:$K$64, C364,B364)</f>
        <v>2620.7064</v>
      </c>
      <c r="K364" s="100">
        <f t="array" ref="K364">index(Sheet1!$F$47:$K$64, C364+1,B364)</f>
        <v>2373.6726</v>
      </c>
      <c r="L364" s="102">
        <f t="shared" si="18"/>
        <v>2556.765981</v>
      </c>
      <c r="M364" s="83">
        <f>L364/( 0.5*Sheet1!$F$18/12)</f>
        <v>2451.792579</v>
      </c>
      <c r="N364" s="83">
        <f t="shared" si="19"/>
        <v>0.70393126</v>
      </c>
      <c r="O364" s="83">
        <f t="shared" si="20"/>
        <v>158.8831657</v>
      </c>
      <c r="P364" s="83">
        <f t="shared" si="21"/>
        <v>0.0456167573</v>
      </c>
      <c r="Q364" s="83">
        <f t="shared" si="22"/>
        <v>1</v>
      </c>
      <c r="R364" s="86">
        <f t="shared" si="31"/>
        <v>92.05835277</v>
      </c>
      <c r="S364" s="86">
        <f>min(R364, offset(Sheet1!$K$9,B364-1,0))</f>
        <v>92.05835277</v>
      </c>
      <c r="T364" s="83">
        <f t="shared" si="30"/>
        <v>6639.840767</v>
      </c>
      <c r="U364" s="83">
        <f t="shared" si="26"/>
        <v>0</v>
      </c>
      <c r="V364" s="83">
        <f t="shared" si="27"/>
        <v>2.698258575</v>
      </c>
      <c r="W364" s="83">
        <f t="shared" si="28"/>
        <v>651.4318096</v>
      </c>
    </row>
    <row r="365" ht="12.75" customHeight="1">
      <c r="A365" s="83">
        <f t="shared" si="29"/>
        <v>7.3</v>
      </c>
      <c r="B365" s="83">
        <f>IF( ISERROR( MATCH(R364,Sheet1!$K$9:$K$13,1) ), 1,  MATCH(R364,Sheet1!$K$9:$K$13,1)+1)</f>
        <v>2</v>
      </c>
      <c r="C365" s="94">
        <f>IF( ISERROR( MATCH(D365,Sheet1!$B$25:$B$42) ), 1, MATCH(D365,Sheet1!$B$25:$B$42))</f>
        <v>13</v>
      </c>
      <c r="D365" s="83">
        <f>if(U365, OFFSET(Sheet1!$P$9, 2*B364-1, 0),T364)</f>
        <v>6639.840767</v>
      </c>
      <c r="E365" s="100">
        <f t="array" ref="E365">index(Sheet1!$C$25:$H$42, C365,B365)</f>
        <v>90.11952455</v>
      </c>
      <c r="F365" s="100">
        <f t="array" ref="F365">index(Sheet1!$C$25:$H$42, C365+1,B365)</f>
        <v>97.05179567</v>
      </c>
      <c r="G365" s="94">
        <f t="array" ref="G365">index(Sheet1!$B$25:$B$42, C365,1)</f>
        <v>6500</v>
      </c>
      <c r="H365" s="94">
        <f t="array" ref="H365">index(Sheet1!$B$25:$B$42, C365+1,1)</f>
        <v>7000</v>
      </c>
      <c r="I365" s="100">
        <f t="shared" si="17"/>
        <v>92.05835277</v>
      </c>
      <c r="J365" s="100">
        <f t="array" ref="J365">index(Sheet1!$F$47:$K$64, C365,B365)</f>
        <v>2620.7064</v>
      </c>
      <c r="K365" s="100">
        <f t="array" ref="K365">index(Sheet1!$F$47:$K$64, C365+1,B365)</f>
        <v>2373.6726</v>
      </c>
      <c r="L365" s="102">
        <f t="shared" si="18"/>
        <v>2551.615608</v>
      </c>
      <c r="M365" s="83">
        <f>L365/( 0.5*Sheet1!$F$18/12)</f>
        <v>2446.853665</v>
      </c>
      <c r="N365" s="83">
        <f t="shared" si="19"/>
        <v>0.7025132543</v>
      </c>
      <c r="O365" s="83">
        <f t="shared" si="20"/>
        <v>159.3832304</v>
      </c>
      <c r="P365" s="83">
        <f t="shared" si="21"/>
        <v>0.0457603303</v>
      </c>
      <c r="Q365" s="83">
        <f t="shared" si="22"/>
        <v>1</v>
      </c>
      <c r="R365" s="86">
        <f t="shared" si="31"/>
        <v>92.20253989</v>
      </c>
      <c r="S365" s="86">
        <f>min(R365, offset(Sheet1!$K$9,B365-1,0))</f>
        <v>92.20253989</v>
      </c>
      <c r="T365" s="83">
        <f t="shared" si="30"/>
        <v>6650.24047</v>
      </c>
      <c r="U365" s="83">
        <f t="shared" si="26"/>
        <v>0</v>
      </c>
      <c r="V365" s="83">
        <f t="shared" si="27"/>
        <v>2.702493092</v>
      </c>
      <c r="W365" s="83">
        <f t="shared" si="28"/>
        <v>654.1300681</v>
      </c>
    </row>
    <row r="366" ht="12.75" customHeight="1">
      <c r="A366" s="83">
        <f t="shared" si="29"/>
        <v>7.32</v>
      </c>
      <c r="B366" s="83">
        <f>IF( ISERROR( MATCH(R365,Sheet1!$K$9:$K$13,1) ), 1,  MATCH(R365,Sheet1!$K$9:$K$13,1)+1)</f>
        <v>2</v>
      </c>
      <c r="C366" s="94">
        <f>IF( ISERROR( MATCH(D366,Sheet1!$B$25:$B$42) ), 1, MATCH(D366,Sheet1!$B$25:$B$42))</f>
        <v>13</v>
      </c>
      <c r="D366" s="83">
        <f>if(U366, OFFSET(Sheet1!$P$9, 2*B365-1, 0),T365)</f>
        <v>6650.24047</v>
      </c>
      <c r="E366" s="100">
        <f t="array" ref="E366">index(Sheet1!$C$25:$H$42, C366,B366)</f>
        <v>90.11952455</v>
      </c>
      <c r="F366" s="100">
        <f t="array" ref="F366">index(Sheet1!$C$25:$H$42, C366+1,B366)</f>
        <v>97.05179567</v>
      </c>
      <c r="G366" s="94">
        <f t="array" ref="G366">index(Sheet1!$B$25:$B$42, C366,1)</f>
        <v>6500</v>
      </c>
      <c r="H366" s="94">
        <f t="array" ref="H366">index(Sheet1!$B$25:$B$42, C366+1,1)</f>
        <v>7000</v>
      </c>
      <c r="I366" s="100">
        <f t="shared" si="17"/>
        <v>92.20253989</v>
      </c>
      <c r="J366" s="100">
        <f t="array" ref="J366">index(Sheet1!$F$47:$K$64, C366,B366)</f>
        <v>2620.7064</v>
      </c>
      <c r="K366" s="100">
        <f t="array" ref="K366">index(Sheet1!$F$47:$K$64, C366+1,B366)</f>
        <v>2373.6726</v>
      </c>
      <c r="L366" s="102">
        <f t="shared" si="18"/>
        <v>2546.477452</v>
      </c>
      <c r="M366" s="83">
        <f>L366/( 0.5*Sheet1!$F$18/12)</f>
        <v>2441.926466</v>
      </c>
      <c r="N366" s="83">
        <f t="shared" si="19"/>
        <v>0.7010986122</v>
      </c>
      <c r="O366" s="83">
        <f t="shared" si="20"/>
        <v>159.8828919</v>
      </c>
      <c r="P366" s="83">
        <f t="shared" si="21"/>
        <v>0.04590378751</v>
      </c>
      <c r="Q366" s="83">
        <f t="shared" si="22"/>
        <v>1</v>
      </c>
      <c r="R366" s="86">
        <f t="shared" si="31"/>
        <v>92.34638494</v>
      </c>
      <c r="S366" s="86">
        <f>min(R366, offset(Sheet1!$K$9,B366-1,0))</f>
        <v>92.34638494</v>
      </c>
      <c r="T366" s="83">
        <f t="shared" si="30"/>
        <v>6660.6155</v>
      </c>
      <c r="U366" s="83">
        <f t="shared" si="26"/>
        <v>0</v>
      </c>
      <c r="V366" s="83">
        <f t="shared" si="27"/>
        <v>2.706717564</v>
      </c>
      <c r="W366" s="83">
        <f t="shared" si="28"/>
        <v>656.8325612</v>
      </c>
    </row>
    <row r="367" ht="12.75" customHeight="1">
      <c r="A367" s="83">
        <f t="shared" si="29"/>
        <v>7.34</v>
      </c>
      <c r="B367" s="83">
        <f>IF( ISERROR( MATCH(R366,Sheet1!$K$9:$K$13,1) ), 1,  MATCH(R366,Sheet1!$K$9:$K$13,1)+1)</f>
        <v>2</v>
      </c>
      <c r="C367" s="94">
        <f>IF( ISERROR( MATCH(D367,Sheet1!$B$25:$B$42) ), 1, MATCH(D367,Sheet1!$B$25:$B$42))</f>
        <v>13</v>
      </c>
      <c r="D367" s="83">
        <f>if(U367, OFFSET(Sheet1!$P$9, 2*B366-1, 0),T366)</f>
        <v>6660.6155</v>
      </c>
      <c r="E367" s="100">
        <f t="array" ref="E367">index(Sheet1!$C$25:$H$42, C367,B367)</f>
        <v>90.11952455</v>
      </c>
      <c r="F367" s="100">
        <f t="array" ref="F367">index(Sheet1!$C$25:$H$42, C367+1,B367)</f>
        <v>97.05179567</v>
      </c>
      <c r="G367" s="94">
        <f t="array" ref="G367">index(Sheet1!$B$25:$B$42, C367,1)</f>
        <v>6500</v>
      </c>
      <c r="H367" s="94">
        <f t="array" ref="H367">index(Sheet1!$B$25:$B$42, C367+1,1)</f>
        <v>7000</v>
      </c>
      <c r="I367" s="100">
        <f t="shared" si="17"/>
        <v>92.34638494</v>
      </c>
      <c r="J367" s="100">
        <f t="array" ref="J367">index(Sheet1!$F$47:$K$64, C367,B367)</f>
        <v>2620.7064</v>
      </c>
      <c r="K367" s="100">
        <f t="array" ref="K367">index(Sheet1!$F$47:$K$64, C367+1,B367)</f>
        <v>2373.6726</v>
      </c>
      <c r="L367" s="102">
        <f t="shared" si="18"/>
        <v>2541.351485</v>
      </c>
      <c r="M367" s="83">
        <f>L367/( 0.5*Sheet1!$F$18/12)</f>
        <v>2437.010957</v>
      </c>
      <c r="N367" s="83">
        <f t="shared" si="19"/>
        <v>0.6996873262</v>
      </c>
      <c r="O367" s="83">
        <f t="shared" si="20"/>
        <v>160.3821472</v>
      </c>
      <c r="P367" s="83">
        <f t="shared" si="21"/>
        <v>0.0460471281</v>
      </c>
      <c r="Q367" s="83">
        <f t="shared" si="22"/>
        <v>1</v>
      </c>
      <c r="R367" s="86">
        <f t="shared" si="31"/>
        <v>92.48988867</v>
      </c>
      <c r="S367" s="86">
        <f>min(R367, offset(Sheet1!$K$9,B367-1,0))</f>
        <v>92.48988867</v>
      </c>
      <c r="T367" s="83">
        <f t="shared" si="30"/>
        <v>6670.965913</v>
      </c>
      <c r="U367" s="83">
        <f t="shared" si="26"/>
        <v>0</v>
      </c>
      <c r="V367" s="83">
        <f t="shared" si="27"/>
        <v>2.710932013</v>
      </c>
      <c r="W367" s="83">
        <f t="shared" si="28"/>
        <v>659.5392788</v>
      </c>
    </row>
    <row r="368" ht="12.75" customHeight="1">
      <c r="A368" s="83">
        <f t="shared" si="29"/>
        <v>7.36</v>
      </c>
      <c r="B368" s="83">
        <f>IF( ISERROR( MATCH(R367,Sheet1!$K$9:$K$13,1) ), 1,  MATCH(R367,Sheet1!$K$9:$K$13,1)+1)</f>
        <v>2</v>
      </c>
      <c r="C368" s="94">
        <f>IF( ISERROR( MATCH(D368,Sheet1!$B$25:$B$42) ), 1, MATCH(D368,Sheet1!$B$25:$B$42))</f>
        <v>13</v>
      </c>
      <c r="D368" s="83">
        <f>if(U368, OFFSET(Sheet1!$P$9, 2*B367-1, 0),T367)</f>
        <v>6670.965913</v>
      </c>
      <c r="E368" s="100">
        <f t="array" ref="E368">index(Sheet1!$C$25:$H$42, C368,B368)</f>
        <v>90.11952455</v>
      </c>
      <c r="F368" s="100">
        <f t="array" ref="F368">index(Sheet1!$C$25:$H$42, C368+1,B368)</f>
        <v>97.05179567</v>
      </c>
      <c r="G368" s="94">
        <f t="array" ref="G368">index(Sheet1!$B$25:$B$42, C368,1)</f>
        <v>6500</v>
      </c>
      <c r="H368" s="94">
        <f t="array" ref="H368">index(Sheet1!$B$25:$B$42, C368+1,1)</f>
        <v>7000</v>
      </c>
      <c r="I368" s="100">
        <f t="shared" si="17"/>
        <v>92.48988867</v>
      </c>
      <c r="J368" s="100">
        <f t="array" ref="J368">index(Sheet1!$F$47:$K$64, C368,B368)</f>
        <v>2620.7064</v>
      </c>
      <c r="K368" s="100">
        <f t="array" ref="K368">index(Sheet1!$F$47:$K$64, C368+1,B368)</f>
        <v>2373.6726</v>
      </c>
      <c r="L368" s="102">
        <f t="shared" si="18"/>
        <v>2536.237682</v>
      </c>
      <c r="M368" s="83">
        <f>L368/( 0.5*Sheet1!$F$18/12)</f>
        <v>2432.107112</v>
      </c>
      <c r="N368" s="83">
        <f t="shared" si="19"/>
        <v>0.6982793889</v>
      </c>
      <c r="O368" s="83">
        <f t="shared" si="20"/>
        <v>160.8809933</v>
      </c>
      <c r="P368" s="83">
        <f t="shared" si="21"/>
        <v>0.04619035123</v>
      </c>
      <c r="Q368" s="83">
        <f t="shared" si="22"/>
        <v>1</v>
      </c>
      <c r="R368" s="86">
        <f t="shared" si="31"/>
        <v>92.63305186</v>
      </c>
      <c r="S368" s="86">
        <f>min(R368, offset(Sheet1!$K$9,B368-1,0))</f>
        <v>92.63305186</v>
      </c>
      <c r="T368" s="83">
        <f t="shared" si="30"/>
        <v>6681.291763</v>
      </c>
      <c r="U368" s="83">
        <f t="shared" si="26"/>
        <v>0</v>
      </c>
      <c r="V368" s="83">
        <f t="shared" si="27"/>
        <v>2.715136461</v>
      </c>
      <c r="W368" s="83">
        <f t="shared" si="28"/>
        <v>662.2502108</v>
      </c>
    </row>
    <row r="369" ht="12.75" customHeight="1">
      <c r="A369" s="83">
        <f t="shared" si="29"/>
        <v>7.38</v>
      </c>
      <c r="B369" s="83">
        <f>IF( ISERROR( MATCH(R368,Sheet1!$K$9:$K$13,1) ), 1,  MATCH(R368,Sheet1!$K$9:$K$13,1)+1)</f>
        <v>2</v>
      </c>
      <c r="C369" s="94">
        <f>IF( ISERROR( MATCH(D369,Sheet1!$B$25:$B$42) ), 1, MATCH(D369,Sheet1!$B$25:$B$42))</f>
        <v>13</v>
      </c>
      <c r="D369" s="83">
        <f>if(U369, OFFSET(Sheet1!$P$9, 2*B368-1, 0),T368)</f>
        <v>6681.291763</v>
      </c>
      <c r="E369" s="100">
        <f t="array" ref="E369">index(Sheet1!$C$25:$H$42, C369,B369)</f>
        <v>90.11952455</v>
      </c>
      <c r="F369" s="100">
        <f t="array" ref="F369">index(Sheet1!$C$25:$H$42, C369+1,B369)</f>
        <v>97.05179567</v>
      </c>
      <c r="G369" s="94">
        <f t="array" ref="G369">index(Sheet1!$B$25:$B$42, C369,1)</f>
        <v>6500</v>
      </c>
      <c r="H369" s="94">
        <f t="array" ref="H369">index(Sheet1!$B$25:$B$42, C369+1,1)</f>
        <v>7000</v>
      </c>
      <c r="I369" s="100">
        <f t="shared" si="17"/>
        <v>92.63305186</v>
      </c>
      <c r="J369" s="100">
        <f t="array" ref="J369">index(Sheet1!$F$47:$K$64, C369,B369)</f>
        <v>2620.7064</v>
      </c>
      <c r="K369" s="100">
        <f t="array" ref="K369">index(Sheet1!$F$47:$K$64, C369+1,B369)</f>
        <v>2373.6726</v>
      </c>
      <c r="L369" s="102">
        <f t="shared" si="18"/>
        <v>2531.136014</v>
      </c>
      <c r="M369" s="83">
        <f>L369/( 0.5*Sheet1!$F$18/12)</f>
        <v>2427.214903</v>
      </c>
      <c r="N369" s="83">
        <f t="shared" si="19"/>
        <v>0.6968747928</v>
      </c>
      <c r="O369" s="83">
        <f t="shared" si="20"/>
        <v>161.3794275</v>
      </c>
      <c r="P369" s="83">
        <f t="shared" si="21"/>
        <v>0.04633345607</v>
      </c>
      <c r="Q369" s="83">
        <f t="shared" si="22"/>
        <v>1</v>
      </c>
      <c r="R369" s="86">
        <f t="shared" si="31"/>
        <v>92.77587525</v>
      </c>
      <c r="S369" s="86">
        <f>min(R369, offset(Sheet1!$K$9,B369-1,0))</f>
        <v>92.77587525</v>
      </c>
      <c r="T369" s="83">
        <f t="shared" si="30"/>
        <v>6691.593105</v>
      </c>
      <c r="U369" s="83">
        <f t="shared" si="26"/>
        <v>0</v>
      </c>
      <c r="V369" s="83">
        <f t="shared" si="27"/>
        <v>2.719330931</v>
      </c>
      <c r="W369" s="83">
        <f t="shared" si="28"/>
        <v>664.9653473</v>
      </c>
    </row>
    <row r="370" ht="12.75" customHeight="1">
      <c r="A370" s="83">
        <f t="shared" si="29"/>
        <v>7.4</v>
      </c>
      <c r="B370" s="83">
        <f>IF( ISERROR( MATCH(R369,Sheet1!$K$9:$K$13,1) ), 1,  MATCH(R369,Sheet1!$K$9:$K$13,1)+1)</f>
        <v>2</v>
      </c>
      <c r="C370" s="94">
        <f>IF( ISERROR( MATCH(D370,Sheet1!$B$25:$B$42) ), 1, MATCH(D370,Sheet1!$B$25:$B$42))</f>
        <v>13</v>
      </c>
      <c r="D370" s="83">
        <f>if(U370, OFFSET(Sheet1!$P$9, 2*B369-1, 0),T369)</f>
        <v>6691.593105</v>
      </c>
      <c r="E370" s="100">
        <f t="array" ref="E370">index(Sheet1!$C$25:$H$42, C370,B370)</f>
        <v>90.11952455</v>
      </c>
      <c r="F370" s="100">
        <f t="array" ref="F370">index(Sheet1!$C$25:$H$42, C370+1,B370)</f>
        <v>97.05179567</v>
      </c>
      <c r="G370" s="94">
        <f t="array" ref="G370">index(Sheet1!$B$25:$B$42, C370,1)</f>
        <v>6500</v>
      </c>
      <c r="H370" s="94">
        <f t="array" ref="H370">index(Sheet1!$B$25:$B$42, C370+1,1)</f>
        <v>7000</v>
      </c>
      <c r="I370" s="100">
        <f t="shared" si="17"/>
        <v>92.77587525</v>
      </c>
      <c r="J370" s="100">
        <f t="array" ref="J370">index(Sheet1!$F$47:$K$64, C370,B370)</f>
        <v>2620.7064</v>
      </c>
      <c r="K370" s="100">
        <f t="array" ref="K370">index(Sheet1!$F$47:$K$64, C370+1,B370)</f>
        <v>2373.6726</v>
      </c>
      <c r="L370" s="102">
        <f t="shared" si="18"/>
        <v>2526.046454</v>
      </c>
      <c r="M370" s="83">
        <f>L370/( 0.5*Sheet1!$F$18/12)</f>
        <v>2422.334306</v>
      </c>
      <c r="N370" s="83">
        <f t="shared" si="19"/>
        <v>0.6954735304</v>
      </c>
      <c r="O370" s="83">
        <f t="shared" si="20"/>
        <v>161.8774468</v>
      </c>
      <c r="P370" s="83">
        <f t="shared" si="21"/>
        <v>0.04647644182</v>
      </c>
      <c r="Q370" s="83">
        <f t="shared" si="22"/>
        <v>1</v>
      </c>
      <c r="R370" s="86">
        <f t="shared" si="31"/>
        <v>92.91835961</v>
      </c>
      <c r="S370" s="86">
        <f>min(R370, offset(Sheet1!$K$9,B370-1,0))</f>
        <v>92.91835961</v>
      </c>
      <c r="T370" s="83">
        <f t="shared" si="30"/>
        <v>6701.869994</v>
      </c>
      <c r="U370" s="83">
        <f t="shared" si="26"/>
        <v>0</v>
      </c>
      <c r="V370" s="83">
        <f t="shared" si="27"/>
        <v>2.723515445</v>
      </c>
      <c r="W370" s="83">
        <f t="shared" si="28"/>
        <v>667.6846782</v>
      </c>
    </row>
    <row r="371" ht="12.75" customHeight="1">
      <c r="A371" s="83">
        <f t="shared" si="29"/>
        <v>7.42</v>
      </c>
      <c r="B371" s="83">
        <f>IF( ISERROR( MATCH(R370,Sheet1!$K$9:$K$13,1) ), 1,  MATCH(R370,Sheet1!$K$9:$K$13,1)+1)</f>
        <v>2</v>
      </c>
      <c r="C371" s="94">
        <f>IF( ISERROR( MATCH(D371,Sheet1!$B$25:$B$42) ), 1, MATCH(D371,Sheet1!$B$25:$B$42))</f>
        <v>13</v>
      </c>
      <c r="D371" s="83">
        <f>if(U371, OFFSET(Sheet1!$P$9, 2*B370-1, 0),T370)</f>
        <v>6701.869994</v>
      </c>
      <c r="E371" s="100">
        <f t="array" ref="E371">index(Sheet1!$C$25:$H$42, C371,B371)</f>
        <v>90.11952455</v>
      </c>
      <c r="F371" s="100">
        <f t="array" ref="F371">index(Sheet1!$C$25:$H$42, C371+1,B371)</f>
        <v>97.05179567</v>
      </c>
      <c r="G371" s="94">
        <f t="array" ref="G371">index(Sheet1!$B$25:$B$42, C371,1)</f>
        <v>6500</v>
      </c>
      <c r="H371" s="94">
        <f t="array" ref="H371">index(Sheet1!$B$25:$B$42, C371+1,1)</f>
        <v>7000</v>
      </c>
      <c r="I371" s="100">
        <f t="shared" si="17"/>
        <v>92.91835961</v>
      </c>
      <c r="J371" s="100">
        <f t="array" ref="J371">index(Sheet1!$F$47:$K$64, C371,B371)</f>
        <v>2620.7064</v>
      </c>
      <c r="K371" s="100">
        <f t="array" ref="K371">index(Sheet1!$F$47:$K$64, C371+1,B371)</f>
        <v>2373.6726</v>
      </c>
      <c r="L371" s="102">
        <f t="shared" si="18"/>
        <v>2520.968977</v>
      </c>
      <c r="M371" s="83">
        <f>L371/( 0.5*Sheet1!$F$18/12)</f>
        <v>2417.465295</v>
      </c>
      <c r="N371" s="83">
        <f t="shared" si="19"/>
        <v>0.6940755944</v>
      </c>
      <c r="O371" s="83">
        <f t="shared" si="20"/>
        <v>162.3750485</v>
      </c>
      <c r="P371" s="83">
        <f t="shared" si="21"/>
        <v>0.04661930765</v>
      </c>
      <c r="Q371" s="83">
        <f t="shared" si="22"/>
        <v>1</v>
      </c>
      <c r="R371" s="86">
        <f t="shared" si="31"/>
        <v>93.06050569</v>
      </c>
      <c r="S371" s="86">
        <f>min(R371, offset(Sheet1!$K$9,B371-1,0))</f>
        <v>93.06050569</v>
      </c>
      <c r="T371" s="83">
        <f t="shared" si="30"/>
        <v>6712.122484</v>
      </c>
      <c r="U371" s="83">
        <f t="shared" si="26"/>
        <v>0</v>
      </c>
      <c r="V371" s="83">
        <f t="shared" si="27"/>
        <v>2.727690024</v>
      </c>
      <c r="W371" s="83">
        <f t="shared" si="28"/>
        <v>670.4081937</v>
      </c>
    </row>
    <row r="372" ht="12.75" customHeight="1">
      <c r="A372" s="83">
        <f t="shared" si="29"/>
        <v>7.44</v>
      </c>
      <c r="B372" s="83">
        <f>IF( ISERROR( MATCH(R371,Sheet1!$K$9:$K$13,1) ), 1,  MATCH(R371,Sheet1!$K$9:$K$13,1)+1)</f>
        <v>2</v>
      </c>
      <c r="C372" s="94">
        <f>IF( ISERROR( MATCH(D372,Sheet1!$B$25:$B$42) ), 1, MATCH(D372,Sheet1!$B$25:$B$42))</f>
        <v>13</v>
      </c>
      <c r="D372" s="83">
        <f>if(U372, OFFSET(Sheet1!$P$9, 2*B371-1, 0),T371)</f>
        <v>6712.122484</v>
      </c>
      <c r="E372" s="100">
        <f t="array" ref="E372">index(Sheet1!$C$25:$H$42, C372,B372)</f>
        <v>90.11952455</v>
      </c>
      <c r="F372" s="100">
        <f t="array" ref="F372">index(Sheet1!$C$25:$H$42, C372+1,B372)</f>
        <v>97.05179567</v>
      </c>
      <c r="G372" s="94">
        <f t="array" ref="G372">index(Sheet1!$B$25:$B$42, C372,1)</f>
        <v>6500</v>
      </c>
      <c r="H372" s="94">
        <f t="array" ref="H372">index(Sheet1!$B$25:$B$42, C372+1,1)</f>
        <v>7000</v>
      </c>
      <c r="I372" s="100">
        <f t="shared" si="17"/>
        <v>93.06050569</v>
      </c>
      <c r="J372" s="100">
        <f t="array" ref="J372">index(Sheet1!$F$47:$K$64, C372,B372)</f>
        <v>2620.7064</v>
      </c>
      <c r="K372" s="100">
        <f t="array" ref="K372">index(Sheet1!$F$47:$K$64, C372+1,B372)</f>
        <v>2373.6726</v>
      </c>
      <c r="L372" s="102">
        <f t="shared" si="18"/>
        <v>2515.903553</v>
      </c>
      <c r="M372" s="83">
        <f>L372/( 0.5*Sheet1!$F$18/12)</f>
        <v>2412.607843</v>
      </c>
      <c r="N372" s="83">
        <f t="shared" si="19"/>
        <v>0.6926809772</v>
      </c>
      <c r="O372" s="83">
        <f t="shared" si="20"/>
        <v>162.8722298</v>
      </c>
      <c r="P372" s="83">
        <f t="shared" si="21"/>
        <v>0.04676205276</v>
      </c>
      <c r="Q372" s="83">
        <f t="shared" si="22"/>
        <v>1</v>
      </c>
      <c r="R372" s="86">
        <f t="shared" si="31"/>
        <v>93.20231426</v>
      </c>
      <c r="S372" s="86">
        <f>min(R372, offset(Sheet1!$K$9,B372-1,0))</f>
        <v>93.20231426</v>
      </c>
      <c r="T372" s="83">
        <f t="shared" si="30"/>
        <v>6722.35063</v>
      </c>
      <c r="U372" s="83">
        <f t="shared" si="26"/>
        <v>0</v>
      </c>
      <c r="V372" s="83">
        <f t="shared" si="27"/>
        <v>2.731854693</v>
      </c>
      <c r="W372" s="83">
        <f t="shared" si="28"/>
        <v>673.1358837</v>
      </c>
    </row>
    <row r="373" ht="12.75" customHeight="1">
      <c r="A373" s="83">
        <f t="shared" si="29"/>
        <v>7.46</v>
      </c>
      <c r="B373" s="83">
        <f>IF( ISERROR( MATCH(R372,Sheet1!$K$9:$K$13,1) ), 1,  MATCH(R372,Sheet1!$K$9:$K$13,1)+1)</f>
        <v>2</v>
      </c>
      <c r="C373" s="94">
        <f>IF( ISERROR( MATCH(D373,Sheet1!$B$25:$B$42) ), 1, MATCH(D373,Sheet1!$B$25:$B$42))</f>
        <v>13</v>
      </c>
      <c r="D373" s="83">
        <f>if(U373, OFFSET(Sheet1!$P$9, 2*B372-1, 0),T372)</f>
        <v>6722.35063</v>
      </c>
      <c r="E373" s="100">
        <f t="array" ref="E373">index(Sheet1!$C$25:$H$42, C373,B373)</f>
        <v>90.11952455</v>
      </c>
      <c r="F373" s="100">
        <f t="array" ref="F373">index(Sheet1!$C$25:$H$42, C373+1,B373)</f>
        <v>97.05179567</v>
      </c>
      <c r="G373" s="94">
        <f t="array" ref="G373">index(Sheet1!$B$25:$B$42, C373,1)</f>
        <v>6500</v>
      </c>
      <c r="H373" s="94">
        <f t="array" ref="H373">index(Sheet1!$B$25:$B$42, C373+1,1)</f>
        <v>7000</v>
      </c>
      <c r="I373" s="100">
        <f t="shared" si="17"/>
        <v>93.20231426</v>
      </c>
      <c r="J373" s="100">
        <f t="array" ref="J373">index(Sheet1!$F$47:$K$64, C373,B373)</f>
        <v>2620.7064</v>
      </c>
      <c r="K373" s="100">
        <f t="array" ref="K373">index(Sheet1!$F$47:$K$64, C373+1,B373)</f>
        <v>2373.6726</v>
      </c>
      <c r="L373" s="102">
        <f t="shared" si="18"/>
        <v>2510.850158</v>
      </c>
      <c r="M373" s="83">
        <f>L373/( 0.5*Sheet1!$F$18/12)</f>
        <v>2407.761926</v>
      </c>
      <c r="N373" s="83">
        <f t="shared" si="19"/>
        <v>0.6912896715</v>
      </c>
      <c r="O373" s="83">
        <f t="shared" si="20"/>
        <v>163.3689878</v>
      </c>
      <c r="P373" s="83">
        <f t="shared" si="21"/>
        <v>0.04690467636</v>
      </c>
      <c r="Q373" s="83">
        <f t="shared" si="22"/>
        <v>1</v>
      </c>
      <c r="R373" s="86">
        <f t="shared" si="31"/>
        <v>93.34378606</v>
      </c>
      <c r="S373" s="86">
        <f>min(R373, offset(Sheet1!$K$9,B373-1,0))</f>
        <v>93.34378606</v>
      </c>
      <c r="T373" s="83">
        <f t="shared" si="30"/>
        <v>6732.554487</v>
      </c>
      <c r="U373" s="83">
        <f t="shared" si="26"/>
        <v>0</v>
      </c>
      <c r="V373" s="83">
        <f t="shared" si="27"/>
        <v>2.736009471</v>
      </c>
      <c r="W373" s="83">
        <f t="shared" si="28"/>
        <v>675.8677384</v>
      </c>
    </row>
    <row r="374" ht="12.75" customHeight="1">
      <c r="A374" s="83">
        <f t="shared" si="29"/>
        <v>7.48</v>
      </c>
      <c r="B374" s="83">
        <f>IF( ISERROR( MATCH(R373,Sheet1!$K$9:$K$13,1) ), 1,  MATCH(R373,Sheet1!$K$9:$K$13,1)+1)</f>
        <v>2</v>
      </c>
      <c r="C374" s="94">
        <f>IF( ISERROR( MATCH(D374,Sheet1!$B$25:$B$42) ), 1, MATCH(D374,Sheet1!$B$25:$B$42))</f>
        <v>13</v>
      </c>
      <c r="D374" s="83">
        <f>if(U374, OFFSET(Sheet1!$P$9, 2*B373-1, 0),T373)</f>
        <v>6732.554487</v>
      </c>
      <c r="E374" s="100">
        <f t="array" ref="E374">index(Sheet1!$C$25:$H$42, C374,B374)</f>
        <v>90.11952455</v>
      </c>
      <c r="F374" s="100">
        <f t="array" ref="F374">index(Sheet1!$C$25:$H$42, C374+1,B374)</f>
        <v>97.05179567</v>
      </c>
      <c r="G374" s="94">
        <f t="array" ref="G374">index(Sheet1!$B$25:$B$42, C374,1)</f>
        <v>6500</v>
      </c>
      <c r="H374" s="94">
        <f t="array" ref="H374">index(Sheet1!$B$25:$B$42, C374+1,1)</f>
        <v>7000</v>
      </c>
      <c r="I374" s="100">
        <f t="shared" si="17"/>
        <v>93.34378606</v>
      </c>
      <c r="J374" s="100">
        <f t="array" ref="J374">index(Sheet1!$F$47:$K$64, C374,B374)</f>
        <v>2620.7064</v>
      </c>
      <c r="K374" s="100">
        <f t="array" ref="K374">index(Sheet1!$F$47:$K$64, C374+1,B374)</f>
        <v>2373.6726</v>
      </c>
      <c r="L374" s="102">
        <f t="shared" si="18"/>
        <v>2505.808763</v>
      </c>
      <c r="M374" s="83">
        <f>L374/( 0.5*Sheet1!$F$18/12)</f>
        <v>2402.927516</v>
      </c>
      <c r="N374" s="83">
        <f t="shared" si="19"/>
        <v>0.6899016698</v>
      </c>
      <c r="O374" s="83">
        <f t="shared" si="20"/>
        <v>163.8653197</v>
      </c>
      <c r="P374" s="83">
        <f t="shared" si="21"/>
        <v>0.04704717765</v>
      </c>
      <c r="Q374" s="83">
        <f t="shared" si="22"/>
        <v>1</v>
      </c>
      <c r="R374" s="86">
        <f t="shared" si="31"/>
        <v>93.48492184</v>
      </c>
      <c r="S374" s="86">
        <f>min(R374, offset(Sheet1!$K$9,B374-1,0))</f>
        <v>93.48492184</v>
      </c>
      <c r="T374" s="83">
        <f t="shared" si="30"/>
        <v>6742.734107</v>
      </c>
      <c r="U374" s="83">
        <f t="shared" si="26"/>
        <v>0</v>
      </c>
      <c r="V374" s="83">
        <f t="shared" si="27"/>
        <v>2.740154382</v>
      </c>
      <c r="W374" s="83">
        <f t="shared" si="28"/>
        <v>678.6037478</v>
      </c>
    </row>
    <row r="375" ht="12.75" customHeight="1">
      <c r="A375" s="83">
        <f t="shared" si="29"/>
        <v>7.5</v>
      </c>
      <c r="B375" s="83">
        <f>IF( ISERROR( MATCH(R374,Sheet1!$K$9:$K$13,1) ), 1,  MATCH(R374,Sheet1!$K$9:$K$13,1)+1)</f>
        <v>2</v>
      </c>
      <c r="C375" s="94">
        <f>IF( ISERROR( MATCH(D375,Sheet1!$B$25:$B$42) ), 1, MATCH(D375,Sheet1!$B$25:$B$42))</f>
        <v>13</v>
      </c>
      <c r="D375" s="83">
        <f>if(U375, OFFSET(Sheet1!$P$9, 2*B374-1, 0),T374)</f>
        <v>6742.734107</v>
      </c>
      <c r="E375" s="100">
        <f t="array" ref="E375">index(Sheet1!$C$25:$H$42, C375,B375)</f>
        <v>90.11952455</v>
      </c>
      <c r="F375" s="100">
        <f t="array" ref="F375">index(Sheet1!$C$25:$H$42, C375+1,B375)</f>
        <v>97.05179567</v>
      </c>
      <c r="G375" s="94">
        <f t="array" ref="G375">index(Sheet1!$B$25:$B$42, C375,1)</f>
        <v>6500</v>
      </c>
      <c r="H375" s="94">
        <f t="array" ref="H375">index(Sheet1!$B$25:$B$42, C375+1,1)</f>
        <v>7000</v>
      </c>
      <c r="I375" s="100">
        <f t="shared" si="17"/>
        <v>93.48492184</v>
      </c>
      <c r="J375" s="100">
        <f t="array" ref="J375">index(Sheet1!$F$47:$K$64, C375,B375)</f>
        <v>2620.7064</v>
      </c>
      <c r="K375" s="100">
        <f t="array" ref="K375">index(Sheet1!$F$47:$K$64, C375+1,B375)</f>
        <v>2373.6726</v>
      </c>
      <c r="L375" s="102">
        <f t="shared" si="18"/>
        <v>2500.779342</v>
      </c>
      <c r="M375" s="83">
        <f>L375/( 0.5*Sheet1!$F$18/12)</f>
        <v>2398.104589</v>
      </c>
      <c r="N375" s="83">
        <f t="shared" si="19"/>
        <v>0.6885169649</v>
      </c>
      <c r="O375" s="83">
        <f t="shared" si="20"/>
        <v>164.361223</v>
      </c>
      <c r="P375" s="83">
        <f t="shared" si="21"/>
        <v>0.04718955585</v>
      </c>
      <c r="Q375" s="83">
        <f t="shared" si="22"/>
        <v>1</v>
      </c>
      <c r="R375" s="86">
        <f t="shared" si="31"/>
        <v>93.62572235</v>
      </c>
      <c r="S375" s="86">
        <f>min(R375, offset(Sheet1!$K$9,B375-1,0))</f>
        <v>93.62572235</v>
      </c>
      <c r="T375" s="83">
        <f t="shared" si="30"/>
        <v>6752.889547</v>
      </c>
      <c r="U375" s="83">
        <f t="shared" si="26"/>
        <v>0</v>
      </c>
      <c r="V375" s="83">
        <f t="shared" si="27"/>
        <v>2.744289448</v>
      </c>
      <c r="W375" s="83">
        <f t="shared" si="28"/>
        <v>681.3439022</v>
      </c>
    </row>
    <row r="376" ht="12.75" customHeight="1">
      <c r="A376" s="83">
        <f t="shared" si="29"/>
        <v>7.52</v>
      </c>
      <c r="B376" s="83">
        <f>IF( ISERROR( MATCH(R375,Sheet1!$K$9:$K$13,1) ), 1,  MATCH(R375,Sheet1!$K$9:$K$13,1)+1)</f>
        <v>2</v>
      </c>
      <c r="C376" s="94">
        <f>IF( ISERROR( MATCH(D376,Sheet1!$B$25:$B$42) ), 1, MATCH(D376,Sheet1!$B$25:$B$42))</f>
        <v>13</v>
      </c>
      <c r="D376" s="83">
        <f>if(U376, OFFSET(Sheet1!$P$9, 2*B375-1, 0),T375)</f>
        <v>6752.889547</v>
      </c>
      <c r="E376" s="100">
        <f t="array" ref="E376">index(Sheet1!$C$25:$H$42, C376,B376)</f>
        <v>90.11952455</v>
      </c>
      <c r="F376" s="100">
        <f t="array" ref="F376">index(Sheet1!$C$25:$H$42, C376+1,B376)</f>
        <v>97.05179567</v>
      </c>
      <c r="G376" s="94">
        <f t="array" ref="G376">index(Sheet1!$B$25:$B$42, C376,1)</f>
        <v>6500</v>
      </c>
      <c r="H376" s="94">
        <f t="array" ref="H376">index(Sheet1!$B$25:$B$42, C376+1,1)</f>
        <v>7000</v>
      </c>
      <c r="I376" s="100">
        <f t="shared" si="17"/>
        <v>93.62572235</v>
      </c>
      <c r="J376" s="100">
        <f t="array" ref="J376">index(Sheet1!$F$47:$K$64, C376,B376)</f>
        <v>2620.7064</v>
      </c>
      <c r="K376" s="100">
        <f t="array" ref="K376">index(Sheet1!$F$47:$K$64, C376+1,B376)</f>
        <v>2373.6726</v>
      </c>
      <c r="L376" s="102">
        <f t="shared" si="18"/>
        <v>2495.761869</v>
      </c>
      <c r="M376" s="83">
        <f>L376/( 0.5*Sheet1!$F$18/12)</f>
        <v>2393.293118</v>
      </c>
      <c r="N376" s="83">
        <f t="shared" si="19"/>
        <v>0.6871355492</v>
      </c>
      <c r="O376" s="83">
        <f t="shared" si="20"/>
        <v>164.8566948</v>
      </c>
      <c r="P376" s="83">
        <f t="shared" si="21"/>
        <v>0.04733181018</v>
      </c>
      <c r="Q376" s="83">
        <f t="shared" si="22"/>
        <v>1</v>
      </c>
      <c r="R376" s="86">
        <f t="shared" si="31"/>
        <v>93.76618836</v>
      </c>
      <c r="S376" s="86">
        <f>min(R376, offset(Sheet1!$K$9,B376-1,0))</f>
        <v>93.76618836</v>
      </c>
      <c r="T376" s="83">
        <f t="shared" si="30"/>
        <v>6763.020859</v>
      </c>
      <c r="U376" s="83">
        <f t="shared" si="26"/>
        <v>0</v>
      </c>
      <c r="V376" s="83">
        <f t="shared" si="27"/>
        <v>2.74841469</v>
      </c>
      <c r="W376" s="83">
        <f t="shared" si="28"/>
        <v>684.0881917</v>
      </c>
    </row>
    <row r="377" ht="12.75" customHeight="1">
      <c r="A377" s="83">
        <f t="shared" si="29"/>
        <v>7.54</v>
      </c>
      <c r="B377" s="83">
        <f>IF( ISERROR( MATCH(R376,Sheet1!$K$9:$K$13,1) ), 1,  MATCH(R376,Sheet1!$K$9:$K$13,1)+1)</f>
        <v>2</v>
      </c>
      <c r="C377" s="94">
        <f>IF( ISERROR( MATCH(D377,Sheet1!$B$25:$B$42) ), 1, MATCH(D377,Sheet1!$B$25:$B$42))</f>
        <v>13</v>
      </c>
      <c r="D377" s="83">
        <f>if(U377, OFFSET(Sheet1!$P$9, 2*B376-1, 0),T376)</f>
        <v>6763.020859</v>
      </c>
      <c r="E377" s="100">
        <f t="array" ref="E377">index(Sheet1!$C$25:$H$42, C377,B377)</f>
        <v>90.11952455</v>
      </c>
      <c r="F377" s="100">
        <f t="array" ref="F377">index(Sheet1!$C$25:$H$42, C377+1,B377)</f>
        <v>97.05179567</v>
      </c>
      <c r="G377" s="94">
        <f t="array" ref="G377">index(Sheet1!$B$25:$B$42, C377,1)</f>
        <v>6500</v>
      </c>
      <c r="H377" s="94">
        <f t="array" ref="H377">index(Sheet1!$B$25:$B$42, C377+1,1)</f>
        <v>7000</v>
      </c>
      <c r="I377" s="100">
        <f t="shared" si="17"/>
        <v>93.76618836</v>
      </c>
      <c r="J377" s="100">
        <f t="array" ref="J377">index(Sheet1!$F$47:$K$64, C377,B377)</f>
        <v>2620.7064</v>
      </c>
      <c r="K377" s="100">
        <f t="array" ref="K377">index(Sheet1!$F$47:$K$64, C377+1,B377)</f>
        <v>2373.6726</v>
      </c>
      <c r="L377" s="102">
        <f t="shared" si="18"/>
        <v>2490.756316</v>
      </c>
      <c r="M377" s="83">
        <f>L377/( 0.5*Sheet1!$F$18/12)</f>
        <v>2388.493078</v>
      </c>
      <c r="N377" s="83">
        <f t="shared" si="19"/>
        <v>0.6857574156</v>
      </c>
      <c r="O377" s="83">
        <f t="shared" si="20"/>
        <v>165.3517326</v>
      </c>
      <c r="P377" s="83">
        <f t="shared" si="21"/>
        <v>0.04747393987</v>
      </c>
      <c r="Q377" s="83">
        <f t="shared" si="22"/>
        <v>1</v>
      </c>
      <c r="R377" s="86">
        <f t="shared" si="31"/>
        <v>93.90632059</v>
      </c>
      <c r="S377" s="86">
        <f>min(R377, offset(Sheet1!$K$9,B377-1,0))</f>
        <v>93.90632059</v>
      </c>
      <c r="T377" s="83">
        <f t="shared" si="30"/>
        <v>6773.128097</v>
      </c>
      <c r="U377" s="83">
        <f t="shared" si="26"/>
        <v>0</v>
      </c>
      <c r="V377" s="83">
        <f t="shared" si="27"/>
        <v>2.752530131</v>
      </c>
      <c r="W377" s="83">
        <f t="shared" si="28"/>
        <v>686.8366064</v>
      </c>
    </row>
    <row r="378" ht="12.75" customHeight="1">
      <c r="A378" s="83">
        <f t="shared" si="29"/>
        <v>7.56</v>
      </c>
      <c r="B378" s="83">
        <f>IF( ISERROR( MATCH(R377,Sheet1!$K$9:$K$13,1) ), 1,  MATCH(R377,Sheet1!$K$9:$K$13,1)+1)</f>
        <v>2</v>
      </c>
      <c r="C378" s="94">
        <f>IF( ISERROR( MATCH(D378,Sheet1!$B$25:$B$42) ), 1, MATCH(D378,Sheet1!$B$25:$B$42))</f>
        <v>13</v>
      </c>
      <c r="D378" s="83">
        <f>if(U378, OFFSET(Sheet1!$P$9, 2*B377-1, 0),T377)</f>
        <v>6773.128097</v>
      </c>
      <c r="E378" s="100">
        <f t="array" ref="E378">index(Sheet1!$C$25:$H$42, C378,B378)</f>
        <v>90.11952455</v>
      </c>
      <c r="F378" s="100">
        <f t="array" ref="F378">index(Sheet1!$C$25:$H$42, C378+1,B378)</f>
        <v>97.05179567</v>
      </c>
      <c r="G378" s="94">
        <f t="array" ref="G378">index(Sheet1!$B$25:$B$42, C378,1)</f>
        <v>6500</v>
      </c>
      <c r="H378" s="94">
        <f t="array" ref="H378">index(Sheet1!$B$25:$B$42, C378+1,1)</f>
        <v>7000</v>
      </c>
      <c r="I378" s="100">
        <f t="shared" si="17"/>
        <v>93.90632059</v>
      </c>
      <c r="J378" s="100">
        <f t="array" ref="J378">index(Sheet1!$F$47:$K$64, C378,B378)</f>
        <v>2620.7064</v>
      </c>
      <c r="K378" s="100">
        <f t="array" ref="K378">index(Sheet1!$F$47:$K$64, C378+1,B378)</f>
        <v>2373.6726</v>
      </c>
      <c r="L378" s="102">
        <f t="shared" si="18"/>
        <v>2485.762657</v>
      </c>
      <c r="M378" s="83">
        <f>L378/( 0.5*Sheet1!$F$18/12)</f>
        <v>2383.704445</v>
      </c>
      <c r="N378" s="83">
        <f t="shared" si="19"/>
        <v>0.6843825566</v>
      </c>
      <c r="O378" s="83">
        <f t="shared" si="20"/>
        <v>165.8463335</v>
      </c>
      <c r="P378" s="83">
        <f t="shared" si="21"/>
        <v>0.04761594416</v>
      </c>
      <c r="Q378" s="83">
        <f t="shared" si="22"/>
        <v>1</v>
      </c>
      <c r="R378" s="86">
        <f t="shared" si="31"/>
        <v>94.04611981</v>
      </c>
      <c r="S378" s="86">
        <f>min(R378, offset(Sheet1!$K$9,B378-1,0))</f>
        <v>94.04611981</v>
      </c>
      <c r="T378" s="83">
        <f t="shared" si="30"/>
        <v>6783.211316</v>
      </c>
      <c r="U378" s="83">
        <f t="shared" si="26"/>
        <v>0</v>
      </c>
      <c r="V378" s="83">
        <f t="shared" si="27"/>
        <v>2.756635793</v>
      </c>
      <c r="W378" s="83">
        <f t="shared" si="28"/>
        <v>689.5891365</v>
      </c>
    </row>
    <row r="379" ht="12.75" customHeight="1">
      <c r="A379" s="83">
        <f t="shared" si="29"/>
        <v>7.58</v>
      </c>
      <c r="B379" s="83">
        <f>IF( ISERROR( MATCH(R378,Sheet1!$K$9:$K$13,1) ), 1,  MATCH(R378,Sheet1!$K$9:$K$13,1)+1)</f>
        <v>2</v>
      </c>
      <c r="C379" s="94">
        <f>IF( ISERROR( MATCH(D379,Sheet1!$B$25:$B$42) ), 1, MATCH(D379,Sheet1!$B$25:$B$42))</f>
        <v>13</v>
      </c>
      <c r="D379" s="83">
        <f>if(U379, OFFSET(Sheet1!$P$9, 2*B378-1, 0),T378)</f>
        <v>6783.211316</v>
      </c>
      <c r="E379" s="100">
        <f t="array" ref="E379">index(Sheet1!$C$25:$H$42, C379,B379)</f>
        <v>90.11952455</v>
      </c>
      <c r="F379" s="100">
        <f t="array" ref="F379">index(Sheet1!$C$25:$H$42, C379+1,B379)</f>
        <v>97.05179567</v>
      </c>
      <c r="G379" s="94">
        <f t="array" ref="G379">index(Sheet1!$B$25:$B$42, C379,1)</f>
        <v>6500</v>
      </c>
      <c r="H379" s="94">
        <f t="array" ref="H379">index(Sheet1!$B$25:$B$42, C379+1,1)</f>
        <v>7000</v>
      </c>
      <c r="I379" s="100">
        <f t="shared" si="17"/>
        <v>94.04611981</v>
      </c>
      <c r="J379" s="100">
        <f t="array" ref="J379">index(Sheet1!$F$47:$K$64, C379,B379)</f>
        <v>2620.7064</v>
      </c>
      <c r="K379" s="100">
        <f t="array" ref="K379">index(Sheet1!$F$47:$K$64, C379+1,B379)</f>
        <v>2373.6726</v>
      </c>
      <c r="L379" s="102">
        <f t="shared" si="18"/>
        <v>2480.780865</v>
      </c>
      <c r="M379" s="83">
        <f>L379/( 0.5*Sheet1!$F$18/12)</f>
        <v>2378.927191</v>
      </c>
      <c r="N379" s="83">
        <f t="shared" si="19"/>
        <v>0.6830109649</v>
      </c>
      <c r="O379" s="83">
        <f t="shared" si="20"/>
        <v>166.340495</v>
      </c>
      <c r="P379" s="83">
        <f t="shared" si="21"/>
        <v>0.04775782229</v>
      </c>
      <c r="Q379" s="83">
        <f t="shared" si="22"/>
        <v>1</v>
      </c>
      <c r="R379" s="86">
        <f t="shared" si="31"/>
        <v>94.18558675</v>
      </c>
      <c r="S379" s="86">
        <f>min(R379, offset(Sheet1!$K$9,B379-1,0))</f>
        <v>94.18558675</v>
      </c>
      <c r="T379" s="83">
        <f t="shared" si="30"/>
        <v>6793.270569</v>
      </c>
      <c r="U379" s="83">
        <f t="shared" si="26"/>
        <v>0</v>
      </c>
      <c r="V379" s="83">
        <f t="shared" si="27"/>
        <v>2.760731696</v>
      </c>
      <c r="W379" s="83">
        <f t="shared" si="28"/>
        <v>692.3457723</v>
      </c>
    </row>
    <row r="380" ht="12.75" customHeight="1">
      <c r="A380" s="83">
        <f t="shared" si="29"/>
        <v>7.6</v>
      </c>
      <c r="B380" s="83">
        <f>IF( ISERROR( MATCH(R379,Sheet1!$K$9:$K$13,1) ), 1,  MATCH(R379,Sheet1!$K$9:$K$13,1)+1)</f>
        <v>2</v>
      </c>
      <c r="C380" s="94">
        <f>IF( ISERROR( MATCH(D380,Sheet1!$B$25:$B$42) ), 1, MATCH(D380,Sheet1!$B$25:$B$42))</f>
        <v>13</v>
      </c>
      <c r="D380" s="83">
        <f>if(U380, OFFSET(Sheet1!$P$9, 2*B379-1, 0),T379)</f>
        <v>6793.270569</v>
      </c>
      <c r="E380" s="100">
        <f t="array" ref="E380">index(Sheet1!$C$25:$H$42, C380,B380)</f>
        <v>90.11952455</v>
      </c>
      <c r="F380" s="100">
        <f t="array" ref="F380">index(Sheet1!$C$25:$H$42, C380+1,B380)</f>
        <v>97.05179567</v>
      </c>
      <c r="G380" s="94">
        <f t="array" ref="G380">index(Sheet1!$B$25:$B$42, C380,1)</f>
        <v>6500</v>
      </c>
      <c r="H380" s="94">
        <f t="array" ref="H380">index(Sheet1!$B$25:$B$42, C380+1,1)</f>
        <v>7000</v>
      </c>
      <c r="I380" s="100">
        <f t="shared" si="17"/>
        <v>94.18558675</v>
      </c>
      <c r="J380" s="100">
        <f t="array" ref="J380">index(Sheet1!$F$47:$K$64, C380,B380)</f>
        <v>2620.7064</v>
      </c>
      <c r="K380" s="100">
        <f t="array" ref="K380">index(Sheet1!$F$47:$K$64, C380+1,B380)</f>
        <v>2373.6726</v>
      </c>
      <c r="L380" s="102">
        <f t="shared" si="18"/>
        <v>2475.810914</v>
      </c>
      <c r="M380" s="83">
        <f>L380/( 0.5*Sheet1!$F$18/12)</f>
        <v>2374.161291</v>
      </c>
      <c r="N380" s="83">
        <f t="shared" si="19"/>
        <v>0.6816426332</v>
      </c>
      <c r="O380" s="83">
        <f t="shared" si="20"/>
        <v>166.8342145</v>
      </c>
      <c r="P380" s="83">
        <f t="shared" si="21"/>
        <v>0.04789957351</v>
      </c>
      <c r="Q380" s="83">
        <f t="shared" si="22"/>
        <v>1</v>
      </c>
      <c r="R380" s="86">
        <f t="shared" si="31"/>
        <v>94.32472216</v>
      </c>
      <c r="S380" s="86">
        <f>min(R380, offset(Sheet1!$K$9,B380-1,0))</f>
        <v>94.32472216</v>
      </c>
      <c r="T380" s="83">
        <f t="shared" si="30"/>
        <v>6803.30591</v>
      </c>
      <c r="U380" s="83">
        <f t="shared" si="26"/>
        <v>0</v>
      </c>
      <c r="V380" s="83">
        <f t="shared" si="27"/>
        <v>2.764817864</v>
      </c>
      <c r="W380" s="83">
        <f t="shared" si="28"/>
        <v>695.106504</v>
      </c>
    </row>
    <row r="381" ht="12.75" customHeight="1">
      <c r="A381" s="83">
        <f t="shared" si="29"/>
        <v>7.62</v>
      </c>
      <c r="B381" s="83">
        <f>IF( ISERROR( MATCH(R380,Sheet1!$K$9:$K$13,1) ), 1,  MATCH(R380,Sheet1!$K$9:$K$13,1)+1)</f>
        <v>2</v>
      </c>
      <c r="C381" s="94">
        <f>IF( ISERROR( MATCH(D381,Sheet1!$B$25:$B$42) ), 1, MATCH(D381,Sheet1!$B$25:$B$42))</f>
        <v>13</v>
      </c>
      <c r="D381" s="83">
        <f>if(U381, OFFSET(Sheet1!$P$9, 2*B380-1, 0),T380)</f>
        <v>6803.30591</v>
      </c>
      <c r="E381" s="100">
        <f t="array" ref="E381">index(Sheet1!$C$25:$H$42, C381,B381)</f>
        <v>90.11952455</v>
      </c>
      <c r="F381" s="100">
        <f t="array" ref="F381">index(Sheet1!$C$25:$H$42, C381+1,B381)</f>
        <v>97.05179567</v>
      </c>
      <c r="G381" s="94">
        <f t="array" ref="G381">index(Sheet1!$B$25:$B$42, C381,1)</f>
        <v>6500</v>
      </c>
      <c r="H381" s="94">
        <f t="array" ref="H381">index(Sheet1!$B$25:$B$42, C381+1,1)</f>
        <v>7000</v>
      </c>
      <c r="I381" s="100">
        <f t="shared" si="17"/>
        <v>94.32472216</v>
      </c>
      <c r="J381" s="100">
        <f t="array" ref="J381">index(Sheet1!$F$47:$K$64, C381,B381)</f>
        <v>2620.7064</v>
      </c>
      <c r="K381" s="100">
        <f t="array" ref="K381">index(Sheet1!$F$47:$K$64, C381+1,B381)</f>
        <v>2373.6726</v>
      </c>
      <c r="L381" s="102">
        <f t="shared" si="18"/>
        <v>2470.852777</v>
      </c>
      <c r="M381" s="83">
        <f>L381/( 0.5*Sheet1!$F$18/12)</f>
        <v>2369.406721</v>
      </c>
      <c r="N381" s="83">
        <f t="shared" si="19"/>
        <v>0.6802775542</v>
      </c>
      <c r="O381" s="83">
        <f t="shared" si="20"/>
        <v>167.3274894</v>
      </c>
      <c r="P381" s="83">
        <f t="shared" si="21"/>
        <v>0.04804119707</v>
      </c>
      <c r="Q381" s="83">
        <f t="shared" si="22"/>
        <v>1</v>
      </c>
      <c r="R381" s="86">
        <f t="shared" si="31"/>
        <v>94.46352677</v>
      </c>
      <c r="S381" s="86">
        <f>min(R381, offset(Sheet1!$K$9,B381-1,0))</f>
        <v>94.46352677</v>
      </c>
      <c r="T381" s="83">
        <f t="shared" si="30"/>
        <v>6813.317392</v>
      </c>
      <c r="U381" s="83">
        <f t="shared" si="26"/>
        <v>0</v>
      </c>
      <c r="V381" s="83">
        <f t="shared" si="27"/>
        <v>2.768894318</v>
      </c>
      <c r="W381" s="83">
        <f t="shared" si="28"/>
        <v>697.8713218</v>
      </c>
    </row>
    <row r="382" ht="12.75" customHeight="1">
      <c r="A382" s="83">
        <f t="shared" si="29"/>
        <v>7.64</v>
      </c>
      <c r="B382" s="83">
        <f>IF( ISERROR( MATCH(R381,Sheet1!$K$9:$K$13,1) ), 1,  MATCH(R381,Sheet1!$K$9:$K$13,1)+1)</f>
        <v>2</v>
      </c>
      <c r="C382" s="94">
        <f>IF( ISERROR( MATCH(D382,Sheet1!$B$25:$B$42) ), 1, MATCH(D382,Sheet1!$B$25:$B$42))</f>
        <v>13</v>
      </c>
      <c r="D382" s="83">
        <f>if(U382, OFFSET(Sheet1!$P$9, 2*B381-1, 0),T381)</f>
        <v>6813.317392</v>
      </c>
      <c r="E382" s="100">
        <f t="array" ref="E382">index(Sheet1!$C$25:$H$42, C382,B382)</f>
        <v>90.11952455</v>
      </c>
      <c r="F382" s="100">
        <f t="array" ref="F382">index(Sheet1!$C$25:$H$42, C382+1,B382)</f>
        <v>97.05179567</v>
      </c>
      <c r="G382" s="94">
        <f t="array" ref="G382">index(Sheet1!$B$25:$B$42, C382,1)</f>
        <v>6500</v>
      </c>
      <c r="H382" s="94">
        <f t="array" ref="H382">index(Sheet1!$B$25:$B$42, C382+1,1)</f>
        <v>7000</v>
      </c>
      <c r="I382" s="100">
        <f t="shared" si="17"/>
        <v>94.46352677</v>
      </c>
      <c r="J382" s="100">
        <f t="array" ref="J382">index(Sheet1!$F$47:$K$64, C382,B382)</f>
        <v>2620.7064</v>
      </c>
      <c r="K382" s="100">
        <f t="array" ref="K382">index(Sheet1!$F$47:$K$64, C382+1,B382)</f>
        <v>2373.6726</v>
      </c>
      <c r="L382" s="102">
        <f t="shared" si="18"/>
        <v>2465.906428</v>
      </c>
      <c r="M382" s="83">
        <f>L382/( 0.5*Sheet1!$F$18/12)</f>
        <v>2364.663455</v>
      </c>
      <c r="N382" s="83">
        <f t="shared" si="19"/>
        <v>0.6789157207</v>
      </c>
      <c r="O382" s="83">
        <f t="shared" si="20"/>
        <v>167.8203171</v>
      </c>
      <c r="P382" s="83">
        <f t="shared" si="21"/>
        <v>0.04818269224</v>
      </c>
      <c r="Q382" s="83">
        <f t="shared" si="22"/>
        <v>1</v>
      </c>
      <c r="R382" s="86">
        <f t="shared" si="31"/>
        <v>94.60200134</v>
      </c>
      <c r="S382" s="86">
        <f>min(R382, offset(Sheet1!$K$9,B382-1,0))</f>
        <v>94.60200134</v>
      </c>
      <c r="T382" s="83">
        <f t="shared" si="30"/>
        <v>6823.305069</v>
      </c>
      <c r="U382" s="83">
        <f t="shared" si="26"/>
        <v>0</v>
      </c>
      <c r="V382" s="83">
        <f t="shared" si="27"/>
        <v>2.772961079</v>
      </c>
      <c r="W382" s="83">
        <f t="shared" si="28"/>
        <v>700.6402162</v>
      </c>
    </row>
    <row r="383" ht="12.75" customHeight="1">
      <c r="A383" s="83">
        <f t="shared" si="29"/>
        <v>7.66</v>
      </c>
      <c r="B383" s="83">
        <f>IF( ISERROR( MATCH(R382,Sheet1!$K$9:$K$13,1) ), 1,  MATCH(R382,Sheet1!$K$9:$K$13,1)+1)</f>
        <v>2</v>
      </c>
      <c r="C383" s="94">
        <f>IF( ISERROR( MATCH(D383,Sheet1!$B$25:$B$42) ), 1, MATCH(D383,Sheet1!$B$25:$B$42))</f>
        <v>13</v>
      </c>
      <c r="D383" s="83">
        <f>if(U383, OFFSET(Sheet1!$P$9, 2*B382-1, 0),T382)</f>
        <v>6823.305069</v>
      </c>
      <c r="E383" s="100">
        <f t="array" ref="E383">index(Sheet1!$C$25:$H$42, C383,B383)</f>
        <v>90.11952455</v>
      </c>
      <c r="F383" s="100">
        <f t="array" ref="F383">index(Sheet1!$C$25:$H$42, C383+1,B383)</f>
        <v>97.05179567</v>
      </c>
      <c r="G383" s="94">
        <f t="array" ref="G383">index(Sheet1!$B$25:$B$42, C383,1)</f>
        <v>6500</v>
      </c>
      <c r="H383" s="94">
        <f t="array" ref="H383">index(Sheet1!$B$25:$B$42, C383+1,1)</f>
        <v>7000</v>
      </c>
      <c r="I383" s="100">
        <f t="shared" si="17"/>
        <v>94.60200134</v>
      </c>
      <c r="J383" s="100">
        <f t="array" ref="J383">index(Sheet1!$F$47:$K$64, C383,B383)</f>
        <v>2620.7064</v>
      </c>
      <c r="K383" s="100">
        <f t="array" ref="K383">index(Sheet1!$F$47:$K$64, C383+1,B383)</f>
        <v>2373.6726</v>
      </c>
      <c r="L383" s="102">
        <f t="shared" si="18"/>
        <v>2460.97184</v>
      </c>
      <c r="M383" s="83">
        <f>L383/( 0.5*Sheet1!$F$18/12)</f>
        <v>2359.931467</v>
      </c>
      <c r="N383" s="83">
        <f t="shared" si="19"/>
        <v>0.6775571253</v>
      </c>
      <c r="O383" s="83">
        <f t="shared" si="20"/>
        <v>168.312695</v>
      </c>
      <c r="P383" s="83">
        <f t="shared" si="21"/>
        <v>0.0483240583</v>
      </c>
      <c r="Q383" s="83">
        <f t="shared" si="22"/>
        <v>1</v>
      </c>
      <c r="R383" s="86">
        <f t="shared" si="31"/>
        <v>94.7401466</v>
      </c>
      <c r="S383" s="86">
        <f>min(R383, offset(Sheet1!$K$9,B383-1,0))</f>
        <v>94.7401466</v>
      </c>
      <c r="T383" s="83">
        <f t="shared" si="30"/>
        <v>6833.268994</v>
      </c>
      <c r="U383" s="83">
        <f t="shared" si="26"/>
        <v>0</v>
      </c>
      <c r="V383" s="83">
        <f t="shared" si="27"/>
        <v>2.77701817</v>
      </c>
      <c r="W383" s="83">
        <f t="shared" si="28"/>
        <v>703.4131772</v>
      </c>
    </row>
    <row r="384" ht="12.75" customHeight="1">
      <c r="A384" s="83">
        <f t="shared" si="29"/>
        <v>7.68</v>
      </c>
      <c r="B384" s="83">
        <f>IF( ISERROR( MATCH(R383,Sheet1!$K$9:$K$13,1) ), 1,  MATCH(R383,Sheet1!$K$9:$K$13,1)+1)</f>
        <v>2</v>
      </c>
      <c r="C384" s="94">
        <f>IF( ISERROR( MATCH(D384,Sheet1!$B$25:$B$42) ), 1, MATCH(D384,Sheet1!$B$25:$B$42))</f>
        <v>13</v>
      </c>
      <c r="D384" s="83">
        <f>if(U384, OFFSET(Sheet1!$P$9, 2*B383-1, 0),T383)</f>
        <v>6833.268994</v>
      </c>
      <c r="E384" s="100">
        <f t="array" ref="E384">index(Sheet1!$C$25:$H$42, C384,B384)</f>
        <v>90.11952455</v>
      </c>
      <c r="F384" s="100">
        <f t="array" ref="F384">index(Sheet1!$C$25:$H$42, C384+1,B384)</f>
        <v>97.05179567</v>
      </c>
      <c r="G384" s="94">
        <f t="array" ref="G384">index(Sheet1!$B$25:$B$42, C384,1)</f>
        <v>6500</v>
      </c>
      <c r="H384" s="94">
        <f t="array" ref="H384">index(Sheet1!$B$25:$B$42, C384+1,1)</f>
        <v>7000</v>
      </c>
      <c r="I384" s="100">
        <f t="shared" si="17"/>
        <v>94.7401466</v>
      </c>
      <c r="J384" s="100">
        <f t="array" ref="J384">index(Sheet1!$F$47:$K$64, C384,B384)</f>
        <v>2620.7064</v>
      </c>
      <c r="K384" s="100">
        <f t="array" ref="K384">index(Sheet1!$F$47:$K$64, C384+1,B384)</f>
        <v>2373.6726</v>
      </c>
      <c r="L384" s="102">
        <f t="shared" si="18"/>
        <v>2456.048988</v>
      </c>
      <c r="M384" s="83">
        <f>L384/( 0.5*Sheet1!$F$18/12)</f>
        <v>2355.210733</v>
      </c>
      <c r="N384" s="83">
        <f t="shared" si="19"/>
        <v>0.6762017608</v>
      </c>
      <c r="O384" s="83">
        <f t="shared" si="20"/>
        <v>168.8046207</v>
      </c>
      <c r="P384" s="83">
        <f t="shared" si="21"/>
        <v>0.0484652945</v>
      </c>
      <c r="Q384" s="83">
        <f t="shared" si="22"/>
        <v>1</v>
      </c>
      <c r="R384" s="86">
        <f t="shared" si="31"/>
        <v>94.87796329</v>
      </c>
      <c r="S384" s="86">
        <f>min(R384, offset(Sheet1!$K$9,B384-1,0))</f>
        <v>94.87796329</v>
      </c>
      <c r="T384" s="83">
        <f t="shared" si="30"/>
        <v>6843.209221</v>
      </c>
      <c r="U384" s="83">
        <f t="shared" si="26"/>
        <v>0</v>
      </c>
      <c r="V384" s="83">
        <f t="shared" si="27"/>
        <v>2.781065612</v>
      </c>
      <c r="W384" s="83">
        <f t="shared" si="28"/>
        <v>706.1901954</v>
      </c>
    </row>
    <row r="385" ht="12.75" customHeight="1">
      <c r="A385" s="83">
        <f t="shared" si="29"/>
        <v>7.7</v>
      </c>
      <c r="B385" s="83">
        <f>IF( ISERROR( MATCH(R384,Sheet1!$K$9:$K$13,1) ), 1,  MATCH(R384,Sheet1!$K$9:$K$13,1)+1)</f>
        <v>2</v>
      </c>
      <c r="C385" s="94">
        <f>IF( ISERROR( MATCH(D385,Sheet1!$B$25:$B$42) ), 1, MATCH(D385,Sheet1!$B$25:$B$42))</f>
        <v>13</v>
      </c>
      <c r="D385" s="83">
        <f>if(U385, OFFSET(Sheet1!$P$9, 2*B384-1, 0),T384)</f>
        <v>6843.209221</v>
      </c>
      <c r="E385" s="100">
        <f t="array" ref="E385">index(Sheet1!$C$25:$H$42, C385,B385)</f>
        <v>90.11952455</v>
      </c>
      <c r="F385" s="100">
        <f t="array" ref="F385">index(Sheet1!$C$25:$H$42, C385+1,B385)</f>
        <v>97.05179567</v>
      </c>
      <c r="G385" s="94">
        <f t="array" ref="G385">index(Sheet1!$B$25:$B$42, C385,1)</f>
        <v>6500</v>
      </c>
      <c r="H385" s="94">
        <f t="array" ref="H385">index(Sheet1!$B$25:$B$42, C385+1,1)</f>
        <v>7000</v>
      </c>
      <c r="I385" s="100">
        <f t="shared" si="17"/>
        <v>94.87796329</v>
      </c>
      <c r="J385" s="100">
        <f t="array" ref="J385">index(Sheet1!$F$47:$K$64, C385,B385)</f>
        <v>2620.7064</v>
      </c>
      <c r="K385" s="100">
        <f t="array" ref="K385">index(Sheet1!$F$47:$K$64, C385+1,B385)</f>
        <v>2373.6726</v>
      </c>
      <c r="L385" s="102">
        <f t="shared" si="18"/>
        <v>2451.137844</v>
      </c>
      <c r="M385" s="83">
        <f>L385/( 0.5*Sheet1!$F$18/12)</f>
        <v>2350.501226</v>
      </c>
      <c r="N385" s="83">
        <f t="shared" si="19"/>
        <v>0.67484962</v>
      </c>
      <c r="O385" s="83">
        <f t="shared" si="20"/>
        <v>169.2960917</v>
      </c>
      <c r="P385" s="83">
        <f t="shared" si="21"/>
        <v>0.04860640014</v>
      </c>
      <c r="Q385" s="83">
        <f t="shared" si="22"/>
        <v>1</v>
      </c>
      <c r="R385" s="86">
        <f t="shared" si="31"/>
        <v>95.01545214</v>
      </c>
      <c r="S385" s="86">
        <f>min(R385, offset(Sheet1!$K$9,B385-1,0))</f>
        <v>95.01545214</v>
      </c>
      <c r="T385" s="83">
        <f t="shared" si="30"/>
        <v>6853.125802</v>
      </c>
      <c r="U385" s="83">
        <f t="shared" si="26"/>
        <v>0</v>
      </c>
      <c r="V385" s="83">
        <f t="shared" si="27"/>
        <v>2.785103426</v>
      </c>
      <c r="W385" s="83">
        <f t="shared" si="28"/>
        <v>708.971261</v>
      </c>
    </row>
    <row r="386" ht="12.75" customHeight="1">
      <c r="A386" s="83">
        <f t="shared" si="29"/>
        <v>7.72</v>
      </c>
      <c r="B386" s="83">
        <f>IF( ISERROR( MATCH(R385,Sheet1!$K$9:$K$13,1) ), 1,  MATCH(R385,Sheet1!$K$9:$K$13,1)+1)</f>
        <v>2</v>
      </c>
      <c r="C386" s="94">
        <f>IF( ISERROR( MATCH(D386,Sheet1!$B$25:$B$42) ), 1, MATCH(D386,Sheet1!$B$25:$B$42))</f>
        <v>13</v>
      </c>
      <c r="D386" s="83">
        <f>if(U386, OFFSET(Sheet1!$P$9, 2*B385-1, 0),T385)</f>
        <v>6853.125802</v>
      </c>
      <c r="E386" s="100">
        <f t="array" ref="E386">index(Sheet1!$C$25:$H$42, C386,B386)</f>
        <v>90.11952455</v>
      </c>
      <c r="F386" s="100">
        <f t="array" ref="F386">index(Sheet1!$C$25:$H$42, C386+1,B386)</f>
        <v>97.05179567</v>
      </c>
      <c r="G386" s="94">
        <f t="array" ref="G386">index(Sheet1!$B$25:$B$42, C386,1)</f>
        <v>6500</v>
      </c>
      <c r="H386" s="94">
        <f t="array" ref="H386">index(Sheet1!$B$25:$B$42, C386+1,1)</f>
        <v>7000</v>
      </c>
      <c r="I386" s="100">
        <f t="shared" si="17"/>
        <v>95.01545214</v>
      </c>
      <c r="J386" s="100">
        <f t="array" ref="J386">index(Sheet1!$F$47:$K$64, C386,B386)</f>
        <v>2620.7064</v>
      </c>
      <c r="K386" s="100">
        <f t="array" ref="K386">index(Sheet1!$F$47:$K$64, C386+1,B386)</f>
        <v>2373.6726</v>
      </c>
      <c r="L386" s="102">
        <f t="shared" si="18"/>
        <v>2446.238383</v>
      </c>
      <c r="M386" s="83">
        <f>L386/( 0.5*Sheet1!$F$18/12)</f>
        <v>2345.802923</v>
      </c>
      <c r="N386" s="83">
        <f t="shared" si="19"/>
        <v>0.6735006956</v>
      </c>
      <c r="O386" s="83">
        <f t="shared" si="20"/>
        <v>169.7871054</v>
      </c>
      <c r="P386" s="83">
        <f t="shared" si="21"/>
        <v>0.0487473745</v>
      </c>
      <c r="Q386" s="83">
        <f t="shared" si="22"/>
        <v>1</v>
      </c>
      <c r="R386" s="86">
        <f t="shared" si="31"/>
        <v>95.1526139</v>
      </c>
      <c r="S386" s="86">
        <f>min(R386, offset(Sheet1!$K$9,B386-1,0))</f>
        <v>95.1526139</v>
      </c>
      <c r="T386" s="83">
        <f t="shared" si="30"/>
        <v>6863.01879</v>
      </c>
      <c r="U386" s="83">
        <f t="shared" si="26"/>
        <v>0</v>
      </c>
      <c r="V386" s="83">
        <f t="shared" si="27"/>
        <v>2.789131635</v>
      </c>
      <c r="W386" s="83">
        <f t="shared" si="28"/>
        <v>711.7563645</v>
      </c>
    </row>
    <row r="387" ht="12.75" customHeight="1">
      <c r="A387" s="83">
        <f t="shared" si="29"/>
        <v>7.74</v>
      </c>
      <c r="B387" s="83">
        <f>IF( ISERROR( MATCH(R386,Sheet1!$K$9:$K$13,1) ), 1,  MATCH(R386,Sheet1!$K$9:$K$13,1)+1)</f>
        <v>2</v>
      </c>
      <c r="C387" s="94">
        <f>IF( ISERROR( MATCH(D387,Sheet1!$B$25:$B$42) ), 1, MATCH(D387,Sheet1!$B$25:$B$42))</f>
        <v>13</v>
      </c>
      <c r="D387" s="83">
        <f>if(U387, OFFSET(Sheet1!$P$9, 2*B386-1, 0),T386)</f>
        <v>6863.01879</v>
      </c>
      <c r="E387" s="100">
        <f t="array" ref="E387">index(Sheet1!$C$25:$H$42, C387,B387)</f>
        <v>90.11952455</v>
      </c>
      <c r="F387" s="100">
        <f t="array" ref="F387">index(Sheet1!$C$25:$H$42, C387+1,B387)</f>
        <v>97.05179567</v>
      </c>
      <c r="G387" s="94">
        <f t="array" ref="G387">index(Sheet1!$B$25:$B$42, C387,1)</f>
        <v>6500</v>
      </c>
      <c r="H387" s="94">
        <f t="array" ref="H387">index(Sheet1!$B$25:$B$42, C387+1,1)</f>
        <v>7000</v>
      </c>
      <c r="I387" s="100">
        <f t="shared" si="17"/>
        <v>95.1526139</v>
      </c>
      <c r="J387" s="100">
        <f t="array" ref="J387">index(Sheet1!$F$47:$K$64, C387,B387)</f>
        <v>2620.7064</v>
      </c>
      <c r="K387" s="100">
        <f t="array" ref="K387">index(Sheet1!$F$47:$K$64, C387+1,B387)</f>
        <v>2373.6726</v>
      </c>
      <c r="L387" s="102">
        <f t="shared" si="18"/>
        <v>2441.350578</v>
      </c>
      <c r="M387" s="83">
        <f>L387/( 0.5*Sheet1!$F$18/12)</f>
        <v>2341.115797</v>
      </c>
      <c r="N387" s="83">
        <f t="shared" si="19"/>
        <v>0.6721549805</v>
      </c>
      <c r="O387" s="83">
        <f t="shared" si="20"/>
        <v>170.2776594</v>
      </c>
      <c r="P387" s="83">
        <f t="shared" si="21"/>
        <v>0.04888821689</v>
      </c>
      <c r="Q387" s="83">
        <f t="shared" si="22"/>
        <v>1</v>
      </c>
      <c r="R387" s="86">
        <f t="shared" si="31"/>
        <v>95.28944928</v>
      </c>
      <c r="S387" s="86">
        <f>min(R387, offset(Sheet1!$K$9,B387-1,0))</f>
        <v>95.28944928</v>
      </c>
      <c r="T387" s="83">
        <f t="shared" si="30"/>
        <v>6872.888238</v>
      </c>
      <c r="U387" s="83">
        <f t="shared" si="26"/>
        <v>0</v>
      </c>
      <c r="V387" s="83">
        <f t="shared" si="27"/>
        <v>2.79315026</v>
      </c>
      <c r="W387" s="83">
        <f t="shared" si="28"/>
        <v>714.5454961</v>
      </c>
    </row>
    <row r="388" ht="12.75" customHeight="1">
      <c r="A388" s="83">
        <f t="shared" si="29"/>
        <v>7.76</v>
      </c>
      <c r="B388" s="83">
        <f>IF( ISERROR( MATCH(R387,Sheet1!$K$9:$K$13,1) ), 1,  MATCH(R387,Sheet1!$K$9:$K$13,1)+1)</f>
        <v>2</v>
      </c>
      <c r="C388" s="94">
        <f>IF( ISERROR( MATCH(D388,Sheet1!$B$25:$B$42) ), 1, MATCH(D388,Sheet1!$B$25:$B$42))</f>
        <v>13</v>
      </c>
      <c r="D388" s="83">
        <f>if(U388, OFFSET(Sheet1!$P$9, 2*B387-1, 0),T387)</f>
        <v>6872.888238</v>
      </c>
      <c r="E388" s="100">
        <f t="array" ref="E388">index(Sheet1!$C$25:$H$42, C388,B388)</f>
        <v>90.11952455</v>
      </c>
      <c r="F388" s="100">
        <f t="array" ref="F388">index(Sheet1!$C$25:$H$42, C388+1,B388)</f>
        <v>97.05179567</v>
      </c>
      <c r="G388" s="94">
        <f t="array" ref="G388">index(Sheet1!$B$25:$B$42, C388,1)</f>
        <v>6500</v>
      </c>
      <c r="H388" s="94">
        <f t="array" ref="H388">index(Sheet1!$B$25:$B$42, C388+1,1)</f>
        <v>7000</v>
      </c>
      <c r="I388" s="100">
        <f t="shared" si="17"/>
        <v>95.28944928</v>
      </c>
      <c r="J388" s="100">
        <f t="array" ref="J388">index(Sheet1!$F$47:$K$64, C388,B388)</f>
        <v>2620.7064</v>
      </c>
      <c r="K388" s="100">
        <f t="array" ref="K388">index(Sheet1!$F$47:$K$64, C388+1,B388)</f>
        <v>2373.6726</v>
      </c>
      <c r="L388" s="102">
        <f t="shared" si="18"/>
        <v>2436.474403</v>
      </c>
      <c r="M388" s="83">
        <f>L388/( 0.5*Sheet1!$F$18/12)</f>
        <v>2336.439824</v>
      </c>
      <c r="N388" s="83">
        <f t="shared" si="19"/>
        <v>0.6708124674</v>
      </c>
      <c r="O388" s="83">
        <f t="shared" si="20"/>
        <v>170.7677513</v>
      </c>
      <c r="P388" s="83">
        <f t="shared" si="21"/>
        <v>0.04902892659</v>
      </c>
      <c r="Q388" s="83">
        <f t="shared" si="22"/>
        <v>1</v>
      </c>
      <c r="R388" s="86">
        <f t="shared" si="31"/>
        <v>95.42595903</v>
      </c>
      <c r="S388" s="86">
        <f>min(R388, offset(Sheet1!$K$9,B388-1,0))</f>
        <v>95.42595903</v>
      </c>
      <c r="T388" s="83">
        <f t="shared" si="30"/>
        <v>6882.7342</v>
      </c>
      <c r="U388" s="83">
        <f t="shared" si="26"/>
        <v>0</v>
      </c>
      <c r="V388" s="83">
        <f t="shared" si="27"/>
        <v>2.797159322</v>
      </c>
      <c r="W388" s="83">
        <f t="shared" si="28"/>
        <v>717.3386463</v>
      </c>
    </row>
    <row r="389" ht="12.75" customHeight="1">
      <c r="A389" s="83">
        <f t="shared" si="29"/>
        <v>7.78</v>
      </c>
      <c r="B389" s="83">
        <f>IF( ISERROR( MATCH(R388,Sheet1!$K$9:$K$13,1) ), 1,  MATCH(R388,Sheet1!$K$9:$K$13,1)+1)</f>
        <v>2</v>
      </c>
      <c r="C389" s="94">
        <f>IF( ISERROR( MATCH(D389,Sheet1!$B$25:$B$42) ), 1, MATCH(D389,Sheet1!$B$25:$B$42))</f>
        <v>13</v>
      </c>
      <c r="D389" s="83">
        <f>if(U389, OFFSET(Sheet1!$P$9, 2*B388-1, 0),T388)</f>
        <v>6882.7342</v>
      </c>
      <c r="E389" s="100">
        <f t="array" ref="E389">index(Sheet1!$C$25:$H$42, C389,B389)</f>
        <v>90.11952455</v>
      </c>
      <c r="F389" s="100">
        <f t="array" ref="F389">index(Sheet1!$C$25:$H$42, C389+1,B389)</f>
        <v>97.05179567</v>
      </c>
      <c r="G389" s="94">
        <f t="array" ref="G389">index(Sheet1!$B$25:$B$42, C389,1)</f>
        <v>6500</v>
      </c>
      <c r="H389" s="94">
        <f t="array" ref="H389">index(Sheet1!$B$25:$B$42, C389+1,1)</f>
        <v>7000</v>
      </c>
      <c r="I389" s="100">
        <f t="shared" si="17"/>
        <v>95.42595903</v>
      </c>
      <c r="J389" s="100">
        <f t="array" ref="J389">index(Sheet1!$F$47:$K$64, C389,B389)</f>
        <v>2620.7064</v>
      </c>
      <c r="K389" s="100">
        <f t="array" ref="K389">index(Sheet1!$F$47:$K$64, C389+1,B389)</f>
        <v>2373.6726</v>
      </c>
      <c r="L389" s="102">
        <f t="shared" si="18"/>
        <v>2431.609833</v>
      </c>
      <c r="M389" s="83">
        <f>L389/( 0.5*Sheet1!$F$18/12)</f>
        <v>2331.774979</v>
      </c>
      <c r="N389" s="83">
        <f t="shared" si="19"/>
        <v>0.6694731492</v>
      </c>
      <c r="O389" s="83">
        <f t="shared" si="20"/>
        <v>171.2573787</v>
      </c>
      <c r="P389" s="83">
        <f t="shared" si="21"/>
        <v>0.04916950292</v>
      </c>
      <c r="Q389" s="83">
        <f t="shared" si="22"/>
        <v>1</v>
      </c>
      <c r="R389" s="86">
        <f t="shared" si="31"/>
        <v>95.56214388</v>
      </c>
      <c r="S389" s="86">
        <f>min(R389, offset(Sheet1!$K$9,B389-1,0))</f>
        <v>95.56214388</v>
      </c>
      <c r="T389" s="83">
        <f t="shared" si="30"/>
        <v>6892.556727</v>
      </c>
      <c r="U389" s="83">
        <f t="shared" si="26"/>
        <v>0</v>
      </c>
      <c r="V389" s="83">
        <f t="shared" si="27"/>
        <v>2.801158843</v>
      </c>
      <c r="W389" s="83">
        <f t="shared" si="28"/>
        <v>720.1358057</v>
      </c>
    </row>
    <row r="390" ht="12.75" customHeight="1">
      <c r="A390" s="83">
        <f t="shared" si="29"/>
        <v>7.8</v>
      </c>
      <c r="B390" s="83">
        <f>IF( ISERROR( MATCH(R389,Sheet1!$K$9:$K$13,1) ), 1,  MATCH(R389,Sheet1!$K$9:$K$13,1)+1)</f>
        <v>2</v>
      </c>
      <c r="C390" s="94">
        <f>IF( ISERROR( MATCH(D390,Sheet1!$B$25:$B$42) ), 1, MATCH(D390,Sheet1!$B$25:$B$42))</f>
        <v>13</v>
      </c>
      <c r="D390" s="83">
        <f>if(U390, OFFSET(Sheet1!$P$9, 2*B389-1, 0),T389)</f>
        <v>6892.556727</v>
      </c>
      <c r="E390" s="100">
        <f t="array" ref="E390">index(Sheet1!$C$25:$H$42, C390,B390)</f>
        <v>90.11952455</v>
      </c>
      <c r="F390" s="100">
        <f t="array" ref="F390">index(Sheet1!$C$25:$H$42, C390+1,B390)</f>
        <v>97.05179567</v>
      </c>
      <c r="G390" s="94">
        <f t="array" ref="G390">index(Sheet1!$B$25:$B$42, C390,1)</f>
        <v>6500</v>
      </c>
      <c r="H390" s="94">
        <f t="array" ref="H390">index(Sheet1!$B$25:$B$42, C390+1,1)</f>
        <v>7000</v>
      </c>
      <c r="I390" s="100">
        <f t="shared" si="17"/>
        <v>95.56214388</v>
      </c>
      <c r="J390" s="100">
        <f t="array" ref="J390">index(Sheet1!$F$47:$K$64, C390,B390)</f>
        <v>2620.7064</v>
      </c>
      <c r="K390" s="100">
        <f t="array" ref="K390">index(Sheet1!$F$47:$K$64, C390+1,B390)</f>
        <v>2373.6726</v>
      </c>
      <c r="L390" s="102">
        <f t="shared" si="18"/>
        <v>2426.75684</v>
      </c>
      <c r="M390" s="83">
        <f>L390/( 0.5*Sheet1!$F$18/12)</f>
        <v>2327.121236</v>
      </c>
      <c r="N390" s="83">
        <f t="shared" si="19"/>
        <v>0.6681370186</v>
      </c>
      <c r="O390" s="83">
        <f t="shared" si="20"/>
        <v>171.7465391</v>
      </c>
      <c r="P390" s="83">
        <f t="shared" si="21"/>
        <v>0.04930994519</v>
      </c>
      <c r="Q390" s="83">
        <f t="shared" si="22"/>
        <v>1</v>
      </c>
      <c r="R390" s="86">
        <f t="shared" si="31"/>
        <v>95.69800455</v>
      </c>
      <c r="S390" s="86">
        <f>min(R390, offset(Sheet1!$K$9,B390-1,0))</f>
        <v>95.69800455</v>
      </c>
      <c r="T390" s="83">
        <f t="shared" si="30"/>
        <v>6902.355873</v>
      </c>
      <c r="U390" s="83">
        <f t="shared" si="26"/>
        <v>0</v>
      </c>
      <c r="V390" s="83">
        <f t="shared" si="27"/>
        <v>2.805148844</v>
      </c>
      <c r="W390" s="83">
        <f t="shared" si="28"/>
        <v>722.9369645</v>
      </c>
    </row>
    <row r="391" ht="12.75" customHeight="1">
      <c r="A391" s="83">
        <f t="shared" si="29"/>
        <v>7.82</v>
      </c>
      <c r="B391" s="83">
        <f>IF( ISERROR( MATCH(R390,Sheet1!$K$9:$K$13,1) ), 1,  MATCH(R390,Sheet1!$K$9:$K$13,1)+1)</f>
        <v>2</v>
      </c>
      <c r="C391" s="94">
        <f>IF( ISERROR( MATCH(D391,Sheet1!$B$25:$B$42) ), 1, MATCH(D391,Sheet1!$B$25:$B$42))</f>
        <v>13</v>
      </c>
      <c r="D391" s="83">
        <f>if(U391, OFFSET(Sheet1!$P$9, 2*B390-1, 0),T390)</f>
        <v>6902.355873</v>
      </c>
      <c r="E391" s="100">
        <f t="array" ref="E391">index(Sheet1!$C$25:$H$42, C391,B391)</f>
        <v>90.11952455</v>
      </c>
      <c r="F391" s="100">
        <f t="array" ref="F391">index(Sheet1!$C$25:$H$42, C391+1,B391)</f>
        <v>97.05179567</v>
      </c>
      <c r="G391" s="94">
        <f t="array" ref="G391">index(Sheet1!$B$25:$B$42, C391,1)</f>
        <v>6500</v>
      </c>
      <c r="H391" s="94">
        <f t="array" ref="H391">index(Sheet1!$B$25:$B$42, C391+1,1)</f>
        <v>7000</v>
      </c>
      <c r="I391" s="100">
        <f t="shared" si="17"/>
        <v>95.69800455</v>
      </c>
      <c r="J391" s="100">
        <f t="array" ref="J391">index(Sheet1!$F$47:$K$64, C391,B391)</f>
        <v>2620.7064</v>
      </c>
      <c r="K391" s="100">
        <f t="array" ref="K391">index(Sheet1!$F$47:$K$64, C391+1,B391)</f>
        <v>2373.6726</v>
      </c>
      <c r="L391" s="102">
        <f t="shared" si="18"/>
        <v>2421.9154</v>
      </c>
      <c r="M391" s="83">
        <f>L391/( 0.5*Sheet1!$F$18/12)</f>
        <v>2322.478571</v>
      </c>
      <c r="N391" s="83">
        <f t="shared" si="19"/>
        <v>0.6668040686</v>
      </c>
      <c r="O391" s="83">
        <f t="shared" si="20"/>
        <v>172.2352303</v>
      </c>
      <c r="P391" s="83">
        <f t="shared" si="21"/>
        <v>0.04945025273</v>
      </c>
      <c r="Q391" s="83">
        <f t="shared" si="22"/>
        <v>1</v>
      </c>
      <c r="R391" s="86">
        <f t="shared" si="31"/>
        <v>95.83354177</v>
      </c>
      <c r="S391" s="86">
        <f>min(R391, offset(Sheet1!$K$9,B391-1,0))</f>
        <v>95.83354177</v>
      </c>
      <c r="T391" s="83">
        <f t="shared" si="30"/>
        <v>6912.13169</v>
      </c>
      <c r="U391" s="83">
        <f t="shared" si="26"/>
        <v>0</v>
      </c>
      <c r="V391" s="83">
        <f t="shared" si="27"/>
        <v>2.809129346</v>
      </c>
      <c r="W391" s="83">
        <f t="shared" si="28"/>
        <v>725.7421134</v>
      </c>
    </row>
    <row r="392" ht="12.75" customHeight="1">
      <c r="A392" s="83">
        <f t="shared" si="29"/>
        <v>7.84</v>
      </c>
      <c r="B392" s="83">
        <f>IF( ISERROR( MATCH(R391,Sheet1!$K$9:$K$13,1) ), 1,  MATCH(R391,Sheet1!$K$9:$K$13,1)+1)</f>
        <v>2</v>
      </c>
      <c r="C392" s="94">
        <f>IF( ISERROR( MATCH(D392,Sheet1!$B$25:$B$42) ), 1, MATCH(D392,Sheet1!$B$25:$B$42))</f>
        <v>13</v>
      </c>
      <c r="D392" s="83">
        <f>if(U392, OFFSET(Sheet1!$P$9, 2*B391-1, 0),T391)</f>
        <v>6912.13169</v>
      </c>
      <c r="E392" s="100">
        <f t="array" ref="E392">index(Sheet1!$C$25:$H$42, C392,B392)</f>
        <v>90.11952455</v>
      </c>
      <c r="F392" s="100">
        <f t="array" ref="F392">index(Sheet1!$C$25:$H$42, C392+1,B392)</f>
        <v>97.05179567</v>
      </c>
      <c r="G392" s="94">
        <f t="array" ref="G392">index(Sheet1!$B$25:$B$42, C392,1)</f>
        <v>6500</v>
      </c>
      <c r="H392" s="94">
        <f t="array" ref="H392">index(Sheet1!$B$25:$B$42, C392+1,1)</f>
        <v>7000</v>
      </c>
      <c r="I392" s="100">
        <f t="shared" si="17"/>
        <v>95.83354177</v>
      </c>
      <c r="J392" s="100">
        <f t="array" ref="J392">index(Sheet1!$F$47:$K$64, C392,B392)</f>
        <v>2620.7064</v>
      </c>
      <c r="K392" s="100">
        <f t="array" ref="K392">index(Sheet1!$F$47:$K$64, C392+1,B392)</f>
        <v>2373.6726</v>
      </c>
      <c r="L392" s="102">
        <f t="shared" si="18"/>
        <v>2417.085485</v>
      </c>
      <c r="M392" s="83">
        <f>L392/( 0.5*Sheet1!$F$18/12)</f>
        <v>2317.846959</v>
      </c>
      <c r="N392" s="83">
        <f t="shared" si="19"/>
        <v>0.665474292</v>
      </c>
      <c r="O392" s="83">
        <f t="shared" si="20"/>
        <v>172.7234498</v>
      </c>
      <c r="P392" s="83">
        <f t="shared" si="21"/>
        <v>0.04959042485</v>
      </c>
      <c r="Q392" s="83">
        <f t="shared" si="22"/>
        <v>1</v>
      </c>
      <c r="R392" s="86">
        <f t="shared" si="31"/>
        <v>95.96875628</v>
      </c>
      <c r="S392" s="86">
        <f>min(R392, offset(Sheet1!$K$9,B392-1,0))</f>
        <v>95.96875628</v>
      </c>
      <c r="T392" s="83">
        <f t="shared" si="30"/>
        <v>6921.88423</v>
      </c>
      <c r="U392" s="83">
        <f t="shared" si="26"/>
        <v>0</v>
      </c>
      <c r="V392" s="83">
        <f t="shared" si="27"/>
        <v>2.813100371</v>
      </c>
      <c r="W392" s="83">
        <f t="shared" si="28"/>
        <v>728.5512427</v>
      </c>
    </row>
    <row r="393" ht="12.75" customHeight="1">
      <c r="A393" s="83">
        <f t="shared" si="29"/>
        <v>7.86</v>
      </c>
      <c r="B393" s="83">
        <f>IF( ISERROR( MATCH(R392,Sheet1!$K$9:$K$13,1) ), 1,  MATCH(R392,Sheet1!$K$9:$K$13,1)+1)</f>
        <v>2</v>
      </c>
      <c r="C393" s="94">
        <f>IF( ISERROR( MATCH(D393,Sheet1!$B$25:$B$42) ), 1, MATCH(D393,Sheet1!$B$25:$B$42))</f>
        <v>13</v>
      </c>
      <c r="D393" s="83">
        <f>if(U393, OFFSET(Sheet1!$P$9, 2*B392-1, 0),T392)</f>
        <v>6921.88423</v>
      </c>
      <c r="E393" s="100">
        <f t="array" ref="E393">index(Sheet1!$C$25:$H$42, C393,B393)</f>
        <v>90.11952455</v>
      </c>
      <c r="F393" s="100">
        <f t="array" ref="F393">index(Sheet1!$C$25:$H$42, C393+1,B393)</f>
        <v>97.05179567</v>
      </c>
      <c r="G393" s="94">
        <f t="array" ref="G393">index(Sheet1!$B$25:$B$42, C393,1)</f>
        <v>6500</v>
      </c>
      <c r="H393" s="94">
        <f t="array" ref="H393">index(Sheet1!$B$25:$B$42, C393+1,1)</f>
        <v>7000</v>
      </c>
      <c r="I393" s="100">
        <f t="shared" si="17"/>
        <v>95.96875628</v>
      </c>
      <c r="J393" s="100">
        <f t="array" ref="J393">index(Sheet1!$F$47:$K$64, C393,B393)</f>
        <v>2620.7064</v>
      </c>
      <c r="K393" s="100">
        <f t="array" ref="K393">index(Sheet1!$F$47:$K$64, C393+1,B393)</f>
        <v>2373.6726</v>
      </c>
      <c r="L393" s="102">
        <f t="shared" si="18"/>
        <v>2412.267071</v>
      </c>
      <c r="M393" s="83">
        <f>L393/( 0.5*Sheet1!$F$18/12)</f>
        <v>2313.226375</v>
      </c>
      <c r="N393" s="83">
        <f t="shared" si="19"/>
        <v>0.6641476816</v>
      </c>
      <c r="O393" s="83">
        <f t="shared" si="20"/>
        <v>173.2111953</v>
      </c>
      <c r="P393" s="83">
        <f t="shared" si="21"/>
        <v>0.0497304609</v>
      </c>
      <c r="Q393" s="83">
        <f t="shared" si="22"/>
        <v>1</v>
      </c>
      <c r="R393" s="86">
        <f t="shared" si="31"/>
        <v>96.10364878</v>
      </c>
      <c r="S393" s="86">
        <f>min(R393, offset(Sheet1!$K$9,B393-1,0))</f>
        <v>96.10364878</v>
      </c>
      <c r="T393" s="83">
        <f t="shared" si="30"/>
        <v>6931.613545</v>
      </c>
      <c r="U393" s="83">
        <f t="shared" si="26"/>
        <v>0</v>
      </c>
      <c r="V393" s="83">
        <f t="shared" si="27"/>
        <v>2.817061941</v>
      </c>
      <c r="W393" s="83">
        <f t="shared" si="28"/>
        <v>731.3643431</v>
      </c>
    </row>
    <row r="394" ht="12.75" customHeight="1">
      <c r="A394" s="83">
        <f t="shared" si="29"/>
        <v>7.88</v>
      </c>
      <c r="B394" s="83">
        <f>IF( ISERROR( MATCH(R393,Sheet1!$K$9:$K$13,1) ), 1,  MATCH(R393,Sheet1!$K$9:$K$13,1)+1)</f>
        <v>2</v>
      </c>
      <c r="C394" s="94">
        <f>IF( ISERROR( MATCH(D394,Sheet1!$B$25:$B$42) ), 1, MATCH(D394,Sheet1!$B$25:$B$42))</f>
        <v>13</v>
      </c>
      <c r="D394" s="83">
        <f>if(U394, OFFSET(Sheet1!$P$9, 2*B393-1, 0),T393)</f>
        <v>6931.613545</v>
      </c>
      <c r="E394" s="100">
        <f t="array" ref="E394">index(Sheet1!$C$25:$H$42, C394,B394)</f>
        <v>90.11952455</v>
      </c>
      <c r="F394" s="100">
        <f t="array" ref="F394">index(Sheet1!$C$25:$H$42, C394+1,B394)</f>
        <v>97.05179567</v>
      </c>
      <c r="G394" s="94">
        <f t="array" ref="G394">index(Sheet1!$B$25:$B$42, C394,1)</f>
        <v>6500</v>
      </c>
      <c r="H394" s="94">
        <f t="array" ref="H394">index(Sheet1!$B$25:$B$42, C394+1,1)</f>
        <v>7000</v>
      </c>
      <c r="I394" s="100">
        <f t="shared" si="17"/>
        <v>96.10364878</v>
      </c>
      <c r="J394" s="100">
        <f t="array" ref="J394">index(Sheet1!$F$47:$K$64, C394,B394)</f>
        <v>2620.7064</v>
      </c>
      <c r="K394" s="100">
        <f t="array" ref="K394">index(Sheet1!$F$47:$K$64, C394+1,B394)</f>
        <v>2373.6726</v>
      </c>
      <c r="L394" s="102">
        <f t="shared" si="18"/>
        <v>2407.460132</v>
      </c>
      <c r="M394" s="83">
        <f>L394/( 0.5*Sheet1!$F$18/12)</f>
        <v>2308.616794</v>
      </c>
      <c r="N394" s="83">
        <f t="shared" si="19"/>
        <v>0.6628242304</v>
      </c>
      <c r="O394" s="83">
        <f t="shared" si="20"/>
        <v>173.6984646</v>
      </c>
      <c r="P394" s="83">
        <f t="shared" si="21"/>
        <v>0.0498703602</v>
      </c>
      <c r="Q394" s="83">
        <f t="shared" si="22"/>
        <v>1</v>
      </c>
      <c r="R394" s="86">
        <f t="shared" si="31"/>
        <v>96.23822002</v>
      </c>
      <c r="S394" s="86">
        <f>min(R394, offset(Sheet1!$K$9,B394-1,0))</f>
        <v>96.23822002</v>
      </c>
      <c r="T394" s="83">
        <f t="shared" si="30"/>
        <v>6941.319689</v>
      </c>
      <c r="U394" s="83">
        <f t="shared" si="26"/>
        <v>0</v>
      </c>
      <c r="V394" s="83">
        <f t="shared" si="27"/>
        <v>2.821014076</v>
      </c>
      <c r="W394" s="83">
        <f t="shared" si="28"/>
        <v>734.181405</v>
      </c>
    </row>
    <row r="395" ht="12.75" customHeight="1">
      <c r="A395" s="83">
        <f t="shared" si="29"/>
        <v>7.9</v>
      </c>
      <c r="B395" s="83">
        <f>IF( ISERROR( MATCH(R394,Sheet1!$K$9:$K$13,1) ), 1,  MATCH(R394,Sheet1!$K$9:$K$13,1)+1)</f>
        <v>2</v>
      </c>
      <c r="C395" s="94">
        <f>IF( ISERROR( MATCH(D395,Sheet1!$B$25:$B$42) ), 1, MATCH(D395,Sheet1!$B$25:$B$42))</f>
        <v>13</v>
      </c>
      <c r="D395" s="83">
        <f>if(U395, OFFSET(Sheet1!$P$9, 2*B394-1, 0),T394)</f>
        <v>6941.319689</v>
      </c>
      <c r="E395" s="100">
        <f t="array" ref="E395">index(Sheet1!$C$25:$H$42, C395,B395)</f>
        <v>90.11952455</v>
      </c>
      <c r="F395" s="100">
        <f t="array" ref="F395">index(Sheet1!$C$25:$H$42, C395+1,B395)</f>
        <v>97.05179567</v>
      </c>
      <c r="G395" s="94">
        <f t="array" ref="G395">index(Sheet1!$B$25:$B$42, C395,1)</f>
        <v>6500</v>
      </c>
      <c r="H395" s="94">
        <f t="array" ref="H395">index(Sheet1!$B$25:$B$42, C395+1,1)</f>
        <v>7000</v>
      </c>
      <c r="I395" s="100">
        <f t="shared" si="17"/>
        <v>96.23822002</v>
      </c>
      <c r="J395" s="100">
        <f t="array" ref="J395">index(Sheet1!$F$47:$K$64, C395,B395)</f>
        <v>2620.7064</v>
      </c>
      <c r="K395" s="100">
        <f t="array" ref="K395">index(Sheet1!$F$47:$K$64, C395+1,B395)</f>
        <v>2373.6726</v>
      </c>
      <c r="L395" s="102">
        <f t="shared" si="18"/>
        <v>2402.66464</v>
      </c>
      <c r="M395" s="83">
        <f>L395/( 0.5*Sheet1!$F$18/12)</f>
        <v>2304.018192</v>
      </c>
      <c r="N395" s="83">
        <f t="shared" si="19"/>
        <v>0.6615039312</v>
      </c>
      <c r="O395" s="83">
        <f t="shared" si="20"/>
        <v>174.1852553</v>
      </c>
      <c r="P395" s="83">
        <f t="shared" si="21"/>
        <v>0.05001012211</v>
      </c>
      <c r="Q395" s="83">
        <f t="shared" si="22"/>
        <v>1</v>
      </c>
      <c r="R395" s="86">
        <f t="shared" si="31"/>
        <v>96.37247071</v>
      </c>
      <c r="S395" s="86">
        <f>min(R395, offset(Sheet1!$K$9,B395-1,0))</f>
        <v>96.37247071</v>
      </c>
      <c r="T395" s="83">
        <f t="shared" si="30"/>
        <v>6951.002712</v>
      </c>
      <c r="U395" s="83">
        <f t="shared" si="26"/>
        <v>0</v>
      </c>
      <c r="V395" s="83">
        <f t="shared" si="27"/>
        <v>2.824956797</v>
      </c>
      <c r="W395" s="83">
        <f t="shared" si="28"/>
        <v>737.0024191</v>
      </c>
    </row>
    <row r="396" ht="12.75" customHeight="1">
      <c r="A396" s="83">
        <f t="shared" si="29"/>
        <v>7.92</v>
      </c>
      <c r="B396" s="83">
        <f>IF( ISERROR( MATCH(R395,Sheet1!$K$9:$K$13,1) ), 1,  MATCH(R395,Sheet1!$K$9:$K$13,1)+1)</f>
        <v>2</v>
      </c>
      <c r="C396" s="94">
        <f>IF( ISERROR( MATCH(D396,Sheet1!$B$25:$B$42) ), 1, MATCH(D396,Sheet1!$B$25:$B$42))</f>
        <v>13</v>
      </c>
      <c r="D396" s="83">
        <f>if(U396, OFFSET(Sheet1!$P$9, 2*B395-1, 0),T395)</f>
        <v>6951.002712</v>
      </c>
      <c r="E396" s="100">
        <f t="array" ref="E396">index(Sheet1!$C$25:$H$42, C396,B396)</f>
        <v>90.11952455</v>
      </c>
      <c r="F396" s="100">
        <f t="array" ref="F396">index(Sheet1!$C$25:$H$42, C396+1,B396)</f>
        <v>97.05179567</v>
      </c>
      <c r="G396" s="94">
        <f t="array" ref="G396">index(Sheet1!$B$25:$B$42, C396,1)</f>
        <v>6500</v>
      </c>
      <c r="H396" s="94">
        <f t="array" ref="H396">index(Sheet1!$B$25:$B$42, C396+1,1)</f>
        <v>7000</v>
      </c>
      <c r="I396" s="100">
        <f t="shared" si="17"/>
        <v>96.37247071</v>
      </c>
      <c r="J396" s="100">
        <f t="array" ref="J396">index(Sheet1!$F$47:$K$64, C396,B396)</f>
        <v>2620.7064</v>
      </c>
      <c r="K396" s="100">
        <f t="array" ref="K396">index(Sheet1!$F$47:$K$64, C396+1,B396)</f>
        <v>2373.6726</v>
      </c>
      <c r="L396" s="102">
        <f t="shared" si="18"/>
        <v>2397.880572</v>
      </c>
      <c r="M396" s="83">
        <f>L396/( 0.5*Sheet1!$F$18/12)</f>
        <v>2299.430544</v>
      </c>
      <c r="N396" s="83">
        <f t="shared" si="19"/>
        <v>0.660186777</v>
      </c>
      <c r="O396" s="83">
        <f t="shared" si="20"/>
        <v>174.6715652</v>
      </c>
      <c r="P396" s="83">
        <f t="shared" si="21"/>
        <v>0.05014974598</v>
      </c>
      <c r="Q396" s="83">
        <f t="shared" si="22"/>
        <v>1</v>
      </c>
      <c r="R396" s="86">
        <f t="shared" si="31"/>
        <v>96.50640156</v>
      </c>
      <c r="S396" s="86">
        <f>min(R396, offset(Sheet1!$K$9,B396-1,0))</f>
        <v>96.50640156</v>
      </c>
      <c r="T396" s="83">
        <f t="shared" si="30"/>
        <v>6960.662667</v>
      </c>
      <c r="U396" s="83">
        <f t="shared" si="26"/>
        <v>0</v>
      </c>
      <c r="V396" s="83">
        <f t="shared" si="27"/>
        <v>2.828890127</v>
      </c>
      <c r="W396" s="83">
        <f t="shared" si="28"/>
        <v>739.8273759</v>
      </c>
    </row>
    <row r="397" ht="12.75" customHeight="1">
      <c r="A397" s="83">
        <f t="shared" si="29"/>
        <v>7.94</v>
      </c>
      <c r="B397" s="83">
        <f>IF( ISERROR( MATCH(R396,Sheet1!$K$9:$K$13,1) ), 1,  MATCH(R396,Sheet1!$K$9:$K$13,1)+1)</f>
        <v>2</v>
      </c>
      <c r="C397" s="94">
        <f>IF( ISERROR( MATCH(D397,Sheet1!$B$25:$B$42) ), 1, MATCH(D397,Sheet1!$B$25:$B$42))</f>
        <v>13</v>
      </c>
      <c r="D397" s="83">
        <f>if(U397, OFFSET(Sheet1!$P$9, 2*B396-1, 0),T396)</f>
        <v>6960.662667</v>
      </c>
      <c r="E397" s="100">
        <f t="array" ref="E397">index(Sheet1!$C$25:$H$42, C397,B397)</f>
        <v>90.11952455</v>
      </c>
      <c r="F397" s="100">
        <f t="array" ref="F397">index(Sheet1!$C$25:$H$42, C397+1,B397)</f>
        <v>97.05179567</v>
      </c>
      <c r="G397" s="94">
        <f t="array" ref="G397">index(Sheet1!$B$25:$B$42, C397,1)</f>
        <v>6500</v>
      </c>
      <c r="H397" s="94">
        <f t="array" ref="H397">index(Sheet1!$B$25:$B$42, C397+1,1)</f>
        <v>7000</v>
      </c>
      <c r="I397" s="100">
        <f t="shared" si="17"/>
        <v>96.50640156</v>
      </c>
      <c r="J397" s="100">
        <f t="array" ref="J397">index(Sheet1!$F$47:$K$64, C397,B397)</f>
        <v>2620.7064</v>
      </c>
      <c r="K397" s="100">
        <f t="array" ref="K397">index(Sheet1!$F$47:$K$64, C397+1,B397)</f>
        <v>2373.6726</v>
      </c>
      <c r="L397" s="102">
        <f t="shared" si="18"/>
        <v>2393.107901</v>
      </c>
      <c r="M397" s="83">
        <f>L397/( 0.5*Sheet1!$F$18/12)</f>
        <v>2294.853825</v>
      </c>
      <c r="N397" s="83">
        <f t="shared" si="19"/>
        <v>0.6588727606</v>
      </c>
      <c r="O397" s="83">
        <f t="shared" si="20"/>
        <v>175.1573921</v>
      </c>
      <c r="P397" s="83">
        <f t="shared" si="21"/>
        <v>0.05028923115</v>
      </c>
      <c r="Q397" s="83">
        <f t="shared" si="22"/>
        <v>1</v>
      </c>
      <c r="R397" s="86">
        <f t="shared" si="31"/>
        <v>96.64001331</v>
      </c>
      <c r="S397" s="86">
        <f>min(R397, offset(Sheet1!$K$9,B397-1,0))</f>
        <v>96.64001331</v>
      </c>
      <c r="T397" s="83">
        <f t="shared" si="30"/>
        <v>6970.299606</v>
      </c>
      <c r="U397" s="83">
        <f t="shared" si="26"/>
        <v>0</v>
      </c>
      <c r="V397" s="83">
        <f t="shared" si="27"/>
        <v>2.832814085</v>
      </c>
      <c r="W397" s="83">
        <f t="shared" si="28"/>
        <v>742.656266</v>
      </c>
    </row>
    <row r="398" ht="12.75" customHeight="1">
      <c r="A398" s="83">
        <f t="shared" si="29"/>
        <v>7.96</v>
      </c>
      <c r="B398" s="83">
        <f>IF( ISERROR( MATCH(R397,Sheet1!$K$9:$K$13,1) ), 1,  MATCH(R397,Sheet1!$K$9:$K$13,1)+1)</f>
        <v>2</v>
      </c>
      <c r="C398" s="94">
        <f>IF( ISERROR( MATCH(D398,Sheet1!$B$25:$B$42) ), 1, MATCH(D398,Sheet1!$B$25:$B$42))</f>
        <v>13</v>
      </c>
      <c r="D398" s="83">
        <f>if(U398, OFFSET(Sheet1!$P$9, 2*B397-1, 0),T397)</f>
        <v>6970.299606</v>
      </c>
      <c r="E398" s="100">
        <f t="array" ref="E398">index(Sheet1!$C$25:$H$42, C398,B398)</f>
        <v>90.11952455</v>
      </c>
      <c r="F398" s="100">
        <f t="array" ref="F398">index(Sheet1!$C$25:$H$42, C398+1,B398)</f>
        <v>97.05179567</v>
      </c>
      <c r="G398" s="94">
        <f t="array" ref="G398">index(Sheet1!$B$25:$B$42, C398,1)</f>
        <v>6500</v>
      </c>
      <c r="H398" s="94">
        <f t="array" ref="H398">index(Sheet1!$B$25:$B$42, C398+1,1)</f>
        <v>7000</v>
      </c>
      <c r="I398" s="100">
        <f t="shared" si="17"/>
        <v>96.64001331</v>
      </c>
      <c r="J398" s="100">
        <f t="array" ref="J398">index(Sheet1!$F$47:$K$64, C398,B398)</f>
        <v>2620.7064</v>
      </c>
      <c r="K398" s="100">
        <f t="array" ref="K398">index(Sheet1!$F$47:$K$64, C398+1,B398)</f>
        <v>2373.6726</v>
      </c>
      <c r="L398" s="102">
        <f t="shared" si="18"/>
        <v>2388.346602</v>
      </c>
      <c r="M398" s="83">
        <f>L398/( 0.5*Sheet1!$F$18/12)</f>
        <v>2290.288011</v>
      </c>
      <c r="N398" s="83">
        <f t="shared" si="19"/>
        <v>0.6575618751</v>
      </c>
      <c r="O398" s="83">
        <f t="shared" si="20"/>
        <v>175.6427337</v>
      </c>
      <c r="P398" s="83">
        <f t="shared" si="21"/>
        <v>0.050428577</v>
      </c>
      <c r="Q398" s="83">
        <f t="shared" si="22"/>
        <v>1</v>
      </c>
      <c r="R398" s="86">
        <f t="shared" si="31"/>
        <v>96.77330667</v>
      </c>
      <c r="S398" s="86">
        <f>min(R398, offset(Sheet1!$K$9,B398-1,0))</f>
        <v>96.77330667</v>
      </c>
      <c r="T398" s="83">
        <f t="shared" si="30"/>
        <v>6979.913581</v>
      </c>
      <c r="U398" s="83">
        <f t="shared" si="26"/>
        <v>0</v>
      </c>
      <c r="V398" s="83">
        <f t="shared" si="27"/>
        <v>2.836728693</v>
      </c>
      <c r="W398" s="83">
        <f t="shared" si="28"/>
        <v>745.4890801</v>
      </c>
    </row>
    <row r="399" ht="12.75" customHeight="1">
      <c r="A399" s="83">
        <f t="shared" si="29"/>
        <v>7.98</v>
      </c>
      <c r="B399" s="83">
        <f>IF( ISERROR( MATCH(R398,Sheet1!$K$9:$K$13,1) ), 1,  MATCH(R398,Sheet1!$K$9:$K$13,1)+1)</f>
        <v>2</v>
      </c>
      <c r="C399" s="94">
        <f>IF( ISERROR( MATCH(D399,Sheet1!$B$25:$B$42) ), 1, MATCH(D399,Sheet1!$B$25:$B$42))</f>
        <v>13</v>
      </c>
      <c r="D399" s="83">
        <f>if(U399, OFFSET(Sheet1!$P$9, 2*B398-1, 0),T398)</f>
        <v>6979.913581</v>
      </c>
      <c r="E399" s="100">
        <f t="array" ref="E399">index(Sheet1!$C$25:$H$42, C399,B399)</f>
        <v>90.11952455</v>
      </c>
      <c r="F399" s="100">
        <f t="array" ref="F399">index(Sheet1!$C$25:$H$42, C399+1,B399)</f>
        <v>97.05179567</v>
      </c>
      <c r="G399" s="94">
        <f t="array" ref="G399">index(Sheet1!$B$25:$B$42, C399,1)</f>
        <v>6500</v>
      </c>
      <c r="H399" s="94">
        <f t="array" ref="H399">index(Sheet1!$B$25:$B$42, C399+1,1)</f>
        <v>7000</v>
      </c>
      <c r="I399" s="100">
        <f t="shared" si="17"/>
        <v>96.77330667</v>
      </c>
      <c r="J399" s="100">
        <f t="array" ref="J399">index(Sheet1!$F$47:$K$64, C399,B399)</f>
        <v>2620.7064</v>
      </c>
      <c r="K399" s="100">
        <f t="array" ref="K399">index(Sheet1!$F$47:$K$64, C399+1,B399)</f>
        <v>2373.6726</v>
      </c>
      <c r="L399" s="102">
        <f t="shared" si="18"/>
        <v>2383.596649</v>
      </c>
      <c r="M399" s="83">
        <f>L399/( 0.5*Sheet1!$F$18/12)</f>
        <v>2285.733077</v>
      </c>
      <c r="N399" s="83">
        <f t="shared" si="19"/>
        <v>0.6562541134</v>
      </c>
      <c r="O399" s="83">
        <f t="shared" si="20"/>
        <v>176.1275878</v>
      </c>
      <c r="P399" s="83">
        <f t="shared" si="21"/>
        <v>0.0505677829</v>
      </c>
      <c r="Q399" s="83">
        <f t="shared" si="22"/>
        <v>1</v>
      </c>
      <c r="R399" s="86">
        <f t="shared" si="31"/>
        <v>96.90628235</v>
      </c>
      <c r="S399" s="86">
        <f>min(R399, offset(Sheet1!$K$9,B399-1,0))</f>
        <v>96.90628235</v>
      </c>
      <c r="T399" s="83">
        <f t="shared" si="30"/>
        <v>6989.504643</v>
      </c>
      <c r="U399" s="83">
        <f t="shared" si="26"/>
        <v>0</v>
      </c>
      <c r="V399" s="83">
        <f t="shared" si="27"/>
        <v>2.840633972</v>
      </c>
      <c r="W399" s="83">
        <f t="shared" si="28"/>
        <v>748.3258088</v>
      </c>
    </row>
    <row r="400" ht="12.75" customHeight="1">
      <c r="A400" s="83">
        <f t="shared" si="29"/>
        <v>8</v>
      </c>
      <c r="B400" s="83">
        <f>IF( ISERROR( MATCH(R399,Sheet1!$K$9:$K$13,1) ), 1,  MATCH(R399,Sheet1!$K$9:$K$13,1)+1)</f>
        <v>2</v>
      </c>
      <c r="C400" s="94">
        <f>IF( ISERROR( MATCH(D400,Sheet1!$B$25:$B$42) ), 1, MATCH(D400,Sheet1!$B$25:$B$42))</f>
        <v>13</v>
      </c>
      <c r="D400" s="83">
        <f>if(U400, OFFSET(Sheet1!$P$9, 2*B399-1, 0),T399)</f>
        <v>6989.504643</v>
      </c>
      <c r="E400" s="100">
        <f t="array" ref="E400">index(Sheet1!$C$25:$H$42, C400,B400)</f>
        <v>90.11952455</v>
      </c>
      <c r="F400" s="100">
        <f t="array" ref="F400">index(Sheet1!$C$25:$H$42, C400+1,B400)</f>
        <v>97.05179567</v>
      </c>
      <c r="G400" s="94">
        <f t="array" ref="G400">index(Sheet1!$B$25:$B$42, C400,1)</f>
        <v>6500</v>
      </c>
      <c r="H400" s="94">
        <f t="array" ref="H400">index(Sheet1!$B$25:$B$42, C400+1,1)</f>
        <v>7000</v>
      </c>
      <c r="I400" s="100">
        <f t="shared" si="17"/>
        <v>96.90628235</v>
      </c>
      <c r="J400" s="100">
        <f t="array" ref="J400">index(Sheet1!$F$47:$K$64, C400,B400)</f>
        <v>2620.7064</v>
      </c>
      <c r="K400" s="100">
        <f t="array" ref="K400">index(Sheet1!$F$47:$K$64, C400+1,B400)</f>
        <v>2373.6726</v>
      </c>
      <c r="L400" s="102">
        <f t="shared" si="18"/>
        <v>2378.858016</v>
      </c>
      <c r="M400" s="83">
        <f>L400/( 0.5*Sheet1!$F$18/12)</f>
        <v>2281.188999</v>
      </c>
      <c r="N400" s="83">
        <f t="shared" si="19"/>
        <v>0.6549494685</v>
      </c>
      <c r="O400" s="83">
        <f t="shared" si="20"/>
        <v>176.6119523</v>
      </c>
      <c r="P400" s="83">
        <f t="shared" si="21"/>
        <v>0.05070684822</v>
      </c>
      <c r="Q400" s="83">
        <f t="shared" si="22"/>
        <v>1</v>
      </c>
      <c r="R400" s="86">
        <f t="shared" si="31"/>
        <v>97.03894107</v>
      </c>
      <c r="S400" s="86">
        <f>min(R400, offset(Sheet1!$K$9,B400-1,0))</f>
        <v>97.03894107</v>
      </c>
      <c r="T400" s="83">
        <f t="shared" si="30"/>
        <v>6999.072843</v>
      </c>
      <c r="U400" s="83">
        <f t="shared" si="26"/>
        <v>0</v>
      </c>
      <c r="V400" s="83">
        <f t="shared" si="27"/>
        <v>2.844529943</v>
      </c>
      <c r="W400" s="83">
        <f t="shared" si="28"/>
        <v>751.1664428</v>
      </c>
    </row>
    <row r="401" ht="12.75" customHeight="1">
      <c r="A401" s="83">
        <f t="shared" si="29"/>
        <v>8.02</v>
      </c>
      <c r="B401" s="83">
        <f>IF( ISERROR( MATCH(R400,Sheet1!$K$9:$K$13,1) ), 1,  MATCH(R400,Sheet1!$K$9:$K$13,1)+1)</f>
        <v>2</v>
      </c>
      <c r="C401" s="94">
        <f>IF( ISERROR( MATCH(D401,Sheet1!$B$25:$B$42) ), 1, MATCH(D401,Sheet1!$B$25:$B$42))</f>
        <v>13</v>
      </c>
      <c r="D401" s="83">
        <f>if(U401, OFFSET(Sheet1!$P$9, 2*B400-1, 0),T400)</f>
        <v>6999.072843</v>
      </c>
      <c r="E401" s="100">
        <f t="array" ref="E401">index(Sheet1!$C$25:$H$42, C401,B401)</f>
        <v>90.11952455</v>
      </c>
      <c r="F401" s="100">
        <f t="array" ref="F401">index(Sheet1!$C$25:$H$42, C401+1,B401)</f>
        <v>97.05179567</v>
      </c>
      <c r="G401" s="94">
        <f t="array" ref="G401">index(Sheet1!$B$25:$B$42, C401,1)</f>
        <v>6500</v>
      </c>
      <c r="H401" s="94">
        <f t="array" ref="H401">index(Sheet1!$B$25:$B$42, C401+1,1)</f>
        <v>7000</v>
      </c>
      <c r="I401" s="100">
        <f t="shared" si="17"/>
        <v>97.03894107</v>
      </c>
      <c r="J401" s="100">
        <f t="array" ref="J401">index(Sheet1!$F$47:$K$64, C401,B401)</f>
        <v>2620.7064</v>
      </c>
      <c r="K401" s="100">
        <f t="array" ref="K401">index(Sheet1!$F$47:$K$64, C401+1,B401)</f>
        <v>2373.6726</v>
      </c>
      <c r="L401" s="102">
        <f t="shared" si="18"/>
        <v>2374.130678</v>
      </c>
      <c r="M401" s="83">
        <f>L401/( 0.5*Sheet1!$F$18/12)</f>
        <v>2276.655752</v>
      </c>
      <c r="N401" s="83">
        <f t="shared" si="19"/>
        <v>0.6536479333</v>
      </c>
      <c r="O401" s="83">
        <f t="shared" si="20"/>
        <v>177.095825</v>
      </c>
      <c r="P401" s="83">
        <f t="shared" si="21"/>
        <v>0.05084577234</v>
      </c>
      <c r="Q401" s="83">
        <f t="shared" si="22"/>
        <v>1</v>
      </c>
      <c r="R401" s="86">
        <f t="shared" si="31"/>
        <v>97.17128354</v>
      </c>
      <c r="S401" s="86">
        <f>min(R401, offset(Sheet1!$K$9,B401-1,0))</f>
        <v>97.17128354</v>
      </c>
      <c r="T401" s="83">
        <f t="shared" si="30"/>
        <v>7008.618234</v>
      </c>
      <c r="U401" s="83">
        <f t="shared" si="26"/>
        <v>0</v>
      </c>
      <c r="V401" s="83">
        <f t="shared" si="27"/>
        <v>2.848416628</v>
      </c>
      <c r="W401" s="83">
        <f t="shared" si="28"/>
        <v>754.0109727</v>
      </c>
    </row>
    <row r="402" ht="12.75" customHeight="1">
      <c r="A402" s="83">
        <f t="shared" si="29"/>
        <v>8.04</v>
      </c>
      <c r="B402" s="83">
        <f>IF( ISERROR( MATCH(R401,Sheet1!$K$9:$K$13,1) ), 1,  MATCH(R401,Sheet1!$K$9:$K$13,1)+1)</f>
        <v>2</v>
      </c>
      <c r="C402" s="94">
        <f>IF( ISERROR( MATCH(D402,Sheet1!$B$25:$B$42) ), 1, MATCH(D402,Sheet1!$B$25:$B$42))</f>
        <v>14</v>
      </c>
      <c r="D402" s="83">
        <f>if(U402, OFFSET(Sheet1!$P$9, 2*B401-1, 0),T401)</f>
        <v>7008.618234</v>
      </c>
      <c r="E402" s="100">
        <f t="array" ref="E402">index(Sheet1!$C$25:$H$42, C402,B402)</f>
        <v>97.05179567</v>
      </c>
      <c r="F402" s="100">
        <f t="array" ref="F402">index(Sheet1!$C$25:$H$42, C402+1,B402)</f>
        <v>103.9840668</v>
      </c>
      <c r="G402" s="94">
        <f t="array" ref="G402">index(Sheet1!$B$25:$B$42, C402,1)</f>
        <v>7000</v>
      </c>
      <c r="H402" s="94">
        <f t="array" ref="H402">index(Sheet1!$B$25:$B$42, C402+1,1)</f>
        <v>7500</v>
      </c>
      <c r="I402" s="100">
        <f t="shared" si="17"/>
        <v>97.17128354</v>
      </c>
      <c r="J402" s="100">
        <f t="array" ref="J402">index(Sheet1!$F$47:$K$64, C402,B402)</f>
        <v>2373.6726</v>
      </c>
      <c r="K402" s="100">
        <f t="array" ref="K402">index(Sheet1!$F$47:$K$64, C402+1,B402)</f>
        <v>2067.5655</v>
      </c>
      <c r="L402" s="102">
        <f t="shared" si="18"/>
        <v>2368.396395</v>
      </c>
      <c r="M402" s="83">
        <f>L402/( 0.5*Sheet1!$F$18/12)</f>
        <v>2271.156901</v>
      </c>
      <c r="N402" s="83">
        <f t="shared" si="19"/>
        <v>0.6520691649</v>
      </c>
      <c r="O402" s="83">
        <f t="shared" si="20"/>
        <v>177.5792038</v>
      </c>
      <c r="P402" s="83">
        <f t="shared" si="21"/>
        <v>0.05098455464</v>
      </c>
      <c r="Q402" s="83">
        <f t="shared" si="22"/>
        <v>1</v>
      </c>
      <c r="R402" s="86">
        <f t="shared" si="31"/>
        <v>97.30324894</v>
      </c>
      <c r="S402" s="86">
        <f>min(R402, offset(Sheet1!$K$9,B402-1,0))</f>
        <v>97.30324894</v>
      </c>
      <c r="T402" s="83">
        <f t="shared" si="30"/>
        <v>7018.136427</v>
      </c>
      <c r="U402" s="83">
        <f t="shared" si="26"/>
        <v>0</v>
      </c>
      <c r="V402" s="83">
        <f t="shared" si="27"/>
        <v>2.852293143</v>
      </c>
      <c r="W402" s="83">
        <f t="shared" si="28"/>
        <v>756.8593893</v>
      </c>
    </row>
    <row r="403" ht="12.75" customHeight="1">
      <c r="A403" s="83">
        <f t="shared" si="29"/>
        <v>8.06</v>
      </c>
      <c r="B403" s="83">
        <f>IF( ISERROR( MATCH(R402,Sheet1!$K$9:$K$13,1) ), 1,  MATCH(R402,Sheet1!$K$9:$K$13,1)+1)</f>
        <v>2</v>
      </c>
      <c r="C403" s="94">
        <f>IF( ISERROR( MATCH(D403,Sheet1!$B$25:$B$42) ), 1, MATCH(D403,Sheet1!$B$25:$B$42))</f>
        <v>14</v>
      </c>
      <c r="D403" s="83">
        <f>if(U403, OFFSET(Sheet1!$P$9, 2*B402-1, 0),T402)</f>
        <v>7018.136427</v>
      </c>
      <c r="E403" s="100">
        <f t="array" ref="E403">index(Sheet1!$C$25:$H$42, C403,B403)</f>
        <v>97.05179567</v>
      </c>
      <c r="F403" s="100">
        <f t="array" ref="F403">index(Sheet1!$C$25:$H$42, C403+1,B403)</f>
        <v>103.9840668</v>
      </c>
      <c r="G403" s="94">
        <f t="array" ref="G403">index(Sheet1!$B$25:$B$42, C403,1)</f>
        <v>7000</v>
      </c>
      <c r="H403" s="94">
        <f t="array" ref="H403">index(Sheet1!$B$25:$B$42, C403+1,1)</f>
        <v>7500</v>
      </c>
      <c r="I403" s="100">
        <f t="shared" si="17"/>
        <v>97.30324894</v>
      </c>
      <c r="J403" s="100">
        <f t="array" ref="J403">index(Sheet1!$F$47:$K$64, C403,B403)</f>
        <v>2373.6726</v>
      </c>
      <c r="K403" s="100">
        <f t="array" ref="K403">index(Sheet1!$F$47:$K$64, C403+1,B403)</f>
        <v>2067.5655</v>
      </c>
      <c r="L403" s="102">
        <f t="shared" si="18"/>
        <v>2362.569222</v>
      </c>
      <c r="M403" s="83">
        <f>L403/( 0.5*Sheet1!$F$18/12)</f>
        <v>2265.568975</v>
      </c>
      <c r="N403" s="83">
        <f t="shared" si="19"/>
        <v>0.650464822</v>
      </c>
      <c r="O403" s="83">
        <f t="shared" si="20"/>
        <v>178.0618613</v>
      </c>
      <c r="P403" s="83">
        <f t="shared" si="21"/>
        <v>0.05112312985</v>
      </c>
      <c r="Q403" s="83">
        <f t="shared" si="22"/>
        <v>1</v>
      </c>
      <c r="R403" s="86">
        <f t="shared" si="31"/>
        <v>97.43483168</v>
      </c>
      <c r="S403" s="86">
        <f>min(R403, offset(Sheet1!$K$9,B403-1,0))</f>
        <v>97.43483168</v>
      </c>
      <c r="T403" s="83">
        <f t="shared" si="30"/>
        <v>7027.627022</v>
      </c>
      <c r="U403" s="83">
        <f t="shared" si="26"/>
        <v>0</v>
      </c>
      <c r="V403" s="83">
        <f t="shared" si="27"/>
        <v>2.856158516</v>
      </c>
      <c r="W403" s="83">
        <f t="shared" si="28"/>
        <v>759.7116825</v>
      </c>
    </row>
    <row r="404" ht="12.75" customHeight="1">
      <c r="A404" s="83">
        <f t="shared" si="29"/>
        <v>8.08</v>
      </c>
      <c r="B404" s="83">
        <f>IF( ISERROR( MATCH(R403,Sheet1!$K$9:$K$13,1) ), 1,  MATCH(R403,Sheet1!$K$9:$K$13,1)+1)</f>
        <v>2</v>
      </c>
      <c r="C404" s="94">
        <f>IF( ISERROR( MATCH(D404,Sheet1!$B$25:$B$42) ), 1, MATCH(D404,Sheet1!$B$25:$B$42))</f>
        <v>14</v>
      </c>
      <c r="D404" s="83">
        <f>if(U404, OFFSET(Sheet1!$P$9, 2*B403-1, 0),T403)</f>
        <v>7027.627022</v>
      </c>
      <c r="E404" s="100">
        <f t="array" ref="E404">index(Sheet1!$C$25:$H$42, C404,B404)</f>
        <v>97.05179567</v>
      </c>
      <c r="F404" s="100">
        <f t="array" ref="F404">index(Sheet1!$C$25:$H$42, C404+1,B404)</f>
        <v>103.9840668</v>
      </c>
      <c r="G404" s="94">
        <f t="array" ref="G404">index(Sheet1!$B$25:$B$42, C404,1)</f>
        <v>7000</v>
      </c>
      <c r="H404" s="94">
        <f t="array" ref="H404">index(Sheet1!$B$25:$B$42, C404+1,1)</f>
        <v>7500</v>
      </c>
      <c r="I404" s="100">
        <f t="shared" si="17"/>
        <v>97.43483168</v>
      </c>
      <c r="J404" s="100">
        <f t="array" ref="J404">index(Sheet1!$F$47:$K$64, C404,B404)</f>
        <v>2373.6726</v>
      </c>
      <c r="K404" s="100">
        <f t="array" ref="K404">index(Sheet1!$F$47:$K$64, C404+1,B404)</f>
        <v>2067.5655</v>
      </c>
      <c r="L404" s="102">
        <f t="shared" si="18"/>
        <v>2356.758945</v>
      </c>
      <c r="M404" s="83">
        <f>L404/( 0.5*Sheet1!$F$18/12)</f>
        <v>2259.997252</v>
      </c>
      <c r="N404" s="83">
        <f t="shared" si="19"/>
        <v>0.6488651311</v>
      </c>
      <c r="O404" s="83">
        <f t="shared" si="20"/>
        <v>178.5437714</v>
      </c>
      <c r="P404" s="83">
        <f t="shared" si="21"/>
        <v>0.05126149049</v>
      </c>
      <c r="Q404" s="83">
        <f t="shared" si="22"/>
        <v>1</v>
      </c>
      <c r="R404" s="86">
        <f t="shared" si="31"/>
        <v>97.56603284</v>
      </c>
      <c r="S404" s="86">
        <f>min(R404, offset(Sheet1!$K$9,B404-1,0))</f>
        <v>97.56603284</v>
      </c>
      <c r="T404" s="83">
        <f t="shared" si="30"/>
        <v>7037.090094</v>
      </c>
      <c r="U404" s="83">
        <f t="shared" si="26"/>
        <v>0</v>
      </c>
      <c r="V404" s="83">
        <f t="shared" si="27"/>
        <v>2.86001268</v>
      </c>
      <c r="W404" s="83">
        <f t="shared" si="28"/>
        <v>762.567841</v>
      </c>
    </row>
    <row r="405" ht="12.75" customHeight="1">
      <c r="A405" s="83">
        <f t="shared" si="29"/>
        <v>8.1</v>
      </c>
      <c r="B405" s="83">
        <f>IF( ISERROR( MATCH(R404,Sheet1!$K$9:$K$13,1) ), 1,  MATCH(R404,Sheet1!$K$9:$K$13,1)+1)</f>
        <v>2</v>
      </c>
      <c r="C405" s="94">
        <f>IF( ISERROR( MATCH(D405,Sheet1!$B$25:$B$42) ), 1, MATCH(D405,Sheet1!$B$25:$B$42))</f>
        <v>14</v>
      </c>
      <c r="D405" s="83">
        <f>if(U405, OFFSET(Sheet1!$P$9, 2*B404-1, 0),T404)</f>
        <v>7037.090094</v>
      </c>
      <c r="E405" s="100">
        <f t="array" ref="E405">index(Sheet1!$C$25:$H$42, C405,B405)</f>
        <v>97.05179567</v>
      </c>
      <c r="F405" s="100">
        <f t="array" ref="F405">index(Sheet1!$C$25:$H$42, C405+1,B405)</f>
        <v>103.9840668</v>
      </c>
      <c r="G405" s="94">
        <f t="array" ref="G405">index(Sheet1!$B$25:$B$42, C405,1)</f>
        <v>7000</v>
      </c>
      <c r="H405" s="94">
        <f t="array" ref="H405">index(Sheet1!$B$25:$B$42, C405+1,1)</f>
        <v>7500</v>
      </c>
      <c r="I405" s="100">
        <f t="shared" si="17"/>
        <v>97.56603284</v>
      </c>
      <c r="J405" s="100">
        <f t="array" ref="J405">index(Sheet1!$F$47:$K$64, C405,B405)</f>
        <v>2373.6726</v>
      </c>
      <c r="K405" s="100">
        <f t="array" ref="K405">index(Sheet1!$F$47:$K$64, C405+1,B405)</f>
        <v>2067.5655</v>
      </c>
      <c r="L405" s="102">
        <f t="shared" si="18"/>
        <v>2350.965518</v>
      </c>
      <c r="M405" s="83">
        <f>L405/( 0.5*Sheet1!$F$18/12)</f>
        <v>2254.441686</v>
      </c>
      <c r="N405" s="83">
        <f t="shared" si="19"/>
        <v>0.6472700792</v>
      </c>
      <c r="O405" s="83">
        <f t="shared" si="20"/>
        <v>179.0249324</v>
      </c>
      <c r="P405" s="83">
        <f t="shared" si="21"/>
        <v>0.05139963607</v>
      </c>
      <c r="Q405" s="83">
        <f t="shared" si="22"/>
        <v>1</v>
      </c>
      <c r="R405" s="86">
        <f t="shared" si="31"/>
        <v>97.69685349</v>
      </c>
      <c r="S405" s="86">
        <f>min(R405, offset(Sheet1!$K$9,B405-1,0))</f>
        <v>97.69685349</v>
      </c>
      <c r="T405" s="83">
        <f t="shared" si="30"/>
        <v>7046.525721</v>
      </c>
      <c r="U405" s="83">
        <f t="shared" si="26"/>
        <v>0</v>
      </c>
      <c r="V405" s="83">
        <f t="shared" si="27"/>
        <v>2.863855666</v>
      </c>
      <c r="W405" s="83">
        <f t="shared" si="28"/>
        <v>765.4278537</v>
      </c>
    </row>
    <row r="406" ht="12.75" customHeight="1">
      <c r="A406" s="83">
        <f t="shared" si="29"/>
        <v>8.12</v>
      </c>
      <c r="B406" s="83">
        <f>IF( ISERROR( MATCH(R405,Sheet1!$K$9:$K$13,1) ), 1,  MATCH(R405,Sheet1!$K$9:$K$13,1)+1)</f>
        <v>2</v>
      </c>
      <c r="C406" s="94">
        <f>IF( ISERROR( MATCH(D406,Sheet1!$B$25:$B$42) ), 1, MATCH(D406,Sheet1!$B$25:$B$42))</f>
        <v>14</v>
      </c>
      <c r="D406" s="83">
        <f>if(U406, OFFSET(Sheet1!$P$9, 2*B405-1, 0),T405)</f>
        <v>7046.525721</v>
      </c>
      <c r="E406" s="100">
        <f t="array" ref="E406">index(Sheet1!$C$25:$H$42, C406,B406)</f>
        <v>97.05179567</v>
      </c>
      <c r="F406" s="100">
        <f t="array" ref="F406">index(Sheet1!$C$25:$H$42, C406+1,B406)</f>
        <v>103.9840668</v>
      </c>
      <c r="G406" s="94">
        <f t="array" ref="G406">index(Sheet1!$B$25:$B$42, C406,1)</f>
        <v>7000</v>
      </c>
      <c r="H406" s="94">
        <f t="array" ref="H406">index(Sheet1!$B$25:$B$42, C406+1,1)</f>
        <v>7500</v>
      </c>
      <c r="I406" s="100">
        <f t="shared" si="17"/>
        <v>97.69685349</v>
      </c>
      <c r="J406" s="100">
        <f t="array" ref="J406">index(Sheet1!$F$47:$K$64, C406,B406)</f>
        <v>2373.6726</v>
      </c>
      <c r="K406" s="100">
        <f t="array" ref="K406">index(Sheet1!$F$47:$K$64, C406+1,B406)</f>
        <v>2067.5655</v>
      </c>
      <c r="L406" s="102">
        <f t="shared" si="18"/>
        <v>2345.188893</v>
      </c>
      <c r="M406" s="83">
        <f>L406/( 0.5*Sheet1!$F$18/12)</f>
        <v>2248.902233</v>
      </c>
      <c r="N406" s="83">
        <f t="shared" si="19"/>
        <v>0.6456796533</v>
      </c>
      <c r="O406" s="83">
        <f t="shared" si="20"/>
        <v>179.5053426</v>
      </c>
      <c r="P406" s="83">
        <f t="shared" si="21"/>
        <v>0.05153756607</v>
      </c>
      <c r="Q406" s="83">
        <f t="shared" si="22"/>
        <v>1</v>
      </c>
      <c r="R406" s="86">
        <f t="shared" si="31"/>
        <v>97.82729469</v>
      </c>
      <c r="S406" s="86">
        <f>min(R406, offset(Sheet1!$K$9,B406-1,0))</f>
        <v>97.82729469</v>
      </c>
      <c r="T406" s="83">
        <f t="shared" si="30"/>
        <v>7055.933979</v>
      </c>
      <c r="U406" s="83">
        <f t="shared" si="26"/>
        <v>0</v>
      </c>
      <c r="V406" s="83">
        <f t="shared" si="27"/>
        <v>2.867687507</v>
      </c>
      <c r="W406" s="83">
        <f t="shared" si="28"/>
        <v>768.2917093</v>
      </c>
    </row>
    <row r="407" ht="12.75" customHeight="1">
      <c r="A407" s="83">
        <f t="shared" si="29"/>
        <v>8.14</v>
      </c>
      <c r="B407" s="83">
        <f>IF( ISERROR( MATCH(R406,Sheet1!$K$9:$K$13,1) ), 1,  MATCH(R406,Sheet1!$K$9:$K$13,1)+1)</f>
        <v>2</v>
      </c>
      <c r="C407" s="94">
        <f>IF( ISERROR( MATCH(D407,Sheet1!$B$25:$B$42) ), 1, MATCH(D407,Sheet1!$B$25:$B$42))</f>
        <v>14</v>
      </c>
      <c r="D407" s="83">
        <f>if(U407, OFFSET(Sheet1!$P$9, 2*B406-1, 0),T406)</f>
        <v>7055.933979</v>
      </c>
      <c r="E407" s="100">
        <f t="array" ref="E407">index(Sheet1!$C$25:$H$42, C407,B407)</f>
        <v>97.05179567</v>
      </c>
      <c r="F407" s="100">
        <f t="array" ref="F407">index(Sheet1!$C$25:$H$42, C407+1,B407)</f>
        <v>103.9840668</v>
      </c>
      <c r="G407" s="94">
        <f t="array" ref="G407">index(Sheet1!$B$25:$B$42, C407,1)</f>
        <v>7000</v>
      </c>
      <c r="H407" s="94">
        <f t="array" ref="H407">index(Sheet1!$B$25:$B$42, C407+1,1)</f>
        <v>7500</v>
      </c>
      <c r="I407" s="100">
        <f t="shared" si="17"/>
        <v>97.82729469</v>
      </c>
      <c r="J407" s="100">
        <f t="array" ref="J407">index(Sheet1!$F$47:$K$64, C407,B407)</f>
        <v>2373.6726</v>
      </c>
      <c r="K407" s="100">
        <f t="array" ref="K407">index(Sheet1!$F$47:$K$64, C407+1,B407)</f>
        <v>2067.5655</v>
      </c>
      <c r="L407" s="102">
        <f t="shared" si="18"/>
        <v>2339.429024</v>
      </c>
      <c r="M407" s="83">
        <f>L407/( 0.5*Sheet1!$F$18/12)</f>
        <v>2243.378847</v>
      </c>
      <c r="N407" s="83">
        <f t="shared" si="19"/>
        <v>0.6440938406</v>
      </c>
      <c r="O407" s="83">
        <f t="shared" si="20"/>
        <v>179.9850003</v>
      </c>
      <c r="P407" s="83">
        <f t="shared" si="21"/>
        <v>0.05167528002</v>
      </c>
      <c r="Q407" s="83">
        <f t="shared" si="22"/>
        <v>1</v>
      </c>
      <c r="R407" s="86">
        <f t="shared" si="31"/>
        <v>97.95735749</v>
      </c>
      <c r="S407" s="86">
        <f>min(R407, offset(Sheet1!$K$9,B407-1,0))</f>
        <v>97.95735749</v>
      </c>
      <c r="T407" s="83">
        <f t="shared" si="30"/>
        <v>7065.314945</v>
      </c>
      <c r="U407" s="83">
        <f t="shared" si="26"/>
        <v>0</v>
      </c>
      <c r="V407" s="83">
        <f t="shared" si="27"/>
        <v>2.871508232</v>
      </c>
      <c r="W407" s="83">
        <f t="shared" si="28"/>
        <v>771.1593968</v>
      </c>
    </row>
    <row r="408" ht="12.75" customHeight="1">
      <c r="A408" s="83">
        <f t="shared" si="29"/>
        <v>8.16</v>
      </c>
      <c r="B408" s="83">
        <f>IF( ISERROR( MATCH(R407,Sheet1!$K$9:$K$13,1) ), 1,  MATCH(R407,Sheet1!$K$9:$K$13,1)+1)</f>
        <v>2</v>
      </c>
      <c r="C408" s="94">
        <f>IF( ISERROR( MATCH(D408,Sheet1!$B$25:$B$42) ), 1, MATCH(D408,Sheet1!$B$25:$B$42))</f>
        <v>14</v>
      </c>
      <c r="D408" s="83">
        <f>if(U408, OFFSET(Sheet1!$P$9, 2*B407-1, 0),T407)</f>
        <v>7065.314945</v>
      </c>
      <c r="E408" s="100">
        <f t="array" ref="E408">index(Sheet1!$C$25:$H$42, C408,B408)</f>
        <v>97.05179567</v>
      </c>
      <c r="F408" s="100">
        <f t="array" ref="F408">index(Sheet1!$C$25:$H$42, C408+1,B408)</f>
        <v>103.9840668</v>
      </c>
      <c r="G408" s="94">
        <f t="array" ref="G408">index(Sheet1!$B$25:$B$42, C408,1)</f>
        <v>7000</v>
      </c>
      <c r="H408" s="94">
        <f t="array" ref="H408">index(Sheet1!$B$25:$B$42, C408+1,1)</f>
        <v>7500</v>
      </c>
      <c r="I408" s="100">
        <f t="shared" si="17"/>
        <v>97.95735749</v>
      </c>
      <c r="J408" s="100">
        <f t="array" ref="J408">index(Sheet1!$F$47:$K$64, C408,B408)</f>
        <v>2373.6726</v>
      </c>
      <c r="K408" s="100">
        <f t="array" ref="K408">index(Sheet1!$F$47:$K$64, C408+1,B408)</f>
        <v>2067.5655</v>
      </c>
      <c r="L408" s="102">
        <f t="shared" si="18"/>
        <v>2333.685863</v>
      </c>
      <c r="M408" s="83">
        <f>L408/( 0.5*Sheet1!$F$18/12)</f>
        <v>2237.871484</v>
      </c>
      <c r="N408" s="83">
        <f t="shared" si="19"/>
        <v>0.6425126281</v>
      </c>
      <c r="O408" s="83">
        <f t="shared" si="20"/>
        <v>180.4639038</v>
      </c>
      <c r="P408" s="83">
        <f t="shared" si="21"/>
        <v>0.05181277742</v>
      </c>
      <c r="Q408" s="83">
        <f t="shared" si="22"/>
        <v>1</v>
      </c>
      <c r="R408" s="86">
        <f t="shared" si="31"/>
        <v>98.08704296</v>
      </c>
      <c r="S408" s="86">
        <f>min(R408, offset(Sheet1!$K$9,B408-1,0))</f>
        <v>98.08704296</v>
      </c>
      <c r="T408" s="83">
        <f t="shared" si="30"/>
        <v>7074.668696</v>
      </c>
      <c r="U408" s="83">
        <f t="shared" si="26"/>
        <v>0</v>
      </c>
      <c r="V408" s="83">
        <f t="shared" si="27"/>
        <v>2.875317873</v>
      </c>
      <c r="W408" s="83">
        <f t="shared" si="28"/>
        <v>774.0309051</v>
      </c>
    </row>
    <row r="409" ht="12.75" customHeight="1">
      <c r="A409" s="83">
        <f t="shared" si="29"/>
        <v>8.18</v>
      </c>
      <c r="B409" s="83">
        <f>IF( ISERROR( MATCH(R408,Sheet1!$K$9:$K$13,1) ), 1,  MATCH(R408,Sheet1!$K$9:$K$13,1)+1)</f>
        <v>2</v>
      </c>
      <c r="C409" s="94">
        <f>IF( ISERROR( MATCH(D409,Sheet1!$B$25:$B$42) ), 1, MATCH(D409,Sheet1!$B$25:$B$42))</f>
        <v>14</v>
      </c>
      <c r="D409" s="83">
        <f>if(U409, OFFSET(Sheet1!$P$9, 2*B408-1, 0),T408)</f>
        <v>7074.668696</v>
      </c>
      <c r="E409" s="100">
        <f t="array" ref="E409">index(Sheet1!$C$25:$H$42, C409,B409)</f>
        <v>97.05179567</v>
      </c>
      <c r="F409" s="100">
        <f t="array" ref="F409">index(Sheet1!$C$25:$H$42, C409+1,B409)</f>
        <v>103.9840668</v>
      </c>
      <c r="G409" s="94">
        <f t="array" ref="G409">index(Sheet1!$B$25:$B$42, C409,1)</f>
        <v>7000</v>
      </c>
      <c r="H409" s="94">
        <f t="array" ref="H409">index(Sheet1!$B$25:$B$42, C409+1,1)</f>
        <v>7500</v>
      </c>
      <c r="I409" s="100">
        <f t="shared" si="17"/>
        <v>98.08704296</v>
      </c>
      <c r="J409" s="100">
        <f t="array" ref="J409">index(Sheet1!$F$47:$K$64, C409,B409)</f>
        <v>2373.6726</v>
      </c>
      <c r="K409" s="100">
        <f t="array" ref="K409">index(Sheet1!$F$47:$K$64, C409+1,B409)</f>
        <v>2067.5655</v>
      </c>
      <c r="L409" s="102">
        <f t="shared" si="18"/>
        <v>2327.959364</v>
      </c>
      <c r="M409" s="83">
        <f>L409/( 0.5*Sheet1!$F$18/12)</f>
        <v>2232.380098</v>
      </c>
      <c r="N409" s="83">
        <f t="shared" si="19"/>
        <v>0.640936003</v>
      </c>
      <c r="O409" s="83">
        <f t="shared" si="20"/>
        <v>180.9420514</v>
      </c>
      <c r="P409" s="83">
        <f t="shared" si="21"/>
        <v>0.05195005781</v>
      </c>
      <c r="Q409" s="83">
        <f t="shared" si="22"/>
        <v>1</v>
      </c>
      <c r="R409" s="86">
        <f t="shared" si="31"/>
        <v>98.21635214</v>
      </c>
      <c r="S409" s="86">
        <f>min(R409, offset(Sheet1!$K$9,B409-1,0))</f>
        <v>98.21635214</v>
      </c>
      <c r="T409" s="83">
        <f t="shared" si="30"/>
        <v>7083.995306</v>
      </c>
      <c r="U409" s="83">
        <f t="shared" si="26"/>
        <v>0</v>
      </c>
      <c r="V409" s="83">
        <f t="shared" si="27"/>
        <v>2.879116461</v>
      </c>
      <c r="W409" s="83">
        <f t="shared" si="28"/>
        <v>776.9062229</v>
      </c>
    </row>
    <row r="410" ht="12.75" customHeight="1">
      <c r="A410" s="83">
        <f t="shared" si="29"/>
        <v>8.2</v>
      </c>
      <c r="B410" s="83">
        <f>IF( ISERROR( MATCH(R409,Sheet1!$K$9:$K$13,1) ), 1,  MATCH(R409,Sheet1!$K$9:$K$13,1)+1)</f>
        <v>2</v>
      </c>
      <c r="C410" s="94">
        <f>IF( ISERROR( MATCH(D410,Sheet1!$B$25:$B$42) ), 1, MATCH(D410,Sheet1!$B$25:$B$42))</f>
        <v>14</v>
      </c>
      <c r="D410" s="83">
        <f>if(U410, OFFSET(Sheet1!$P$9, 2*B409-1, 0),T409)</f>
        <v>7083.995306</v>
      </c>
      <c r="E410" s="100">
        <f t="array" ref="E410">index(Sheet1!$C$25:$H$42, C410,B410)</f>
        <v>97.05179567</v>
      </c>
      <c r="F410" s="100">
        <f t="array" ref="F410">index(Sheet1!$C$25:$H$42, C410+1,B410)</f>
        <v>103.9840668</v>
      </c>
      <c r="G410" s="94">
        <f t="array" ref="G410">index(Sheet1!$B$25:$B$42, C410,1)</f>
        <v>7000</v>
      </c>
      <c r="H410" s="94">
        <f t="array" ref="H410">index(Sheet1!$B$25:$B$42, C410+1,1)</f>
        <v>7500</v>
      </c>
      <c r="I410" s="100">
        <f t="shared" si="17"/>
        <v>98.21635214</v>
      </c>
      <c r="J410" s="100">
        <f t="array" ref="J410">index(Sheet1!$F$47:$K$64, C410,B410)</f>
        <v>2373.6726</v>
      </c>
      <c r="K410" s="100">
        <f t="array" ref="K410">index(Sheet1!$F$47:$K$64, C410+1,B410)</f>
        <v>2067.5655</v>
      </c>
      <c r="L410" s="102">
        <f t="shared" si="18"/>
        <v>2322.249481</v>
      </c>
      <c r="M410" s="83">
        <f>L410/( 0.5*Sheet1!$F$18/12)</f>
        <v>2226.904646</v>
      </c>
      <c r="N410" s="83">
        <f t="shared" si="19"/>
        <v>0.6393639524</v>
      </c>
      <c r="O410" s="83">
        <f t="shared" si="20"/>
        <v>181.4194415</v>
      </c>
      <c r="P410" s="83">
        <f t="shared" si="21"/>
        <v>0.05208712072</v>
      </c>
      <c r="Q410" s="83">
        <f t="shared" si="22"/>
        <v>1</v>
      </c>
      <c r="R410" s="86">
        <f t="shared" si="31"/>
        <v>98.3452861</v>
      </c>
      <c r="S410" s="86">
        <f>min(R410, offset(Sheet1!$K$9,B410-1,0))</f>
        <v>98.3452861</v>
      </c>
      <c r="T410" s="83">
        <f t="shared" si="30"/>
        <v>7093.294853</v>
      </c>
      <c r="U410" s="83">
        <f t="shared" si="26"/>
        <v>0</v>
      </c>
      <c r="V410" s="83">
        <f t="shared" si="27"/>
        <v>2.882904028</v>
      </c>
      <c r="W410" s="83">
        <f t="shared" si="28"/>
        <v>779.7853394</v>
      </c>
    </row>
    <row r="411" ht="12.75" customHeight="1">
      <c r="A411" s="83">
        <f t="shared" si="29"/>
        <v>8.22</v>
      </c>
      <c r="B411" s="83">
        <f>IF( ISERROR( MATCH(R410,Sheet1!$K$9:$K$13,1) ), 1,  MATCH(R410,Sheet1!$K$9:$K$13,1)+1)</f>
        <v>2</v>
      </c>
      <c r="C411" s="94">
        <f>IF( ISERROR( MATCH(D411,Sheet1!$B$25:$B$42) ), 1, MATCH(D411,Sheet1!$B$25:$B$42))</f>
        <v>14</v>
      </c>
      <c r="D411" s="83">
        <f>if(U411, OFFSET(Sheet1!$P$9, 2*B410-1, 0),T410)</f>
        <v>7093.294853</v>
      </c>
      <c r="E411" s="100">
        <f t="array" ref="E411">index(Sheet1!$C$25:$H$42, C411,B411)</f>
        <v>97.05179567</v>
      </c>
      <c r="F411" s="100">
        <f t="array" ref="F411">index(Sheet1!$C$25:$H$42, C411+1,B411)</f>
        <v>103.9840668</v>
      </c>
      <c r="G411" s="94">
        <f t="array" ref="G411">index(Sheet1!$B$25:$B$42, C411,1)</f>
        <v>7000</v>
      </c>
      <c r="H411" s="94">
        <f t="array" ref="H411">index(Sheet1!$B$25:$B$42, C411+1,1)</f>
        <v>7500</v>
      </c>
      <c r="I411" s="100">
        <f t="shared" si="17"/>
        <v>98.3452861</v>
      </c>
      <c r="J411" s="100">
        <f t="array" ref="J411">index(Sheet1!$F$47:$K$64, C411,B411)</f>
        <v>2373.6726</v>
      </c>
      <c r="K411" s="100">
        <f t="array" ref="K411">index(Sheet1!$F$47:$K$64, C411+1,B411)</f>
        <v>2067.5655</v>
      </c>
      <c r="L411" s="102">
        <f t="shared" si="18"/>
        <v>2316.556166</v>
      </c>
      <c r="M411" s="83">
        <f>L411/( 0.5*Sheet1!$F$18/12)</f>
        <v>2221.445083</v>
      </c>
      <c r="N411" s="83">
        <f t="shared" si="19"/>
        <v>0.6377964635</v>
      </c>
      <c r="O411" s="83">
        <f t="shared" si="20"/>
        <v>181.8960725</v>
      </c>
      <c r="P411" s="83">
        <f t="shared" si="21"/>
        <v>0.05222396569</v>
      </c>
      <c r="Q411" s="83">
        <f t="shared" si="22"/>
        <v>1</v>
      </c>
      <c r="R411" s="86">
        <f t="shared" si="31"/>
        <v>98.47384588</v>
      </c>
      <c r="S411" s="86">
        <f>min(R411, offset(Sheet1!$K$9,B411-1,0))</f>
        <v>98.47384588</v>
      </c>
      <c r="T411" s="83">
        <f t="shared" si="30"/>
        <v>7102.567412</v>
      </c>
      <c r="U411" s="83">
        <f t="shared" si="26"/>
        <v>0</v>
      </c>
      <c r="V411" s="83">
        <f t="shared" si="27"/>
        <v>2.886680602</v>
      </c>
      <c r="W411" s="83">
        <f t="shared" si="28"/>
        <v>782.6682434</v>
      </c>
    </row>
    <row r="412" ht="12.75" customHeight="1">
      <c r="A412" s="83">
        <f t="shared" si="29"/>
        <v>8.24</v>
      </c>
      <c r="B412" s="83">
        <f>IF( ISERROR( MATCH(R411,Sheet1!$K$9:$K$13,1) ), 1,  MATCH(R411,Sheet1!$K$9:$K$13,1)+1)</f>
        <v>2</v>
      </c>
      <c r="C412" s="94">
        <f>IF( ISERROR( MATCH(D412,Sheet1!$B$25:$B$42) ), 1, MATCH(D412,Sheet1!$B$25:$B$42))</f>
        <v>14</v>
      </c>
      <c r="D412" s="83">
        <f>if(U412, OFFSET(Sheet1!$P$9, 2*B411-1, 0),T411)</f>
        <v>7102.567412</v>
      </c>
      <c r="E412" s="100">
        <f t="array" ref="E412">index(Sheet1!$C$25:$H$42, C412,B412)</f>
        <v>97.05179567</v>
      </c>
      <c r="F412" s="100">
        <f t="array" ref="F412">index(Sheet1!$C$25:$H$42, C412+1,B412)</f>
        <v>103.9840668</v>
      </c>
      <c r="G412" s="94">
        <f t="array" ref="G412">index(Sheet1!$B$25:$B$42, C412,1)</f>
        <v>7000</v>
      </c>
      <c r="H412" s="94">
        <f t="array" ref="H412">index(Sheet1!$B$25:$B$42, C412+1,1)</f>
        <v>7500</v>
      </c>
      <c r="I412" s="100">
        <f t="shared" si="17"/>
        <v>98.47384588</v>
      </c>
      <c r="J412" s="100">
        <f t="array" ref="J412">index(Sheet1!$F$47:$K$64, C412,B412)</f>
        <v>2373.6726</v>
      </c>
      <c r="K412" s="100">
        <f t="array" ref="K412">index(Sheet1!$F$47:$K$64, C412+1,B412)</f>
        <v>2067.5655</v>
      </c>
      <c r="L412" s="102">
        <f t="shared" si="18"/>
        <v>2310.879374</v>
      </c>
      <c r="M412" s="83">
        <f>L412/( 0.5*Sheet1!$F$18/12)</f>
        <v>2216.001363</v>
      </c>
      <c r="N412" s="83">
        <f t="shared" si="19"/>
        <v>0.6362335237</v>
      </c>
      <c r="O412" s="83">
        <f t="shared" si="20"/>
        <v>182.3719429</v>
      </c>
      <c r="P412" s="83">
        <f t="shared" si="21"/>
        <v>0.05236059226</v>
      </c>
      <c r="Q412" s="83">
        <f t="shared" si="22"/>
        <v>1</v>
      </c>
      <c r="R412" s="86">
        <f t="shared" si="31"/>
        <v>98.60203253</v>
      </c>
      <c r="S412" s="86">
        <f>min(R412, offset(Sheet1!$K$9,B412-1,0))</f>
        <v>98.60203253</v>
      </c>
      <c r="T412" s="83">
        <f t="shared" si="30"/>
        <v>7111.813057</v>
      </c>
      <c r="U412" s="83">
        <f t="shared" si="26"/>
        <v>0</v>
      </c>
      <c r="V412" s="83">
        <f t="shared" si="27"/>
        <v>2.890446217</v>
      </c>
      <c r="W412" s="83">
        <f t="shared" si="28"/>
        <v>785.554924</v>
      </c>
    </row>
    <row r="413" ht="12.75" customHeight="1">
      <c r="A413" s="83">
        <f t="shared" si="29"/>
        <v>8.26</v>
      </c>
      <c r="B413" s="83">
        <f>IF( ISERROR( MATCH(R412,Sheet1!$K$9:$K$13,1) ), 1,  MATCH(R412,Sheet1!$K$9:$K$13,1)+1)</f>
        <v>2</v>
      </c>
      <c r="C413" s="94">
        <f>IF( ISERROR( MATCH(D413,Sheet1!$B$25:$B$42) ), 1, MATCH(D413,Sheet1!$B$25:$B$42))</f>
        <v>14</v>
      </c>
      <c r="D413" s="83">
        <f>if(U413, OFFSET(Sheet1!$P$9, 2*B412-1, 0),T412)</f>
        <v>7111.813057</v>
      </c>
      <c r="E413" s="100">
        <f t="array" ref="E413">index(Sheet1!$C$25:$H$42, C413,B413)</f>
        <v>97.05179567</v>
      </c>
      <c r="F413" s="100">
        <f t="array" ref="F413">index(Sheet1!$C$25:$H$42, C413+1,B413)</f>
        <v>103.9840668</v>
      </c>
      <c r="G413" s="94">
        <f t="array" ref="G413">index(Sheet1!$B$25:$B$42, C413,1)</f>
        <v>7000</v>
      </c>
      <c r="H413" s="94">
        <f t="array" ref="H413">index(Sheet1!$B$25:$B$42, C413+1,1)</f>
        <v>7500</v>
      </c>
      <c r="I413" s="100">
        <f t="shared" si="17"/>
        <v>98.60203253</v>
      </c>
      <c r="J413" s="100">
        <f t="array" ref="J413">index(Sheet1!$F$47:$K$64, C413,B413)</f>
        <v>2373.6726</v>
      </c>
      <c r="K413" s="100">
        <f t="array" ref="K413">index(Sheet1!$F$47:$K$64, C413+1,B413)</f>
        <v>2067.5655</v>
      </c>
      <c r="L413" s="102">
        <f t="shared" si="18"/>
        <v>2305.219059</v>
      </c>
      <c r="M413" s="83">
        <f>L413/( 0.5*Sheet1!$F$18/12)</f>
        <v>2210.573444</v>
      </c>
      <c r="N413" s="83">
        <f t="shared" si="19"/>
        <v>0.6346751202</v>
      </c>
      <c r="O413" s="83">
        <f t="shared" si="20"/>
        <v>182.847051</v>
      </c>
      <c r="P413" s="83">
        <f t="shared" si="21"/>
        <v>0.052497</v>
      </c>
      <c r="Q413" s="83">
        <f t="shared" si="22"/>
        <v>1</v>
      </c>
      <c r="R413" s="86">
        <f t="shared" si="31"/>
        <v>98.72984709</v>
      </c>
      <c r="S413" s="86">
        <f>min(R413, offset(Sheet1!$K$9,B413-1,0))</f>
        <v>98.72984709</v>
      </c>
      <c r="T413" s="83">
        <f t="shared" si="30"/>
        <v>7121.031866</v>
      </c>
      <c r="U413" s="83">
        <f t="shared" si="26"/>
        <v>0</v>
      </c>
      <c r="V413" s="83">
        <f t="shared" si="27"/>
        <v>2.894200901</v>
      </c>
      <c r="W413" s="83">
        <f t="shared" si="28"/>
        <v>788.4453703</v>
      </c>
    </row>
    <row r="414" ht="12.75" customHeight="1">
      <c r="A414" s="83">
        <f t="shared" si="29"/>
        <v>8.28</v>
      </c>
      <c r="B414" s="83">
        <f>IF( ISERROR( MATCH(R413,Sheet1!$K$9:$K$13,1) ), 1,  MATCH(R413,Sheet1!$K$9:$K$13,1)+1)</f>
        <v>2</v>
      </c>
      <c r="C414" s="94">
        <f>IF( ISERROR( MATCH(D414,Sheet1!$B$25:$B$42) ), 1, MATCH(D414,Sheet1!$B$25:$B$42))</f>
        <v>14</v>
      </c>
      <c r="D414" s="83">
        <f>if(U414, OFFSET(Sheet1!$P$9, 2*B413-1, 0),T413)</f>
        <v>7121.031866</v>
      </c>
      <c r="E414" s="100">
        <f t="array" ref="E414">index(Sheet1!$C$25:$H$42, C414,B414)</f>
        <v>97.05179567</v>
      </c>
      <c r="F414" s="100">
        <f t="array" ref="F414">index(Sheet1!$C$25:$H$42, C414+1,B414)</f>
        <v>103.9840668</v>
      </c>
      <c r="G414" s="94">
        <f t="array" ref="G414">index(Sheet1!$B$25:$B$42, C414,1)</f>
        <v>7000</v>
      </c>
      <c r="H414" s="94">
        <f t="array" ref="H414">index(Sheet1!$B$25:$B$42, C414+1,1)</f>
        <v>7500</v>
      </c>
      <c r="I414" s="100">
        <f t="shared" si="17"/>
        <v>98.72984709</v>
      </c>
      <c r="J414" s="100">
        <f t="array" ref="J414">index(Sheet1!$F$47:$K$64, C414,B414)</f>
        <v>2373.6726</v>
      </c>
      <c r="K414" s="100">
        <f t="array" ref="K414">index(Sheet1!$F$47:$K$64, C414+1,B414)</f>
        <v>2067.5655</v>
      </c>
      <c r="L414" s="102">
        <f t="shared" si="18"/>
        <v>2299.575173</v>
      </c>
      <c r="M414" s="83">
        <f>L414/( 0.5*Sheet1!$F$18/12)</f>
        <v>2205.16128</v>
      </c>
      <c r="N414" s="83">
        <f t="shared" si="19"/>
        <v>0.6331212402</v>
      </c>
      <c r="O414" s="83">
        <f t="shared" si="20"/>
        <v>183.3213954</v>
      </c>
      <c r="P414" s="83">
        <f t="shared" si="21"/>
        <v>0.05263318847</v>
      </c>
      <c r="Q414" s="83">
        <f t="shared" si="22"/>
        <v>1</v>
      </c>
      <c r="R414" s="86">
        <f t="shared" si="31"/>
        <v>98.8572906</v>
      </c>
      <c r="S414" s="86">
        <f>min(R414, offset(Sheet1!$K$9,B414-1,0))</f>
        <v>98.8572906</v>
      </c>
      <c r="T414" s="83">
        <f t="shared" si="30"/>
        <v>7130.223912</v>
      </c>
      <c r="U414" s="83">
        <f t="shared" si="26"/>
        <v>0</v>
      </c>
      <c r="V414" s="83">
        <f t="shared" si="27"/>
        <v>2.897944686</v>
      </c>
      <c r="W414" s="83">
        <f t="shared" si="28"/>
        <v>791.3395712</v>
      </c>
    </row>
    <row r="415" ht="12.75" customHeight="1">
      <c r="A415" s="83">
        <f t="shared" si="29"/>
        <v>8.3</v>
      </c>
      <c r="B415" s="83">
        <f>IF( ISERROR( MATCH(R414,Sheet1!$K$9:$K$13,1) ), 1,  MATCH(R414,Sheet1!$K$9:$K$13,1)+1)</f>
        <v>2</v>
      </c>
      <c r="C415" s="94">
        <f>IF( ISERROR( MATCH(D415,Sheet1!$B$25:$B$42) ), 1, MATCH(D415,Sheet1!$B$25:$B$42))</f>
        <v>14</v>
      </c>
      <c r="D415" s="83">
        <f>if(U415, OFFSET(Sheet1!$P$9, 2*B414-1, 0),T414)</f>
        <v>7130.223912</v>
      </c>
      <c r="E415" s="100">
        <f t="array" ref="E415">index(Sheet1!$C$25:$H$42, C415,B415)</f>
        <v>97.05179567</v>
      </c>
      <c r="F415" s="100">
        <f t="array" ref="F415">index(Sheet1!$C$25:$H$42, C415+1,B415)</f>
        <v>103.9840668</v>
      </c>
      <c r="G415" s="94">
        <f t="array" ref="G415">index(Sheet1!$B$25:$B$42, C415,1)</f>
        <v>7000</v>
      </c>
      <c r="H415" s="94">
        <f t="array" ref="H415">index(Sheet1!$B$25:$B$42, C415+1,1)</f>
        <v>7500</v>
      </c>
      <c r="I415" s="100">
        <f t="shared" si="17"/>
        <v>98.8572906</v>
      </c>
      <c r="J415" s="100">
        <f t="array" ref="J415">index(Sheet1!$F$47:$K$64, C415,B415)</f>
        <v>2373.6726</v>
      </c>
      <c r="K415" s="100">
        <f t="array" ref="K415">index(Sheet1!$F$47:$K$64, C415+1,B415)</f>
        <v>2067.5655</v>
      </c>
      <c r="L415" s="102">
        <f t="shared" si="18"/>
        <v>2293.947672</v>
      </c>
      <c r="M415" s="83">
        <f>L415/( 0.5*Sheet1!$F$18/12)</f>
        <v>2199.764827</v>
      </c>
      <c r="N415" s="83">
        <f t="shared" si="19"/>
        <v>0.6315718712</v>
      </c>
      <c r="O415" s="83">
        <f t="shared" si="20"/>
        <v>183.7949747</v>
      </c>
      <c r="P415" s="83">
        <f t="shared" si="21"/>
        <v>0.05276915724</v>
      </c>
      <c r="Q415" s="83">
        <f t="shared" si="22"/>
        <v>1</v>
      </c>
      <c r="R415" s="86">
        <f t="shared" si="31"/>
        <v>98.98436411</v>
      </c>
      <c r="S415" s="86">
        <f>min(R415, offset(Sheet1!$K$9,B415-1,0))</f>
        <v>98.98436411</v>
      </c>
      <c r="T415" s="83">
        <f t="shared" si="30"/>
        <v>7139.389271</v>
      </c>
      <c r="U415" s="83">
        <f t="shared" si="26"/>
        <v>0</v>
      </c>
      <c r="V415" s="83">
        <f t="shared" si="27"/>
        <v>2.901677602</v>
      </c>
      <c r="W415" s="83">
        <f t="shared" si="28"/>
        <v>794.2375158</v>
      </c>
    </row>
    <row r="416" ht="12.75" customHeight="1">
      <c r="A416" s="83">
        <f t="shared" si="29"/>
        <v>8.32</v>
      </c>
      <c r="B416" s="83">
        <f>IF( ISERROR( MATCH(R415,Sheet1!$K$9:$K$13,1) ), 1,  MATCH(R415,Sheet1!$K$9:$K$13,1)+1)</f>
        <v>2</v>
      </c>
      <c r="C416" s="94">
        <f>IF( ISERROR( MATCH(D416,Sheet1!$B$25:$B$42) ), 1, MATCH(D416,Sheet1!$B$25:$B$42))</f>
        <v>14</v>
      </c>
      <c r="D416" s="83">
        <f>if(U416, OFFSET(Sheet1!$P$9, 2*B415-1, 0),T415)</f>
        <v>7139.389271</v>
      </c>
      <c r="E416" s="100">
        <f t="array" ref="E416">index(Sheet1!$C$25:$H$42, C416,B416)</f>
        <v>97.05179567</v>
      </c>
      <c r="F416" s="100">
        <f t="array" ref="F416">index(Sheet1!$C$25:$H$42, C416+1,B416)</f>
        <v>103.9840668</v>
      </c>
      <c r="G416" s="94">
        <f t="array" ref="G416">index(Sheet1!$B$25:$B$42, C416,1)</f>
        <v>7000</v>
      </c>
      <c r="H416" s="94">
        <f t="array" ref="H416">index(Sheet1!$B$25:$B$42, C416+1,1)</f>
        <v>7500</v>
      </c>
      <c r="I416" s="100">
        <f t="shared" si="17"/>
        <v>98.98436411</v>
      </c>
      <c r="J416" s="100">
        <f t="array" ref="J416">index(Sheet1!$F$47:$K$64, C416,B416)</f>
        <v>2373.6726</v>
      </c>
      <c r="K416" s="100">
        <f t="array" ref="K416">index(Sheet1!$F$47:$K$64, C416+1,B416)</f>
        <v>2067.5655</v>
      </c>
      <c r="L416" s="102">
        <f t="shared" si="18"/>
        <v>2288.336509</v>
      </c>
      <c r="M416" s="83">
        <f>L416/( 0.5*Sheet1!$F$18/12)</f>
        <v>2194.384043</v>
      </c>
      <c r="N416" s="83">
        <f t="shared" si="19"/>
        <v>0.6300270005</v>
      </c>
      <c r="O416" s="83">
        <f t="shared" si="20"/>
        <v>184.2677872</v>
      </c>
      <c r="P416" s="83">
        <f t="shared" si="21"/>
        <v>0.05290490588</v>
      </c>
      <c r="Q416" s="83">
        <f t="shared" si="22"/>
        <v>1</v>
      </c>
      <c r="R416" s="86">
        <f t="shared" si="31"/>
        <v>99.11106864</v>
      </c>
      <c r="S416" s="86">
        <f>min(R416, offset(Sheet1!$K$9,B416-1,0))</f>
        <v>99.11106864</v>
      </c>
      <c r="T416" s="83">
        <f t="shared" si="30"/>
        <v>7148.528017</v>
      </c>
      <c r="U416" s="83">
        <f t="shared" si="26"/>
        <v>0</v>
      </c>
      <c r="V416" s="83">
        <f t="shared" si="27"/>
        <v>2.90539968</v>
      </c>
      <c r="W416" s="83">
        <f t="shared" si="28"/>
        <v>797.1391934</v>
      </c>
    </row>
    <row r="417" ht="12.75" customHeight="1">
      <c r="A417" s="83">
        <f t="shared" si="29"/>
        <v>8.34</v>
      </c>
      <c r="B417" s="83">
        <f>IF( ISERROR( MATCH(R416,Sheet1!$K$9:$K$13,1) ), 1,  MATCH(R416,Sheet1!$K$9:$K$13,1)+1)</f>
        <v>2</v>
      </c>
      <c r="C417" s="94">
        <f>IF( ISERROR( MATCH(D417,Sheet1!$B$25:$B$42) ), 1, MATCH(D417,Sheet1!$B$25:$B$42))</f>
        <v>14</v>
      </c>
      <c r="D417" s="83">
        <f>if(U417, OFFSET(Sheet1!$P$9, 2*B416-1, 0),T416)</f>
        <v>7148.528017</v>
      </c>
      <c r="E417" s="100">
        <f t="array" ref="E417">index(Sheet1!$C$25:$H$42, C417,B417)</f>
        <v>97.05179567</v>
      </c>
      <c r="F417" s="100">
        <f t="array" ref="F417">index(Sheet1!$C$25:$H$42, C417+1,B417)</f>
        <v>103.9840668</v>
      </c>
      <c r="G417" s="94">
        <f t="array" ref="G417">index(Sheet1!$B$25:$B$42, C417,1)</f>
        <v>7000</v>
      </c>
      <c r="H417" s="94">
        <f t="array" ref="H417">index(Sheet1!$B$25:$B$42, C417+1,1)</f>
        <v>7500</v>
      </c>
      <c r="I417" s="100">
        <f t="shared" si="17"/>
        <v>99.11106864</v>
      </c>
      <c r="J417" s="100">
        <f t="array" ref="J417">index(Sheet1!$F$47:$K$64, C417,B417)</f>
        <v>2373.6726</v>
      </c>
      <c r="K417" s="100">
        <f t="array" ref="K417">index(Sheet1!$F$47:$K$64, C417+1,B417)</f>
        <v>2067.5655</v>
      </c>
      <c r="L417" s="102">
        <f t="shared" si="18"/>
        <v>2282.741639</v>
      </c>
      <c r="M417" s="83">
        <f>L417/( 0.5*Sheet1!$F$18/12)</f>
        <v>2189.018882</v>
      </c>
      <c r="N417" s="83">
        <f t="shared" si="19"/>
        <v>0.6284866154</v>
      </c>
      <c r="O417" s="83">
        <f t="shared" si="20"/>
        <v>184.7398316</v>
      </c>
      <c r="P417" s="83">
        <f t="shared" si="21"/>
        <v>0.05304043398</v>
      </c>
      <c r="Q417" s="83">
        <f t="shared" si="22"/>
        <v>1</v>
      </c>
      <c r="R417" s="86">
        <f t="shared" si="31"/>
        <v>99.23740523</v>
      </c>
      <c r="S417" s="86">
        <f>min(R417, offset(Sheet1!$K$9,B417-1,0))</f>
        <v>99.23740523</v>
      </c>
      <c r="T417" s="83">
        <f t="shared" si="30"/>
        <v>7157.640225</v>
      </c>
      <c r="U417" s="83">
        <f t="shared" si="26"/>
        <v>0</v>
      </c>
      <c r="V417" s="83">
        <f t="shared" si="27"/>
        <v>2.90911095</v>
      </c>
      <c r="W417" s="83">
        <f t="shared" si="28"/>
        <v>800.0445931</v>
      </c>
    </row>
    <row r="418" ht="12.75" customHeight="1">
      <c r="A418" s="83">
        <f t="shared" si="29"/>
        <v>8.36</v>
      </c>
      <c r="B418" s="83">
        <f>IF( ISERROR( MATCH(R417,Sheet1!$K$9:$K$13,1) ), 1,  MATCH(R417,Sheet1!$K$9:$K$13,1)+1)</f>
        <v>2</v>
      </c>
      <c r="C418" s="94">
        <f>IF( ISERROR( MATCH(D418,Sheet1!$B$25:$B$42) ), 1, MATCH(D418,Sheet1!$B$25:$B$42))</f>
        <v>14</v>
      </c>
      <c r="D418" s="83">
        <f>if(U418, OFFSET(Sheet1!$P$9, 2*B417-1, 0),T417)</f>
        <v>7157.640225</v>
      </c>
      <c r="E418" s="100">
        <f t="array" ref="E418">index(Sheet1!$C$25:$H$42, C418,B418)</f>
        <v>97.05179567</v>
      </c>
      <c r="F418" s="100">
        <f t="array" ref="F418">index(Sheet1!$C$25:$H$42, C418+1,B418)</f>
        <v>103.9840668</v>
      </c>
      <c r="G418" s="94">
        <f t="array" ref="G418">index(Sheet1!$B$25:$B$42, C418,1)</f>
        <v>7000</v>
      </c>
      <c r="H418" s="94">
        <f t="array" ref="H418">index(Sheet1!$B$25:$B$42, C418+1,1)</f>
        <v>7500</v>
      </c>
      <c r="I418" s="100">
        <f t="shared" si="17"/>
        <v>99.23740523</v>
      </c>
      <c r="J418" s="100">
        <f t="array" ref="J418">index(Sheet1!$F$47:$K$64, C418,B418)</f>
        <v>2373.6726</v>
      </c>
      <c r="K418" s="100">
        <f t="array" ref="K418">index(Sheet1!$F$47:$K$64, C418+1,B418)</f>
        <v>2067.5655</v>
      </c>
      <c r="L418" s="102">
        <f t="shared" si="18"/>
        <v>2277.163016</v>
      </c>
      <c r="M418" s="83">
        <f>L418/( 0.5*Sheet1!$F$18/12)</f>
        <v>2183.6693</v>
      </c>
      <c r="N418" s="83">
        <f t="shared" si="19"/>
        <v>0.6269507036</v>
      </c>
      <c r="O418" s="83">
        <f t="shared" si="20"/>
        <v>185.2111064</v>
      </c>
      <c r="P418" s="83">
        <f t="shared" si="21"/>
        <v>0.05317574114</v>
      </c>
      <c r="Q418" s="83">
        <f t="shared" si="22"/>
        <v>1</v>
      </c>
      <c r="R418" s="86">
        <f t="shared" si="31"/>
        <v>99.36337492</v>
      </c>
      <c r="S418" s="86">
        <f>min(R418, offset(Sheet1!$K$9,B418-1,0))</f>
        <v>99.36337492</v>
      </c>
      <c r="T418" s="83">
        <f t="shared" si="30"/>
        <v>7166.725969</v>
      </c>
      <c r="U418" s="83">
        <f t="shared" si="26"/>
        <v>0</v>
      </c>
      <c r="V418" s="83">
        <f t="shared" si="27"/>
        <v>2.912811442</v>
      </c>
      <c r="W418" s="83">
        <f t="shared" si="28"/>
        <v>802.9537041</v>
      </c>
    </row>
    <row r="419" ht="12.75" customHeight="1">
      <c r="A419" s="83">
        <f t="shared" si="29"/>
        <v>8.38</v>
      </c>
      <c r="B419" s="83">
        <f>IF( ISERROR( MATCH(R418,Sheet1!$K$9:$K$13,1) ), 1,  MATCH(R418,Sheet1!$K$9:$K$13,1)+1)</f>
        <v>2</v>
      </c>
      <c r="C419" s="94">
        <f>IF( ISERROR( MATCH(D419,Sheet1!$B$25:$B$42) ), 1, MATCH(D419,Sheet1!$B$25:$B$42))</f>
        <v>14</v>
      </c>
      <c r="D419" s="83">
        <f>if(U419, OFFSET(Sheet1!$P$9, 2*B418-1, 0),T418)</f>
        <v>7166.725969</v>
      </c>
      <c r="E419" s="100">
        <f t="array" ref="E419">index(Sheet1!$C$25:$H$42, C419,B419)</f>
        <v>97.05179567</v>
      </c>
      <c r="F419" s="100">
        <f t="array" ref="F419">index(Sheet1!$C$25:$H$42, C419+1,B419)</f>
        <v>103.9840668</v>
      </c>
      <c r="G419" s="94">
        <f t="array" ref="G419">index(Sheet1!$B$25:$B$42, C419,1)</f>
        <v>7000</v>
      </c>
      <c r="H419" s="94">
        <f t="array" ref="H419">index(Sheet1!$B$25:$B$42, C419+1,1)</f>
        <v>7500</v>
      </c>
      <c r="I419" s="100">
        <f t="shared" si="17"/>
        <v>99.36337492</v>
      </c>
      <c r="J419" s="100">
        <f t="array" ref="J419">index(Sheet1!$F$47:$K$64, C419,B419)</f>
        <v>2373.6726</v>
      </c>
      <c r="K419" s="100">
        <f t="array" ref="K419">index(Sheet1!$F$47:$K$64, C419+1,B419)</f>
        <v>2067.5655</v>
      </c>
      <c r="L419" s="102">
        <f t="shared" si="18"/>
        <v>2271.600594</v>
      </c>
      <c r="M419" s="83">
        <f>L419/( 0.5*Sheet1!$F$18/12)</f>
        <v>2178.335256</v>
      </c>
      <c r="N419" s="83">
        <f t="shared" si="19"/>
        <v>0.6254192523</v>
      </c>
      <c r="O419" s="83">
        <f t="shared" si="20"/>
        <v>185.6816103</v>
      </c>
      <c r="P419" s="83">
        <f t="shared" si="21"/>
        <v>0.05331082696</v>
      </c>
      <c r="Q419" s="83">
        <f t="shared" si="22"/>
        <v>1</v>
      </c>
      <c r="R419" s="86">
        <f t="shared" si="31"/>
        <v>99.48897872</v>
      </c>
      <c r="S419" s="86">
        <f>min(R419, offset(Sheet1!$K$9,B419-1,0))</f>
        <v>99.48897872</v>
      </c>
      <c r="T419" s="83">
        <f t="shared" si="30"/>
        <v>7175.785324</v>
      </c>
      <c r="U419" s="83">
        <f t="shared" si="26"/>
        <v>0</v>
      </c>
      <c r="V419" s="83">
        <f t="shared" si="27"/>
        <v>2.916501187</v>
      </c>
      <c r="W419" s="83">
        <f t="shared" si="28"/>
        <v>805.8665155</v>
      </c>
    </row>
    <row r="420" ht="12.75" customHeight="1">
      <c r="A420" s="83">
        <f t="shared" si="29"/>
        <v>8.4</v>
      </c>
      <c r="B420" s="83">
        <f>IF( ISERROR( MATCH(R419,Sheet1!$K$9:$K$13,1) ), 1,  MATCH(R419,Sheet1!$K$9:$K$13,1)+1)</f>
        <v>2</v>
      </c>
      <c r="C420" s="94">
        <f>IF( ISERROR( MATCH(D420,Sheet1!$B$25:$B$42) ), 1, MATCH(D420,Sheet1!$B$25:$B$42))</f>
        <v>14</v>
      </c>
      <c r="D420" s="83">
        <f>if(U420, OFFSET(Sheet1!$P$9, 2*B419-1, 0),T419)</f>
        <v>7175.785324</v>
      </c>
      <c r="E420" s="100">
        <f t="array" ref="E420">index(Sheet1!$C$25:$H$42, C420,B420)</f>
        <v>97.05179567</v>
      </c>
      <c r="F420" s="100">
        <f t="array" ref="F420">index(Sheet1!$C$25:$H$42, C420+1,B420)</f>
        <v>103.9840668</v>
      </c>
      <c r="G420" s="94">
        <f t="array" ref="G420">index(Sheet1!$B$25:$B$42, C420,1)</f>
        <v>7000</v>
      </c>
      <c r="H420" s="94">
        <f t="array" ref="H420">index(Sheet1!$B$25:$B$42, C420+1,1)</f>
        <v>7500</v>
      </c>
      <c r="I420" s="100">
        <f t="shared" si="17"/>
        <v>99.48897872</v>
      </c>
      <c r="J420" s="100">
        <f t="array" ref="J420">index(Sheet1!$F$47:$K$64, C420,B420)</f>
        <v>2373.6726</v>
      </c>
      <c r="K420" s="100">
        <f t="array" ref="K420">index(Sheet1!$F$47:$K$64, C420+1,B420)</f>
        <v>2067.5655</v>
      </c>
      <c r="L420" s="102">
        <f t="shared" si="18"/>
        <v>2266.054328</v>
      </c>
      <c r="M420" s="83">
        <f>L420/( 0.5*Sheet1!$F$18/12)</f>
        <v>2173.016704</v>
      </c>
      <c r="N420" s="83">
        <f t="shared" si="19"/>
        <v>0.6238922492</v>
      </c>
      <c r="O420" s="83">
        <f t="shared" si="20"/>
        <v>186.1513419</v>
      </c>
      <c r="P420" s="83">
        <f t="shared" si="21"/>
        <v>0.05344569103</v>
      </c>
      <c r="Q420" s="83">
        <f t="shared" si="22"/>
        <v>1</v>
      </c>
      <c r="R420" s="86">
        <f t="shared" si="31"/>
        <v>99.61421767</v>
      </c>
      <c r="S420" s="86">
        <f>min(R420, offset(Sheet1!$K$9,B420-1,0))</f>
        <v>99.61421767</v>
      </c>
      <c r="T420" s="83">
        <f t="shared" si="30"/>
        <v>7184.818363</v>
      </c>
      <c r="U420" s="83">
        <f t="shared" si="26"/>
        <v>0</v>
      </c>
      <c r="V420" s="83">
        <f t="shared" si="27"/>
        <v>2.920180214</v>
      </c>
      <c r="W420" s="83">
        <f t="shared" si="28"/>
        <v>808.7830167</v>
      </c>
    </row>
    <row r="421" ht="12.75" customHeight="1">
      <c r="A421" s="83">
        <f t="shared" si="29"/>
        <v>8.42</v>
      </c>
      <c r="B421" s="83">
        <f>IF( ISERROR( MATCH(R420,Sheet1!$K$9:$K$13,1) ), 1,  MATCH(R420,Sheet1!$K$9:$K$13,1)+1)</f>
        <v>2</v>
      </c>
      <c r="C421" s="94">
        <f>IF( ISERROR( MATCH(D421,Sheet1!$B$25:$B$42) ), 1, MATCH(D421,Sheet1!$B$25:$B$42))</f>
        <v>14</v>
      </c>
      <c r="D421" s="83">
        <f>if(U421, OFFSET(Sheet1!$P$9, 2*B420-1, 0),T420)</f>
        <v>7184.818363</v>
      </c>
      <c r="E421" s="100">
        <f t="array" ref="E421">index(Sheet1!$C$25:$H$42, C421,B421)</f>
        <v>97.05179567</v>
      </c>
      <c r="F421" s="100">
        <f t="array" ref="F421">index(Sheet1!$C$25:$H$42, C421+1,B421)</f>
        <v>103.9840668</v>
      </c>
      <c r="G421" s="94">
        <f t="array" ref="G421">index(Sheet1!$B$25:$B$42, C421,1)</f>
        <v>7000</v>
      </c>
      <c r="H421" s="94">
        <f t="array" ref="H421">index(Sheet1!$B$25:$B$42, C421+1,1)</f>
        <v>7500</v>
      </c>
      <c r="I421" s="100">
        <f t="shared" si="17"/>
        <v>99.61421767</v>
      </c>
      <c r="J421" s="100">
        <f t="array" ref="J421">index(Sheet1!$F$47:$K$64, C421,B421)</f>
        <v>2373.6726</v>
      </c>
      <c r="K421" s="100">
        <f t="array" ref="K421">index(Sheet1!$F$47:$K$64, C421+1,B421)</f>
        <v>2067.5655</v>
      </c>
      <c r="L421" s="102">
        <f t="shared" si="18"/>
        <v>2260.524174</v>
      </c>
      <c r="M421" s="83">
        <f>L421/( 0.5*Sheet1!$F$18/12)</f>
        <v>2167.713601</v>
      </c>
      <c r="N421" s="83">
        <f t="shared" si="19"/>
        <v>0.6223696817</v>
      </c>
      <c r="O421" s="83">
        <f t="shared" si="20"/>
        <v>186.6202998</v>
      </c>
      <c r="P421" s="83">
        <f t="shared" si="21"/>
        <v>0.05358033299</v>
      </c>
      <c r="Q421" s="83">
        <f t="shared" si="22"/>
        <v>1</v>
      </c>
      <c r="R421" s="86">
        <f t="shared" si="31"/>
        <v>99.73909279</v>
      </c>
      <c r="S421" s="86">
        <f>min(R421, offset(Sheet1!$K$9,B421-1,0))</f>
        <v>99.73909279</v>
      </c>
      <c r="T421" s="83">
        <f t="shared" si="30"/>
        <v>7193.82516</v>
      </c>
      <c r="U421" s="83">
        <f t="shared" si="26"/>
        <v>0</v>
      </c>
      <c r="V421" s="83">
        <f t="shared" si="27"/>
        <v>2.923848553</v>
      </c>
      <c r="W421" s="83">
        <f t="shared" si="28"/>
        <v>811.7031969</v>
      </c>
    </row>
    <row r="422" ht="12.75" customHeight="1">
      <c r="A422" s="83">
        <f t="shared" si="29"/>
        <v>8.44</v>
      </c>
      <c r="B422" s="83">
        <f>IF( ISERROR( MATCH(R421,Sheet1!$K$9:$K$13,1) ), 1,  MATCH(R421,Sheet1!$K$9:$K$13,1)+1)</f>
        <v>2</v>
      </c>
      <c r="C422" s="94">
        <f>IF( ISERROR( MATCH(D422,Sheet1!$B$25:$B$42) ), 1, MATCH(D422,Sheet1!$B$25:$B$42))</f>
        <v>14</v>
      </c>
      <c r="D422" s="83">
        <f>if(U422, OFFSET(Sheet1!$P$9, 2*B421-1, 0),T421)</f>
        <v>7193.82516</v>
      </c>
      <c r="E422" s="100">
        <f t="array" ref="E422">index(Sheet1!$C$25:$H$42, C422,B422)</f>
        <v>97.05179567</v>
      </c>
      <c r="F422" s="100">
        <f t="array" ref="F422">index(Sheet1!$C$25:$H$42, C422+1,B422)</f>
        <v>103.9840668</v>
      </c>
      <c r="G422" s="94">
        <f t="array" ref="G422">index(Sheet1!$B$25:$B$42, C422,1)</f>
        <v>7000</v>
      </c>
      <c r="H422" s="94">
        <f t="array" ref="H422">index(Sheet1!$B$25:$B$42, C422+1,1)</f>
        <v>7500</v>
      </c>
      <c r="I422" s="100">
        <f t="shared" si="17"/>
        <v>99.73909279</v>
      </c>
      <c r="J422" s="100">
        <f t="array" ref="J422">index(Sheet1!$F$47:$K$64, C422,B422)</f>
        <v>2373.6726</v>
      </c>
      <c r="K422" s="100">
        <f t="array" ref="K422">index(Sheet1!$F$47:$K$64, C422+1,B422)</f>
        <v>2067.5655</v>
      </c>
      <c r="L422" s="102">
        <f t="shared" si="18"/>
        <v>2255.010085</v>
      </c>
      <c r="M422" s="83">
        <f>L422/( 0.5*Sheet1!$F$18/12)</f>
        <v>2162.425905</v>
      </c>
      <c r="N422" s="83">
        <f t="shared" si="19"/>
        <v>0.6208515374</v>
      </c>
      <c r="O422" s="83">
        <f t="shared" si="20"/>
        <v>187.0884827</v>
      </c>
      <c r="P422" s="83">
        <f t="shared" si="21"/>
        <v>0.05371475243</v>
      </c>
      <c r="Q422" s="83">
        <f t="shared" si="22"/>
        <v>1</v>
      </c>
      <c r="R422" s="86">
        <f t="shared" si="31"/>
        <v>99.86360509</v>
      </c>
      <c r="S422" s="86">
        <f>min(R422, offset(Sheet1!$K$9,B422-1,0))</f>
        <v>99.86360509</v>
      </c>
      <c r="T422" s="83">
        <f t="shared" si="30"/>
        <v>7202.805788</v>
      </c>
      <c r="U422" s="83">
        <f t="shared" si="26"/>
        <v>0</v>
      </c>
      <c r="V422" s="83">
        <f t="shared" si="27"/>
        <v>2.927506236</v>
      </c>
      <c r="W422" s="83">
        <f t="shared" si="28"/>
        <v>814.6270455</v>
      </c>
    </row>
    <row r="423" ht="12.75" customHeight="1">
      <c r="A423" s="83">
        <f t="shared" si="29"/>
        <v>8.46</v>
      </c>
      <c r="B423" s="83">
        <f>IF( ISERROR( MATCH(R422,Sheet1!$K$9:$K$13,1) ), 1,  MATCH(R422,Sheet1!$K$9:$K$13,1)+1)</f>
        <v>2</v>
      </c>
      <c r="C423" s="94">
        <f>IF( ISERROR( MATCH(D423,Sheet1!$B$25:$B$42) ), 1, MATCH(D423,Sheet1!$B$25:$B$42))</f>
        <v>14</v>
      </c>
      <c r="D423" s="83">
        <f>if(U423, OFFSET(Sheet1!$P$9, 2*B422-1, 0),T422)</f>
        <v>7202.805788</v>
      </c>
      <c r="E423" s="100">
        <f t="array" ref="E423">index(Sheet1!$C$25:$H$42, C423,B423)</f>
        <v>97.05179567</v>
      </c>
      <c r="F423" s="100">
        <f t="array" ref="F423">index(Sheet1!$C$25:$H$42, C423+1,B423)</f>
        <v>103.9840668</v>
      </c>
      <c r="G423" s="94">
        <f t="array" ref="G423">index(Sheet1!$B$25:$B$42, C423,1)</f>
        <v>7000</v>
      </c>
      <c r="H423" s="94">
        <f t="array" ref="H423">index(Sheet1!$B$25:$B$42, C423+1,1)</f>
        <v>7500</v>
      </c>
      <c r="I423" s="100">
        <f t="shared" si="17"/>
        <v>99.86360509</v>
      </c>
      <c r="J423" s="100">
        <f t="array" ref="J423">index(Sheet1!$F$47:$K$64, C423,B423)</f>
        <v>2373.6726</v>
      </c>
      <c r="K423" s="100">
        <f t="array" ref="K423">index(Sheet1!$F$47:$K$64, C423+1,B423)</f>
        <v>2067.5655</v>
      </c>
      <c r="L423" s="102">
        <f t="shared" si="18"/>
        <v>2249.512017</v>
      </c>
      <c r="M423" s="83">
        <f>L423/( 0.5*Sheet1!$F$18/12)</f>
        <v>2157.153571</v>
      </c>
      <c r="N423" s="83">
        <f t="shared" si="19"/>
        <v>0.619337804</v>
      </c>
      <c r="O423" s="83">
        <f t="shared" si="20"/>
        <v>187.5558894</v>
      </c>
      <c r="P423" s="83">
        <f t="shared" si="21"/>
        <v>0.05384894901</v>
      </c>
      <c r="Q423" s="83">
        <f t="shared" si="22"/>
        <v>1</v>
      </c>
      <c r="R423" s="86">
        <f t="shared" si="31"/>
        <v>99.9877556</v>
      </c>
      <c r="S423" s="86">
        <f>min(R423, offset(Sheet1!$K$9,B423-1,0))</f>
        <v>99.9877556</v>
      </c>
      <c r="T423" s="83">
        <f t="shared" si="30"/>
        <v>7211.760322</v>
      </c>
      <c r="U423" s="83">
        <f t="shared" si="26"/>
        <v>0</v>
      </c>
      <c r="V423" s="83">
        <f t="shared" si="27"/>
        <v>2.93115329</v>
      </c>
      <c r="W423" s="83">
        <f t="shared" si="28"/>
        <v>817.5545517</v>
      </c>
    </row>
    <row r="424" ht="12.75" customHeight="1">
      <c r="A424" s="83">
        <f t="shared" si="29"/>
        <v>8.48</v>
      </c>
      <c r="B424" s="83">
        <f>IF( ISERROR( MATCH(R423,Sheet1!$K$9:$K$13,1) ), 1,  MATCH(R423,Sheet1!$K$9:$K$13,1)+1)</f>
        <v>2</v>
      </c>
      <c r="C424" s="94">
        <f>IF( ISERROR( MATCH(D424,Sheet1!$B$25:$B$42) ), 1, MATCH(D424,Sheet1!$B$25:$B$42))</f>
        <v>14</v>
      </c>
      <c r="D424" s="83">
        <f>if(U424, OFFSET(Sheet1!$P$9, 2*B423-1, 0),T423)</f>
        <v>7211.760322</v>
      </c>
      <c r="E424" s="100">
        <f t="array" ref="E424">index(Sheet1!$C$25:$H$42, C424,B424)</f>
        <v>97.05179567</v>
      </c>
      <c r="F424" s="100">
        <f t="array" ref="F424">index(Sheet1!$C$25:$H$42, C424+1,B424)</f>
        <v>103.9840668</v>
      </c>
      <c r="G424" s="94">
        <f t="array" ref="G424">index(Sheet1!$B$25:$B$42, C424,1)</f>
        <v>7000</v>
      </c>
      <c r="H424" s="94">
        <f t="array" ref="H424">index(Sheet1!$B$25:$B$42, C424+1,1)</f>
        <v>7500</v>
      </c>
      <c r="I424" s="100">
        <f t="shared" si="17"/>
        <v>99.9877556</v>
      </c>
      <c r="J424" s="100">
        <f t="array" ref="J424">index(Sheet1!$F$47:$K$64, C424,B424)</f>
        <v>2373.6726</v>
      </c>
      <c r="K424" s="100">
        <f t="array" ref="K424">index(Sheet1!$F$47:$K$64, C424+1,B424)</f>
        <v>2067.5655</v>
      </c>
      <c r="L424" s="102">
        <f t="shared" si="18"/>
        <v>2244.029924</v>
      </c>
      <c r="M424" s="83">
        <f>L424/( 0.5*Sheet1!$F$18/12)</f>
        <v>2151.896558</v>
      </c>
      <c r="N424" s="83">
        <f t="shared" si="19"/>
        <v>0.617828469</v>
      </c>
      <c r="O424" s="83">
        <f t="shared" si="20"/>
        <v>188.0225185</v>
      </c>
      <c r="P424" s="83">
        <f t="shared" si="21"/>
        <v>0.05398292234</v>
      </c>
      <c r="Q424" s="83">
        <f t="shared" si="22"/>
        <v>1</v>
      </c>
      <c r="R424" s="86">
        <f t="shared" si="31"/>
        <v>100.1115453</v>
      </c>
      <c r="S424" s="86">
        <f>min(R424, offset(Sheet1!$K$9,B424-1,0))</f>
        <v>100.1115453</v>
      </c>
      <c r="T424" s="83">
        <f t="shared" si="30"/>
        <v>7220.688833</v>
      </c>
      <c r="U424" s="83">
        <f t="shared" si="26"/>
        <v>0</v>
      </c>
      <c r="V424" s="83">
        <f t="shared" si="27"/>
        <v>2.934789747</v>
      </c>
      <c r="W424" s="83">
        <f t="shared" si="28"/>
        <v>820.485705</v>
      </c>
    </row>
    <row r="425" ht="12.75" customHeight="1">
      <c r="A425" s="83">
        <f t="shared" si="29"/>
        <v>8.5</v>
      </c>
      <c r="B425" s="83">
        <f>IF( ISERROR( MATCH(R424,Sheet1!$K$9:$K$13,1) ), 1,  MATCH(R424,Sheet1!$K$9:$K$13,1)+1)</f>
        <v>2</v>
      </c>
      <c r="C425" s="94">
        <f>IF( ISERROR( MATCH(D425,Sheet1!$B$25:$B$42) ), 1, MATCH(D425,Sheet1!$B$25:$B$42))</f>
        <v>14</v>
      </c>
      <c r="D425" s="83">
        <f>if(U425, OFFSET(Sheet1!$P$9, 2*B424-1, 0),T424)</f>
        <v>7220.688833</v>
      </c>
      <c r="E425" s="100">
        <f t="array" ref="E425">index(Sheet1!$C$25:$H$42, C425,B425)</f>
        <v>97.05179567</v>
      </c>
      <c r="F425" s="100">
        <f t="array" ref="F425">index(Sheet1!$C$25:$H$42, C425+1,B425)</f>
        <v>103.9840668</v>
      </c>
      <c r="G425" s="94">
        <f t="array" ref="G425">index(Sheet1!$B$25:$B$42, C425,1)</f>
        <v>7000</v>
      </c>
      <c r="H425" s="94">
        <f t="array" ref="H425">index(Sheet1!$B$25:$B$42, C425+1,1)</f>
        <v>7500</v>
      </c>
      <c r="I425" s="100">
        <f t="shared" si="17"/>
        <v>100.1115453</v>
      </c>
      <c r="J425" s="100">
        <f t="array" ref="J425">index(Sheet1!$F$47:$K$64, C425,B425)</f>
        <v>2373.6726</v>
      </c>
      <c r="K425" s="100">
        <f t="array" ref="K425">index(Sheet1!$F$47:$K$64, C425+1,B425)</f>
        <v>2067.5655</v>
      </c>
      <c r="L425" s="102">
        <f t="shared" si="18"/>
        <v>2238.563762</v>
      </c>
      <c r="M425" s="83">
        <f>L425/( 0.5*Sheet1!$F$18/12)</f>
        <v>2146.654821</v>
      </c>
      <c r="N425" s="83">
        <f t="shared" si="19"/>
        <v>0.6163235202</v>
      </c>
      <c r="O425" s="83">
        <f t="shared" si="20"/>
        <v>188.4883688</v>
      </c>
      <c r="P425" s="83">
        <f t="shared" si="21"/>
        <v>0.05411667207</v>
      </c>
      <c r="Q425" s="83">
        <f t="shared" si="22"/>
        <v>1</v>
      </c>
      <c r="R425" s="86">
        <f t="shared" si="31"/>
        <v>100.2349753</v>
      </c>
      <c r="S425" s="86">
        <f>min(R425, offset(Sheet1!$K$9,B425-1,0))</f>
        <v>100.2349753</v>
      </c>
      <c r="T425" s="83">
        <f t="shared" si="30"/>
        <v>7229.591396</v>
      </c>
      <c r="U425" s="83">
        <f t="shared" si="26"/>
        <v>0</v>
      </c>
      <c r="V425" s="83">
        <f t="shared" si="27"/>
        <v>2.938415636</v>
      </c>
      <c r="W425" s="83">
        <f t="shared" si="28"/>
        <v>823.4204947</v>
      </c>
    </row>
    <row r="426" ht="12.75" customHeight="1">
      <c r="A426" s="83">
        <f t="shared" si="29"/>
        <v>8.52</v>
      </c>
      <c r="B426" s="83">
        <f>IF( ISERROR( MATCH(R425,Sheet1!$K$9:$K$13,1) ), 1,  MATCH(R425,Sheet1!$K$9:$K$13,1)+1)</f>
        <v>2</v>
      </c>
      <c r="C426" s="94">
        <f>IF( ISERROR( MATCH(D426,Sheet1!$B$25:$B$42) ), 1, MATCH(D426,Sheet1!$B$25:$B$42))</f>
        <v>14</v>
      </c>
      <c r="D426" s="83">
        <f>if(U426, OFFSET(Sheet1!$P$9, 2*B425-1, 0),T425)</f>
        <v>7229.591396</v>
      </c>
      <c r="E426" s="100">
        <f t="array" ref="E426">index(Sheet1!$C$25:$H$42, C426,B426)</f>
        <v>97.05179567</v>
      </c>
      <c r="F426" s="100">
        <f t="array" ref="F426">index(Sheet1!$C$25:$H$42, C426+1,B426)</f>
        <v>103.9840668</v>
      </c>
      <c r="G426" s="94">
        <f t="array" ref="G426">index(Sheet1!$B$25:$B$42, C426,1)</f>
        <v>7000</v>
      </c>
      <c r="H426" s="94">
        <f t="array" ref="H426">index(Sheet1!$B$25:$B$42, C426+1,1)</f>
        <v>7500</v>
      </c>
      <c r="I426" s="100">
        <f t="shared" si="17"/>
        <v>100.2349753</v>
      </c>
      <c r="J426" s="100">
        <f t="array" ref="J426">index(Sheet1!$F$47:$K$64, C426,B426)</f>
        <v>2373.6726</v>
      </c>
      <c r="K426" s="100">
        <f t="array" ref="K426">index(Sheet1!$F$47:$K$64, C426+1,B426)</f>
        <v>2067.5655</v>
      </c>
      <c r="L426" s="102">
        <f t="shared" si="18"/>
        <v>2233.113487</v>
      </c>
      <c r="M426" s="83">
        <f>L426/( 0.5*Sheet1!$F$18/12)</f>
        <v>2141.428318</v>
      </c>
      <c r="N426" s="83">
        <f t="shared" si="19"/>
        <v>0.6148229451</v>
      </c>
      <c r="O426" s="83">
        <f t="shared" si="20"/>
        <v>188.9534391</v>
      </c>
      <c r="P426" s="83">
        <f t="shared" si="21"/>
        <v>0.05425019786</v>
      </c>
      <c r="Q426" s="83">
        <f t="shared" si="22"/>
        <v>1</v>
      </c>
      <c r="R426" s="86">
        <f t="shared" si="31"/>
        <v>100.3580465</v>
      </c>
      <c r="S426" s="86">
        <f>min(R426, offset(Sheet1!$K$9,B426-1,0))</f>
        <v>100.3580465</v>
      </c>
      <c r="T426" s="83">
        <f t="shared" si="30"/>
        <v>7238.468083</v>
      </c>
      <c r="U426" s="83">
        <f t="shared" si="26"/>
        <v>0</v>
      </c>
      <c r="V426" s="83">
        <f t="shared" si="27"/>
        <v>2.942030986</v>
      </c>
      <c r="W426" s="83">
        <f t="shared" si="28"/>
        <v>826.3589104</v>
      </c>
    </row>
    <row r="427" ht="12.75" customHeight="1">
      <c r="A427" s="83">
        <f t="shared" si="29"/>
        <v>8.54</v>
      </c>
      <c r="B427" s="83">
        <f>IF( ISERROR( MATCH(R426,Sheet1!$K$9:$K$13,1) ), 1,  MATCH(R426,Sheet1!$K$9:$K$13,1)+1)</f>
        <v>2</v>
      </c>
      <c r="C427" s="94">
        <f>IF( ISERROR( MATCH(D427,Sheet1!$B$25:$B$42) ), 1, MATCH(D427,Sheet1!$B$25:$B$42))</f>
        <v>14</v>
      </c>
      <c r="D427" s="83">
        <f>if(U427, OFFSET(Sheet1!$P$9, 2*B426-1, 0),T426)</f>
        <v>7238.468083</v>
      </c>
      <c r="E427" s="100">
        <f t="array" ref="E427">index(Sheet1!$C$25:$H$42, C427,B427)</f>
        <v>97.05179567</v>
      </c>
      <c r="F427" s="100">
        <f t="array" ref="F427">index(Sheet1!$C$25:$H$42, C427+1,B427)</f>
        <v>103.9840668</v>
      </c>
      <c r="G427" s="94">
        <f t="array" ref="G427">index(Sheet1!$B$25:$B$42, C427,1)</f>
        <v>7000</v>
      </c>
      <c r="H427" s="94">
        <f t="array" ref="H427">index(Sheet1!$B$25:$B$42, C427+1,1)</f>
        <v>7500</v>
      </c>
      <c r="I427" s="100">
        <f t="shared" si="17"/>
        <v>100.3580465</v>
      </c>
      <c r="J427" s="100">
        <f t="array" ref="J427">index(Sheet1!$F$47:$K$64, C427,B427)</f>
        <v>2373.6726</v>
      </c>
      <c r="K427" s="100">
        <f t="array" ref="K427">index(Sheet1!$F$47:$K$64, C427+1,B427)</f>
        <v>2067.5655</v>
      </c>
      <c r="L427" s="102">
        <f t="shared" si="18"/>
        <v>2227.679053</v>
      </c>
      <c r="M427" s="83">
        <f>L427/( 0.5*Sheet1!$F$18/12)</f>
        <v>2136.217006</v>
      </c>
      <c r="N427" s="83">
        <f t="shared" si="19"/>
        <v>0.6133267316</v>
      </c>
      <c r="O427" s="83">
        <f t="shared" si="20"/>
        <v>189.4177282</v>
      </c>
      <c r="P427" s="83">
        <f t="shared" si="21"/>
        <v>0.05438349935</v>
      </c>
      <c r="Q427" s="83">
        <f t="shared" si="22"/>
        <v>1</v>
      </c>
      <c r="R427" s="86">
        <f t="shared" si="31"/>
        <v>100.4807599</v>
      </c>
      <c r="S427" s="86">
        <f>min(R427, offset(Sheet1!$K$9,B427-1,0))</f>
        <v>100.4807599</v>
      </c>
      <c r="T427" s="83">
        <f t="shared" si="30"/>
        <v>7247.318966</v>
      </c>
      <c r="U427" s="83">
        <f t="shared" si="26"/>
        <v>0</v>
      </c>
      <c r="V427" s="83">
        <f t="shared" si="27"/>
        <v>2.945635827</v>
      </c>
      <c r="W427" s="83">
        <f t="shared" si="28"/>
        <v>829.3009414</v>
      </c>
    </row>
    <row r="428" ht="12.75" customHeight="1">
      <c r="A428" s="83">
        <f t="shared" si="29"/>
        <v>8.56</v>
      </c>
      <c r="B428" s="83">
        <f>IF( ISERROR( MATCH(R427,Sheet1!$K$9:$K$13,1) ), 1,  MATCH(R427,Sheet1!$K$9:$K$13,1)+1)</f>
        <v>2</v>
      </c>
      <c r="C428" s="94">
        <f>IF( ISERROR( MATCH(D428,Sheet1!$B$25:$B$42) ), 1, MATCH(D428,Sheet1!$B$25:$B$42))</f>
        <v>14</v>
      </c>
      <c r="D428" s="83">
        <f>if(U428, OFFSET(Sheet1!$P$9, 2*B427-1, 0),T427)</f>
        <v>7247.318966</v>
      </c>
      <c r="E428" s="100">
        <f t="array" ref="E428">index(Sheet1!$C$25:$H$42, C428,B428)</f>
        <v>97.05179567</v>
      </c>
      <c r="F428" s="100">
        <f t="array" ref="F428">index(Sheet1!$C$25:$H$42, C428+1,B428)</f>
        <v>103.9840668</v>
      </c>
      <c r="G428" s="94">
        <f t="array" ref="G428">index(Sheet1!$B$25:$B$42, C428,1)</f>
        <v>7000</v>
      </c>
      <c r="H428" s="94">
        <f t="array" ref="H428">index(Sheet1!$B$25:$B$42, C428+1,1)</f>
        <v>7500</v>
      </c>
      <c r="I428" s="100">
        <f t="shared" si="17"/>
        <v>100.4807599</v>
      </c>
      <c r="J428" s="100">
        <f t="array" ref="J428">index(Sheet1!$F$47:$K$64, C428,B428)</f>
        <v>2373.6726</v>
      </c>
      <c r="K428" s="100">
        <f t="array" ref="K428">index(Sheet1!$F$47:$K$64, C428+1,B428)</f>
        <v>2067.5655</v>
      </c>
      <c r="L428" s="102">
        <f t="shared" si="18"/>
        <v>2222.260417</v>
      </c>
      <c r="M428" s="83">
        <f>L428/( 0.5*Sheet1!$F$18/12)</f>
        <v>2131.020843</v>
      </c>
      <c r="N428" s="83">
        <f t="shared" si="19"/>
        <v>0.6118348675</v>
      </c>
      <c r="O428" s="83">
        <f t="shared" si="20"/>
        <v>189.8812349</v>
      </c>
      <c r="P428" s="83">
        <f t="shared" si="21"/>
        <v>0.0545165762</v>
      </c>
      <c r="Q428" s="83">
        <f t="shared" si="22"/>
        <v>1</v>
      </c>
      <c r="R428" s="86">
        <f t="shared" si="31"/>
        <v>100.6031166</v>
      </c>
      <c r="S428" s="86">
        <f>min(R428, offset(Sheet1!$K$9,B428-1,0))</f>
        <v>100.6031166</v>
      </c>
      <c r="T428" s="83">
        <f t="shared" si="30"/>
        <v>7256.144119</v>
      </c>
      <c r="U428" s="83">
        <f t="shared" si="26"/>
        <v>0</v>
      </c>
      <c r="V428" s="83">
        <f t="shared" si="27"/>
        <v>2.949230189</v>
      </c>
      <c r="W428" s="83">
        <f t="shared" si="28"/>
        <v>832.2465772</v>
      </c>
    </row>
    <row r="429" ht="12.75" customHeight="1">
      <c r="A429" s="83">
        <f t="shared" si="29"/>
        <v>8.58</v>
      </c>
      <c r="B429" s="83">
        <f>IF( ISERROR( MATCH(R428,Sheet1!$K$9:$K$13,1) ), 1,  MATCH(R428,Sheet1!$K$9:$K$13,1)+1)</f>
        <v>2</v>
      </c>
      <c r="C429" s="94">
        <f>IF( ISERROR( MATCH(D429,Sheet1!$B$25:$B$42) ), 1, MATCH(D429,Sheet1!$B$25:$B$42))</f>
        <v>14</v>
      </c>
      <c r="D429" s="83">
        <f>if(U429, OFFSET(Sheet1!$P$9, 2*B428-1, 0),T428)</f>
        <v>7256.144119</v>
      </c>
      <c r="E429" s="100">
        <f t="array" ref="E429">index(Sheet1!$C$25:$H$42, C429,B429)</f>
        <v>97.05179567</v>
      </c>
      <c r="F429" s="100">
        <f t="array" ref="F429">index(Sheet1!$C$25:$H$42, C429+1,B429)</f>
        <v>103.9840668</v>
      </c>
      <c r="G429" s="94">
        <f t="array" ref="G429">index(Sheet1!$B$25:$B$42, C429,1)</f>
        <v>7000</v>
      </c>
      <c r="H429" s="94">
        <f t="array" ref="H429">index(Sheet1!$B$25:$B$42, C429+1,1)</f>
        <v>7500</v>
      </c>
      <c r="I429" s="100">
        <f t="shared" si="17"/>
        <v>100.6031166</v>
      </c>
      <c r="J429" s="100">
        <f t="array" ref="J429">index(Sheet1!$F$47:$K$64, C429,B429)</f>
        <v>2373.6726</v>
      </c>
      <c r="K429" s="100">
        <f t="array" ref="K429">index(Sheet1!$F$47:$K$64, C429+1,B429)</f>
        <v>2067.5655</v>
      </c>
      <c r="L429" s="102">
        <f t="shared" si="18"/>
        <v>2216.857533</v>
      </c>
      <c r="M429" s="83">
        <f>L429/( 0.5*Sheet1!$F$18/12)</f>
        <v>2125.839786</v>
      </c>
      <c r="N429" s="83">
        <f t="shared" si="19"/>
        <v>0.6103473404</v>
      </c>
      <c r="O429" s="83">
        <f t="shared" si="20"/>
        <v>190.3439581</v>
      </c>
      <c r="P429" s="83">
        <f t="shared" si="21"/>
        <v>0.0546494281</v>
      </c>
      <c r="Q429" s="83">
        <f t="shared" si="22"/>
        <v>1</v>
      </c>
      <c r="R429" s="86">
        <f t="shared" si="31"/>
        <v>100.7251176</v>
      </c>
      <c r="S429" s="86">
        <f>min(R429, offset(Sheet1!$K$9,B429-1,0))</f>
        <v>100.7251176</v>
      </c>
      <c r="T429" s="83">
        <f t="shared" si="30"/>
        <v>7264.943612</v>
      </c>
      <c r="U429" s="83">
        <f t="shared" si="26"/>
        <v>0</v>
      </c>
      <c r="V429" s="83">
        <f t="shared" si="27"/>
        <v>2.952814102</v>
      </c>
      <c r="W429" s="83">
        <f t="shared" si="28"/>
        <v>835.1958074</v>
      </c>
    </row>
    <row r="430" ht="12.75" customHeight="1">
      <c r="A430" s="83">
        <f t="shared" si="29"/>
        <v>8.6</v>
      </c>
      <c r="B430" s="83">
        <f>IF( ISERROR( MATCH(R429,Sheet1!$K$9:$K$13,1) ), 1,  MATCH(R429,Sheet1!$K$9:$K$13,1)+1)</f>
        <v>2</v>
      </c>
      <c r="C430" s="94">
        <f>IF( ISERROR( MATCH(D430,Sheet1!$B$25:$B$42) ), 1, MATCH(D430,Sheet1!$B$25:$B$42))</f>
        <v>14</v>
      </c>
      <c r="D430" s="83">
        <f>if(U430, OFFSET(Sheet1!$P$9, 2*B429-1, 0),T429)</f>
        <v>7264.943612</v>
      </c>
      <c r="E430" s="100">
        <f t="array" ref="E430">index(Sheet1!$C$25:$H$42, C430,B430)</f>
        <v>97.05179567</v>
      </c>
      <c r="F430" s="100">
        <f t="array" ref="F430">index(Sheet1!$C$25:$H$42, C430+1,B430)</f>
        <v>103.9840668</v>
      </c>
      <c r="G430" s="94">
        <f t="array" ref="G430">index(Sheet1!$B$25:$B$42, C430,1)</f>
        <v>7000</v>
      </c>
      <c r="H430" s="94">
        <f t="array" ref="H430">index(Sheet1!$B$25:$B$42, C430+1,1)</f>
        <v>7500</v>
      </c>
      <c r="I430" s="100">
        <f t="shared" si="17"/>
        <v>100.7251176</v>
      </c>
      <c r="J430" s="100">
        <f t="array" ref="J430">index(Sheet1!$F$47:$K$64, C430,B430)</f>
        <v>2373.6726</v>
      </c>
      <c r="K430" s="100">
        <f t="array" ref="K430">index(Sheet1!$F$47:$K$64, C430+1,B430)</f>
        <v>2067.5655</v>
      </c>
      <c r="L430" s="102">
        <f t="shared" si="18"/>
        <v>2211.470358</v>
      </c>
      <c r="M430" s="83">
        <f>L430/( 0.5*Sheet1!$F$18/12)</f>
        <v>2120.673793</v>
      </c>
      <c r="N430" s="83">
        <f t="shared" si="19"/>
        <v>0.6088641382</v>
      </c>
      <c r="O430" s="83">
        <f t="shared" si="20"/>
        <v>190.8058965</v>
      </c>
      <c r="P430" s="83">
        <f t="shared" si="21"/>
        <v>0.0547820547</v>
      </c>
      <c r="Q430" s="83">
        <f t="shared" si="22"/>
        <v>1</v>
      </c>
      <c r="R430" s="86">
        <f t="shared" si="31"/>
        <v>100.8467638</v>
      </c>
      <c r="S430" s="86">
        <f>min(R430, offset(Sheet1!$K$9,B430-1,0))</f>
        <v>100.8467638</v>
      </c>
      <c r="T430" s="83">
        <f t="shared" si="30"/>
        <v>7273.717519</v>
      </c>
      <c r="U430" s="83">
        <f t="shared" si="26"/>
        <v>0</v>
      </c>
      <c r="V430" s="83">
        <f t="shared" si="27"/>
        <v>2.956387593</v>
      </c>
      <c r="W430" s="83">
        <f t="shared" si="28"/>
        <v>838.1486215</v>
      </c>
    </row>
    <row r="431" ht="12.75" customHeight="1">
      <c r="A431" s="83">
        <f t="shared" si="29"/>
        <v>8.62</v>
      </c>
      <c r="B431" s="83">
        <f>IF( ISERROR( MATCH(R430,Sheet1!$K$9:$K$13,1) ), 1,  MATCH(R430,Sheet1!$K$9:$K$13,1)+1)</f>
        <v>2</v>
      </c>
      <c r="C431" s="94">
        <f>IF( ISERROR( MATCH(D431,Sheet1!$B$25:$B$42) ), 1, MATCH(D431,Sheet1!$B$25:$B$42))</f>
        <v>14</v>
      </c>
      <c r="D431" s="83">
        <f>if(U431, OFFSET(Sheet1!$P$9, 2*B430-1, 0),T430)</f>
        <v>7273.717519</v>
      </c>
      <c r="E431" s="100">
        <f t="array" ref="E431">index(Sheet1!$C$25:$H$42, C431,B431)</f>
        <v>97.05179567</v>
      </c>
      <c r="F431" s="100">
        <f t="array" ref="F431">index(Sheet1!$C$25:$H$42, C431+1,B431)</f>
        <v>103.9840668</v>
      </c>
      <c r="G431" s="94">
        <f t="array" ref="G431">index(Sheet1!$B$25:$B$42, C431,1)</f>
        <v>7000</v>
      </c>
      <c r="H431" s="94">
        <f t="array" ref="H431">index(Sheet1!$B$25:$B$42, C431+1,1)</f>
        <v>7500</v>
      </c>
      <c r="I431" s="100">
        <f t="shared" si="17"/>
        <v>100.8467638</v>
      </c>
      <c r="J431" s="100">
        <f t="array" ref="J431">index(Sheet1!$F$47:$K$64, C431,B431)</f>
        <v>2373.6726</v>
      </c>
      <c r="K431" s="100">
        <f t="array" ref="K431">index(Sheet1!$F$47:$K$64, C431+1,B431)</f>
        <v>2067.5655</v>
      </c>
      <c r="L431" s="102">
        <f t="shared" si="18"/>
        <v>2206.098848</v>
      </c>
      <c r="M431" s="83">
        <f>L431/( 0.5*Sheet1!$F$18/12)</f>
        <v>2115.522822</v>
      </c>
      <c r="N431" s="83">
        <f t="shared" si="19"/>
        <v>0.6073852488</v>
      </c>
      <c r="O431" s="83">
        <f t="shared" si="20"/>
        <v>191.2670492</v>
      </c>
      <c r="P431" s="83">
        <f t="shared" si="21"/>
        <v>0.0549144557</v>
      </c>
      <c r="Q431" s="83">
        <f t="shared" si="22"/>
        <v>1</v>
      </c>
      <c r="R431" s="86">
        <f t="shared" si="31"/>
        <v>100.9680562</v>
      </c>
      <c r="S431" s="86">
        <f>min(R431, offset(Sheet1!$K$9,B431-1,0))</f>
        <v>100.9680562</v>
      </c>
      <c r="T431" s="83">
        <f t="shared" si="30"/>
        <v>7282.465911</v>
      </c>
      <c r="U431" s="83">
        <f t="shared" si="26"/>
        <v>0</v>
      </c>
      <c r="V431" s="83">
        <f t="shared" si="27"/>
        <v>2.959950693</v>
      </c>
      <c r="W431" s="83">
        <f t="shared" si="28"/>
        <v>841.1050091</v>
      </c>
    </row>
    <row r="432" ht="12.75" customHeight="1">
      <c r="A432" s="83">
        <f t="shared" si="29"/>
        <v>8.64</v>
      </c>
      <c r="B432" s="83">
        <f>IF( ISERROR( MATCH(R431,Sheet1!$K$9:$K$13,1) ), 1,  MATCH(R431,Sheet1!$K$9:$K$13,1)+1)</f>
        <v>2</v>
      </c>
      <c r="C432" s="94">
        <f>IF( ISERROR( MATCH(D432,Sheet1!$B$25:$B$42) ), 1, MATCH(D432,Sheet1!$B$25:$B$42))</f>
        <v>14</v>
      </c>
      <c r="D432" s="83">
        <f>if(U432, OFFSET(Sheet1!$P$9, 2*B431-1, 0),T431)</f>
        <v>7282.465911</v>
      </c>
      <c r="E432" s="100">
        <f t="array" ref="E432">index(Sheet1!$C$25:$H$42, C432,B432)</f>
        <v>97.05179567</v>
      </c>
      <c r="F432" s="100">
        <f t="array" ref="F432">index(Sheet1!$C$25:$H$42, C432+1,B432)</f>
        <v>103.9840668</v>
      </c>
      <c r="G432" s="94">
        <f t="array" ref="G432">index(Sheet1!$B$25:$B$42, C432,1)</f>
        <v>7000</v>
      </c>
      <c r="H432" s="94">
        <f t="array" ref="H432">index(Sheet1!$B$25:$B$42, C432+1,1)</f>
        <v>7500</v>
      </c>
      <c r="I432" s="100">
        <f t="shared" si="17"/>
        <v>100.9680562</v>
      </c>
      <c r="J432" s="100">
        <f t="array" ref="J432">index(Sheet1!$F$47:$K$64, C432,B432)</f>
        <v>2373.6726</v>
      </c>
      <c r="K432" s="100">
        <f t="array" ref="K432">index(Sheet1!$F$47:$K$64, C432+1,B432)</f>
        <v>2067.5655</v>
      </c>
      <c r="L432" s="102">
        <f t="shared" si="18"/>
        <v>2200.742958</v>
      </c>
      <c r="M432" s="83">
        <f>L432/( 0.5*Sheet1!$F$18/12)</f>
        <v>2110.386829</v>
      </c>
      <c r="N432" s="83">
        <f t="shared" si="19"/>
        <v>0.6059106601</v>
      </c>
      <c r="O432" s="83">
        <f t="shared" si="20"/>
        <v>191.727415</v>
      </c>
      <c r="P432" s="83">
        <f t="shared" si="21"/>
        <v>0.05504663078</v>
      </c>
      <c r="Q432" s="83">
        <f t="shared" si="22"/>
        <v>1</v>
      </c>
      <c r="R432" s="86">
        <f t="shared" si="31"/>
        <v>101.0889959</v>
      </c>
      <c r="S432" s="86">
        <f>min(R432, offset(Sheet1!$K$9,B432-1,0))</f>
        <v>101.0889959</v>
      </c>
      <c r="T432" s="83">
        <f t="shared" si="30"/>
        <v>7291.18886</v>
      </c>
      <c r="U432" s="83">
        <f t="shared" si="26"/>
        <v>0</v>
      </c>
      <c r="V432" s="83">
        <f t="shared" si="27"/>
        <v>2.963503432</v>
      </c>
      <c r="W432" s="83">
        <f t="shared" si="28"/>
        <v>844.0649598</v>
      </c>
    </row>
    <row r="433" ht="12.75" customHeight="1">
      <c r="A433" s="83">
        <f t="shared" si="29"/>
        <v>8.66</v>
      </c>
      <c r="B433" s="83">
        <f>IF( ISERROR( MATCH(R432,Sheet1!$K$9:$K$13,1) ), 1,  MATCH(R432,Sheet1!$K$9:$K$13,1)+1)</f>
        <v>2</v>
      </c>
      <c r="C433" s="94">
        <f>IF( ISERROR( MATCH(D433,Sheet1!$B$25:$B$42) ), 1, MATCH(D433,Sheet1!$B$25:$B$42))</f>
        <v>14</v>
      </c>
      <c r="D433" s="83">
        <f>if(U433, OFFSET(Sheet1!$P$9, 2*B432-1, 0),T432)</f>
        <v>7291.18886</v>
      </c>
      <c r="E433" s="100">
        <f t="array" ref="E433">index(Sheet1!$C$25:$H$42, C433,B433)</f>
        <v>97.05179567</v>
      </c>
      <c r="F433" s="100">
        <f t="array" ref="F433">index(Sheet1!$C$25:$H$42, C433+1,B433)</f>
        <v>103.9840668</v>
      </c>
      <c r="G433" s="94">
        <f t="array" ref="G433">index(Sheet1!$B$25:$B$42, C433,1)</f>
        <v>7000</v>
      </c>
      <c r="H433" s="94">
        <f t="array" ref="H433">index(Sheet1!$B$25:$B$42, C433+1,1)</f>
        <v>7500</v>
      </c>
      <c r="I433" s="100">
        <f t="shared" si="17"/>
        <v>101.0889959</v>
      </c>
      <c r="J433" s="100">
        <f t="array" ref="J433">index(Sheet1!$F$47:$K$64, C433,B433)</f>
        <v>2373.6726</v>
      </c>
      <c r="K433" s="100">
        <f t="array" ref="K433">index(Sheet1!$F$47:$K$64, C433+1,B433)</f>
        <v>2067.5655</v>
      </c>
      <c r="L433" s="102">
        <f t="shared" si="18"/>
        <v>2195.402645</v>
      </c>
      <c r="M433" s="83">
        <f>L433/( 0.5*Sheet1!$F$18/12)</f>
        <v>2105.265774</v>
      </c>
      <c r="N433" s="83">
        <f t="shared" si="19"/>
        <v>0.6044403599</v>
      </c>
      <c r="O433" s="83">
        <f t="shared" si="20"/>
        <v>192.1869929</v>
      </c>
      <c r="P433" s="83">
        <f t="shared" si="21"/>
        <v>0.05517857963</v>
      </c>
      <c r="Q433" s="83">
        <f t="shared" si="22"/>
        <v>1</v>
      </c>
      <c r="R433" s="86">
        <f t="shared" si="31"/>
        <v>101.2095839</v>
      </c>
      <c r="S433" s="86">
        <f>min(R433, offset(Sheet1!$K$9,B433-1,0))</f>
        <v>101.2095839</v>
      </c>
      <c r="T433" s="83">
        <f t="shared" si="30"/>
        <v>7299.886438</v>
      </c>
      <c r="U433" s="83">
        <f t="shared" si="26"/>
        <v>0</v>
      </c>
      <c r="V433" s="83">
        <f t="shared" si="27"/>
        <v>2.967045837</v>
      </c>
      <c r="W433" s="83">
        <f t="shared" si="28"/>
        <v>847.0284632</v>
      </c>
    </row>
    <row r="434" ht="12.75" customHeight="1">
      <c r="A434" s="83">
        <f t="shared" si="29"/>
        <v>8.68</v>
      </c>
      <c r="B434" s="83">
        <f>IF( ISERROR( MATCH(R433,Sheet1!$K$9:$K$13,1) ), 1,  MATCH(R433,Sheet1!$K$9:$K$13,1)+1)</f>
        <v>2</v>
      </c>
      <c r="C434" s="94">
        <f>IF( ISERROR( MATCH(D434,Sheet1!$B$25:$B$42) ), 1, MATCH(D434,Sheet1!$B$25:$B$42))</f>
        <v>14</v>
      </c>
      <c r="D434" s="83">
        <f>if(U434, OFFSET(Sheet1!$P$9, 2*B433-1, 0),T433)</f>
        <v>7299.886438</v>
      </c>
      <c r="E434" s="100">
        <f t="array" ref="E434">index(Sheet1!$C$25:$H$42, C434,B434)</f>
        <v>97.05179567</v>
      </c>
      <c r="F434" s="100">
        <f t="array" ref="F434">index(Sheet1!$C$25:$H$42, C434+1,B434)</f>
        <v>103.9840668</v>
      </c>
      <c r="G434" s="94">
        <f t="array" ref="G434">index(Sheet1!$B$25:$B$42, C434,1)</f>
        <v>7000</v>
      </c>
      <c r="H434" s="94">
        <f t="array" ref="H434">index(Sheet1!$B$25:$B$42, C434+1,1)</f>
        <v>7500</v>
      </c>
      <c r="I434" s="100">
        <f t="shared" si="17"/>
        <v>101.2095839</v>
      </c>
      <c r="J434" s="100">
        <f t="array" ref="J434">index(Sheet1!$F$47:$K$64, C434,B434)</f>
        <v>2373.6726</v>
      </c>
      <c r="K434" s="100">
        <f t="array" ref="K434">index(Sheet1!$F$47:$K$64, C434+1,B434)</f>
        <v>2067.5655</v>
      </c>
      <c r="L434" s="102">
        <f t="shared" si="18"/>
        <v>2190.077865</v>
      </c>
      <c r="M434" s="83">
        <f>L434/( 0.5*Sheet1!$F$18/12)</f>
        <v>2100.159613</v>
      </c>
      <c r="N434" s="83">
        <f t="shared" si="19"/>
        <v>0.6029743363</v>
      </c>
      <c r="O434" s="83">
        <f t="shared" si="20"/>
        <v>192.6457818</v>
      </c>
      <c r="P434" s="83">
        <f t="shared" si="21"/>
        <v>0.05531030197</v>
      </c>
      <c r="Q434" s="83">
        <f t="shared" si="22"/>
        <v>1</v>
      </c>
      <c r="R434" s="86">
        <f t="shared" si="31"/>
        <v>101.329821</v>
      </c>
      <c r="S434" s="86">
        <f>min(R434, offset(Sheet1!$K$9,B434-1,0))</f>
        <v>101.329821</v>
      </c>
      <c r="T434" s="83">
        <f t="shared" si="30"/>
        <v>7308.558714</v>
      </c>
      <c r="U434" s="83">
        <f t="shared" si="26"/>
        <v>0</v>
      </c>
      <c r="V434" s="83">
        <f t="shared" si="27"/>
        <v>2.970577938</v>
      </c>
      <c r="W434" s="83">
        <f t="shared" si="28"/>
        <v>849.995509</v>
      </c>
    </row>
    <row r="435" ht="12.75" customHeight="1">
      <c r="A435" s="83">
        <f t="shared" si="29"/>
        <v>8.7</v>
      </c>
      <c r="B435" s="83">
        <f>IF( ISERROR( MATCH(R434,Sheet1!$K$9:$K$13,1) ), 1,  MATCH(R434,Sheet1!$K$9:$K$13,1)+1)</f>
        <v>2</v>
      </c>
      <c r="C435" s="94">
        <f>IF( ISERROR( MATCH(D435,Sheet1!$B$25:$B$42) ), 1, MATCH(D435,Sheet1!$B$25:$B$42))</f>
        <v>14</v>
      </c>
      <c r="D435" s="83">
        <f>if(U435, OFFSET(Sheet1!$P$9, 2*B434-1, 0),T434)</f>
        <v>7308.558714</v>
      </c>
      <c r="E435" s="100">
        <f t="array" ref="E435">index(Sheet1!$C$25:$H$42, C435,B435)</f>
        <v>97.05179567</v>
      </c>
      <c r="F435" s="100">
        <f t="array" ref="F435">index(Sheet1!$C$25:$H$42, C435+1,B435)</f>
        <v>103.9840668</v>
      </c>
      <c r="G435" s="94">
        <f t="array" ref="G435">index(Sheet1!$B$25:$B$42, C435,1)</f>
        <v>7000</v>
      </c>
      <c r="H435" s="94">
        <f t="array" ref="H435">index(Sheet1!$B$25:$B$42, C435+1,1)</f>
        <v>7500</v>
      </c>
      <c r="I435" s="100">
        <f t="shared" si="17"/>
        <v>101.329821</v>
      </c>
      <c r="J435" s="100">
        <f t="array" ref="J435">index(Sheet1!$F$47:$K$64, C435,B435)</f>
        <v>2373.6726</v>
      </c>
      <c r="K435" s="100">
        <f t="array" ref="K435">index(Sheet1!$F$47:$K$64, C435+1,B435)</f>
        <v>2067.5655</v>
      </c>
      <c r="L435" s="102">
        <f t="shared" si="18"/>
        <v>2184.768574</v>
      </c>
      <c r="M435" s="83">
        <f>L435/( 0.5*Sheet1!$F$18/12)</f>
        <v>2095.068306</v>
      </c>
      <c r="N435" s="83">
        <f t="shared" si="19"/>
        <v>0.6015125772</v>
      </c>
      <c r="O435" s="83">
        <f t="shared" si="20"/>
        <v>193.1037806</v>
      </c>
      <c r="P435" s="83">
        <f t="shared" si="21"/>
        <v>0.05544179749</v>
      </c>
      <c r="Q435" s="83">
        <f t="shared" si="22"/>
        <v>1</v>
      </c>
      <c r="R435" s="86">
        <f t="shared" si="31"/>
        <v>101.4497084</v>
      </c>
      <c r="S435" s="86">
        <f>min(R435, offset(Sheet1!$K$9,B435-1,0))</f>
        <v>101.4497084</v>
      </c>
      <c r="T435" s="83">
        <f t="shared" si="30"/>
        <v>7317.205762</v>
      </c>
      <c r="U435" s="83">
        <f t="shared" si="26"/>
        <v>0</v>
      </c>
      <c r="V435" s="83">
        <f t="shared" si="27"/>
        <v>2.974099764</v>
      </c>
      <c r="W435" s="83">
        <f t="shared" si="28"/>
        <v>852.966087</v>
      </c>
    </row>
    <row r="436" ht="12.75" customHeight="1">
      <c r="A436" s="83">
        <f t="shared" si="29"/>
        <v>8.72</v>
      </c>
      <c r="B436" s="83">
        <f>IF( ISERROR( MATCH(R435,Sheet1!$K$9:$K$13,1) ), 1,  MATCH(R435,Sheet1!$K$9:$K$13,1)+1)</f>
        <v>2</v>
      </c>
      <c r="C436" s="94">
        <f>IF( ISERROR( MATCH(D436,Sheet1!$B$25:$B$42) ), 1, MATCH(D436,Sheet1!$B$25:$B$42))</f>
        <v>14</v>
      </c>
      <c r="D436" s="83">
        <f>if(U436, OFFSET(Sheet1!$P$9, 2*B435-1, 0),T435)</f>
        <v>7317.205762</v>
      </c>
      <c r="E436" s="100">
        <f t="array" ref="E436">index(Sheet1!$C$25:$H$42, C436,B436)</f>
        <v>97.05179567</v>
      </c>
      <c r="F436" s="100">
        <f t="array" ref="F436">index(Sheet1!$C$25:$H$42, C436+1,B436)</f>
        <v>103.9840668</v>
      </c>
      <c r="G436" s="94">
        <f t="array" ref="G436">index(Sheet1!$B$25:$B$42, C436,1)</f>
        <v>7000</v>
      </c>
      <c r="H436" s="94">
        <f t="array" ref="H436">index(Sheet1!$B$25:$B$42, C436+1,1)</f>
        <v>7500</v>
      </c>
      <c r="I436" s="100">
        <f t="shared" si="17"/>
        <v>101.4497084</v>
      </c>
      <c r="J436" s="100">
        <f t="array" ref="J436">index(Sheet1!$F$47:$K$64, C436,B436)</f>
        <v>2373.6726</v>
      </c>
      <c r="K436" s="100">
        <f t="array" ref="K436">index(Sheet1!$F$47:$K$64, C436+1,B436)</f>
        <v>2067.5655</v>
      </c>
      <c r="L436" s="102">
        <f t="shared" si="18"/>
        <v>2179.474728</v>
      </c>
      <c r="M436" s="83">
        <f>L436/( 0.5*Sheet1!$F$18/12)</f>
        <v>2089.991811</v>
      </c>
      <c r="N436" s="83">
        <f t="shared" si="19"/>
        <v>0.6000550706</v>
      </c>
      <c r="O436" s="83">
        <f t="shared" si="20"/>
        <v>193.5609885</v>
      </c>
      <c r="P436" s="83">
        <f t="shared" si="21"/>
        <v>0.0555730659</v>
      </c>
      <c r="Q436" s="83">
        <f t="shared" si="22"/>
        <v>1</v>
      </c>
      <c r="R436" s="86">
        <f t="shared" si="31"/>
        <v>101.5692469</v>
      </c>
      <c r="S436" s="86">
        <f>min(R436, offset(Sheet1!$K$9,B436-1,0))</f>
        <v>101.5692469</v>
      </c>
      <c r="T436" s="83">
        <f t="shared" si="30"/>
        <v>7325.827651</v>
      </c>
      <c r="U436" s="83">
        <f t="shared" si="26"/>
        <v>0</v>
      </c>
      <c r="V436" s="83">
        <f t="shared" si="27"/>
        <v>2.977611344</v>
      </c>
      <c r="W436" s="83">
        <f t="shared" si="28"/>
        <v>855.9401867</v>
      </c>
    </row>
    <row r="437" ht="12.75" customHeight="1">
      <c r="A437" s="83">
        <f t="shared" si="29"/>
        <v>8.74</v>
      </c>
      <c r="B437" s="83">
        <f>IF( ISERROR( MATCH(R436,Sheet1!$K$9:$K$13,1) ), 1,  MATCH(R436,Sheet1!$K$9:$K$13,1)+1)</f>
        <v>2</v>
      </c>
      <c r="C437" s="94">
        <f>IF( ISERROR( MATCH(D437,Sheet1!$B$25:$B$42) ), 1, MATCH(D437,Sheet1!$B$25:$B$42))</f>
        <v>14</v>
      </c>
      <c r="D437" s="83">
        <f>if(U437, OFFSET(Sheet1!$P$9, 2*B436-1, 0),T436)</f>
        <v>7325.827651</v>
      </c>
      <c r="E437" s="100">
        <f t="array" ref="E437">index(Sheet1!$C$25:$H$42, C437,B437)</f>
        <v>97.05179567</v>
      </c>
      <c r="F437" s="100">
        <f t="array" ref="F437">index(Sheet1!$C$25:$H$42, C437+1,B437)</f>
        <v>103.9840668</v>
      </c>
      <c r="G437" s="94">
        <f t="array" ref="G437">index(Sheet1!$B$25:$B$42, C437,1)</f>
        <v>7000</v>
      </c>
      <c r="H437" s="94">
        <f t="array" ref="H437">index(Sheet1!$B$25:$B$42, C437+1,1)</f>
        <v>7500</v>
      </c>
      <c r="I437" s="100">
        <f t="shared" si="17"/>
        <v>101.5692469</v>
      </c>
      <c r="J437" s="100">
        <f t="array" ref="J437">index(Sheet1!$F$47:$K$64, C437,B437)</f>
        <v>2373.6726</v>
      </c>
      <c r="K437" s="100">
        <f t="array" ref="K437">index(Sheet1!$F$47:$K$64, C437+1,B437)</f>
        <v>2067.5655</v>
      </c>
      <c r="L437" s="102">
        <f t="shared" si="18"/>
        <v>2174.196285</v>
      </c>
      <c r="M437" s="83">
        <f>L437/( 0.5*Sheet1!$F$18/12)</f>
        <v>2084.930086</v>
      </c>
      <c r="N437" s="83">
        <f t="shared" si="19"/>
        <v>0.5986018046</v>
      </c>
      <c r="O437" s="83">
        <f t="shared" si="20"/>
        <v>194.0174045</v>
      </c>
      <c r="P437" s="83">
        <f t="shared" si="21"/>
        <v>0.05570410694</v>
      </c>
      <c r="Q437" s="83">
        <f t="shared" si="22"/>
        <v>1</v>
      </c>
      <c r="R437" s="86">
        <f t="shared" si="31"/>
        <v>101.6884376</v>
      </c>
      <c r="S437" s="86">
        <f>min(R437, offset(Sheet1!$K$9,B437-1,0))</f>
        <v>101.6884376</v>
      </c>
      <c r="T437" s="83">
        <f t="shared" si="30"/>
        <v>7334.424453</v>
      </c>
      <c r="U437" s="83">
        <f t="shared" si="26"/>
        <v>0</v>
      </c>
      <c r="V437" s="83">
        <f t="shared" si="27"/>
        <v>2.981112707</v>
      </c>
      <c r="W437" s="83">
        <f t="shared" si="28"/>
        <v>858.9177981</v>
      </c>
    </row>
    <row r="438" ht="12.75" customHeight="1">
      <c r="A438" s="83">
        <f t="shared" si="29"/>
        <v>8.76</v>
      </c>
      <c r="B438" s="83">
        <f>IF( ISERROR( MATCH(R437,Sheet1!$K$9:$K$13,1) ), 1,  MATCH(R437,Sheet1!$K$9:$K$13,1)+1)</f>
        <v>2</v>
      </c>
      <c r="C438" s="94">
        <f>IF( ISERROR( MATCH(D438,Sheet1!$B$25:$B$42) ), 1, MATCH(D438,Sheet1!$B$25:$B$42))</f>
        <v>14</v>
      </c>
      <c r="D438" s="83">
        <f>if(U438, OFFSET(Sheet1!$P$9, 2*B437-1, 0),T437)</f>
        <v>7334.424453</v>
      </c>
      <c r="E438" s="100">
        <f t="array" ref="E438">index(Sheet1!$C$25:$H$42, C438,B438)</f>
        <v>97.05179567</v>
      </c>
      <c r="F438" s="100">
        <f t="array" ref="F438">index(Sheet1!$C$25:$H$42, C438+1,B438)</f>
        <v>103.9840668</v>
      </c>
      <c r="G438" s="94">
        <f t="array" ref="G438">index(Sheet1!$B$25:$B$42, C438,1)</f>
        <v>7000</v>
      </c>
      <c r="H438" s="94">
        <f t="array" ref="H438">index(Sheet1!$B$25:$B$42, C438+1,1)</f>
        <v>7500</v>
      </c>
      <c r="I438" s="100">
        <f t="shared" si="17"/>
        <v>101.6884376</v>
      </c>
      <c r="J438" s="100">
        <f t="array" ref="J438">index(Sheet1!$F$47:$K$64, C438,B438)</f>
        <v>2373.6726</v>
      </c>
      <c r="K438" s="100">
        <f t="array" ref="K438">index(Sheet1!$F$47:$K$64, C438+1,B438)</f>
        <v>2067.5655</v>
      </c>
      <c r="L438" s="102">
        <f t="shared" si="18"/>
        <v>2168.933201</v>
      </c>
      <c r="M438" s="83">
        <f>L438/( 0.5*Sheet1!$F$18/12)</f>
        <v>2079.883088</v>
      </c>
      <c r="N438" s="83">
        <f t="shared" si="19"/>
        <v>0.5971527673</v>
      </c>
      <c r="O438" s="83">
        <f t="shared" si="20"/>
        <v>194.4730275</v>
      </c>
      <c r="P438" s="83">
        <f t="shared" si="21"/>
        <v>0.05583492032</v>
      </c>
      <c r="Q438" s="83">
        <f t="shared" si="22"/>
        <v>1</v>
      </c>
      <c r="R438" s="86">
        <f t="shared" si="31"/>
        <v>101.8072815</v>
      </c>
      <c r="S438" s="86">
        <f>min(R438, offset(Sheet1!$K$9,B438-1,0))</f>
        <v>101.8072815</v>
      </c>
      <c r="T438" s="83">
        <f t="shared" si="30"/>
        <v>7342.996238</v>
      </c>
      <c r="U438" s="83">
        <f t="shared" si="26"/>
        <v>0</v>
      </c>
      <c r="V438" s="83">
        <f t="shared" si="27"/>
        <v>2.984603881</v>
      </c>
      <c r="W438" s="83">
        <f t="shared" si="28"/>
        <v>861.8989108</v>
      </c>
    </row>
    <row r="439" ht="12.75" customHeight="1">
      <c r="A439" s="83">
        <f t="shared" si="29"/>
        <v>8.78</v>
      </c>
      <c r="B439" s="83">
        <f>IF( ISERROR( MATCH(R438,Sheet1!$K$9:$K$13,1) ), 1,  MATCH(R438,Sheet1!$K$9:$K$13,1)+1)</f>
        <v>2</v>
      </c>
      <c r="C439" s="94">
        <f>IF( ISERROR( MATCH(D439,Sheet1!$B$25:$B$42) ), 1, MATCH(D439,Sheet1!$B$25:$B$42))</f>
        <v>14</v>
      </c>
      <c r="D439" s="83">
        <f>if(U439, OFFSET(Sheet1!$P$9, 2*B438-1, 0),T438)</f>
        <v>7342.996238</v>
      </c>
      <c r="E439" s="100">
        <f t="array" ref="E439">index(Sheet1!$C$25:$H$42, C439,B439)</f>
        <v>97.05179567</v>
      </c>
      <c r="F439" s="100">
        <f t="array" ref="F439">index(Sheet1!$C$25:$H$42, C439+1,B439)</f>
        <v>103.9840668</v>
      </c>
      <c r="G439" s="94">
        <f t="array" ref="G439">index(Sheet1!$B$25:$B$42, C439,1)</f>
        <v>7000</v>
      </c>
      <c r="H439" s="94">
        <f t="array" ref="H439">index(Sheet1!$B$25:$B$42, C439+1,1)</f>
        <v>7500</v>
      </c>
      <c r="I439" s="100">
        <f t="shared" si="17"/>
        <v>101.8072815</v>
      </c>
      <c r="J439" s="100">
        <f t="array" ref="J439">index(Sheet1!$F$47:$K$64, C439,B439)</f>
        <v>2373.6726</v>
      </c>
      <c r="K439" s="100">
        <f t="array" ref="K439">index(Sheet1!$F$47:$K$64, C439+1,B439)</f>
        <v>2067.5655</v>
      </c>
      <c r="L439" s="102">
        <f t="shared" si="18"/>
        <v>2163.685433</v>
      </c>
      <c r="M439" s="83">
        <f>L439/( 0.5*Sheet1!$F$18/12)</f>
        <v>2074.850778</v>
      </c>
      <c r="N439" s="83">
        <f t="shared" si="19"/>
        <v>0.5957079466</v>
      </c>
      <c r="O439" s="83">
        <f t="shared" si="20"/>
        <v>194.9278566</v>
      </c>
      <c r="P439" s="83">
        <f t="shared" si="21"/>
        <v>0.05596550578</v>
      </c>
      <c r="Q439" s="83">
        <f t="shared" si="22"/>
        <v>1</v>
      </c>
      <c r="R439" s="86">
        <f t="shared" si="31"/>
        <v>101.9257795</v>
      </c>
      <c r="S439" s="86">
        <f>min(R439, offset(Sheet1!$K$9,B439-1,0))</f>
        <v>101.9257795</v>
      </c>
      <c r="T439" s="83">
        <f t="shared" si="30"/>
        <v>7351.543076</v>
      </c>
      <c r="U439" s="83">
        <f t="shared" si="26"/>
        <v>0</v>
      </c>
      <c r="V439" s="83">
        <f t="shared" si="27"/>
        <v>2.988084895</v>
      </c>
      <c r="W439" s="83">
        <f t="shared" si="28"/>
        <v>864.8835147</v>
      </c>
    </row>
    <row r="440" ht="12.75" customHeight="1">
      <c r="A440" s="83">
        <f t="shared" si="29"/>
        <v>8.8</v>
      </c>
      <c r="B440" s="83">
        <f>IF( ISERROR( MATCH(R439,Sheet1!$K$9:$K$13,1) ), 1,  MATCH(R439,Sheet1!$K$9:$K$13,1)+1)</f>
        <v>2</v>
      </c>
      <c r="C440" s="94">
        <f>IF( ISERROR( MATCH(D440,Sheet1!$B$25:$B$42) ), 1, MATCH(D440,Sheet1!$B$25:$B$42))</f>
        <v>14</v>
      </c>
      <c r="D440" s="83">
        <f>if(U440, OFFSET(Sheet1!$P$9, 2*B439-1, 0),T439)</f>
        <v>7351.543076</v>
      </c>
      <c r="E440" s="100">
        <f t="array" ref="E440">index(Sheet1!$C$25:$H$42, C440,B440)</f>
        <v>97.05179567</v>
      </c>
      <c r="F440" s="100">
        <f t="array" ref="F440">index(Sheet1!$C$25:$H$42, C440+1,B440)</f>
        <v>103.9840668</v>
      </c>
      <c r="G440" s="94">
        <f t="array" ref="G440">index(Sheet1!$B$25:$B$42, C440,1)</f>
        <v>7000</v>
      </c>
      <c r="H440" s="94">
        <f t="array" ref="H440">index(Sheet1!$B$25:$B$42, C440+1,1)</f>
        <v>7500</v>
      </c>
      <c r="I440" s="100">
        <f t="shared" si="17"/>
        <v>101.9257795</v>
      </c>
      <c r="J440" s="100">
        <f t="array" ref="J440">index(Sheet1!$F$47:$K$64, C440,B440)</f>
        <v>2373.6726</v>
      </c>
      <c r="K440" s="100">
        <f t="array" ref="K440">index(Sheet1!$F$47:$K$64, C440+1,B440)</f>
        <v>2067.5655</v>
      </c>
      <c r="L440" s="102">
        <f t="shared" si="18"/>
        <v>2158.452937</v>
      </c>
      <c r="M440" s="83">
        <f>L440/( 0.5*Sheet1!$F$18/12)</f>
        <v>2069.833114</v>
      </c>
      <c r="N440" s="83">
        <f t="shared" si="19"/>
        <v>0.5942673309</v>
      </c>
      <c r="O440" s="83">
        <f t="shared" si="20"/>
        <v>195.381891</v>
      </c>
      <c r="P440" s="83">
        <f t="shared" si="21"/>
        <v>0.05609586306</v>
      </c>
      <c r="Q440" s="83">
        <f t="shared" si="22"/>
        <v>1</v>
      </c>
      <c r="R440" s="86">
        <f t="shared" si="31"/>
        <v>102.0439326</v>
      </c>
      <c r="S440" s="86">
        <f>min(R440, offset(Sheet1!$K$9,B440-1,0))</f>
        <v>102.0439326</v>
      </c>
      <c r="T440" s="83">
        <f t="shared" si="30"/>
        <v>7360.065038</v>
      </c>
      <c r="U440" s="83">
        <f t="shared" si="26"/>
        <v>0</v>
      </c>
      <c r="V440" s="83">
        <f t="shared" si="27"/>
        <v>2.991555778</v>
      </c>
      <c r="W440" s="83">
        <f t="shared" si="28"/>
        <v>867.8715996</v>
      </c>
    </row>
    <row r="441" ht="12.75" customHeight="1">
      <c r="A441" s="83">
        <f t="shared" si="29"/>
        <v>8.82</v>
      </c>
      <c r="B441" s="83">
        <f>IF( ISERROR( MATCH(R440,Sheet1!$K$9:$K$13,1) ), 1,  MATCH(R440,Sheet1!$K$9:$K$13,1)+1)</f>
        <v>2</v>
      </c>
      <c r="C441" s="94">
        <f>IF( ISERROR( MATCH(D441,Sheet1!$B$25:$B$42) ), 1, MATCH(D441,Sheet1!$B$25:$B$42))</f>
        <v>14</v>
      </c>
      <c r="D441" s="83">
        <f>if(U441, OFFSET(Sheet1!$P$9, 2*B440-1, 0),T440)</f>
        <v>7360.065038</v>
      </c>
      <c r="E441" s="100">
        <f t="array" ref="E441">index(Sheet1!$C$25:$H$42, C441,B441)</f>
        <v>97.05179567</v>
      </c>
      <c r="F441" s="100">
        <f t="array" ref="F441">index(Sheet1!$C$25:$H$42, C441+1,B441)</f>
        <v>103.9840668</v>
      </c>
      <c r="G441" s="94">
        <f t="array" ref="G441">index(Sheet1!$B$25:$B$42, C441,1)</f>
        <v>7000</v>
      </c>
      <c r="H441" s="94">
        <f t="array" ref="H441">index(Sheet1!$B$25:$B$42, C441+1,1)</f>
        <v>7500</v>
      </c>
      <c r="I441" s="100">
        <f t="shared" si="17"/>
        <v>102.0439326</v>
      </c>
      <c r="J441" s="100">
        <f t="array" ref="J441">index(Sheet1!$F$47:$K$64, C441,B441)</f>
        <v>2373.6726</v>
      </c>
      <c r="K441" s="100">
        <f t="array" ref="K441">index(Sheet1!$F$47:$K$64, C441+1,B441)</f>
        <v>2067.5655</v>
      </c>
      <c r="L441" s="102">
        <f t="shared" si="18"/>
        <v>2153.235671</v>
      </c>
      <c r="M441" s="83">
        <f>L441/( 0.5*Sheet1!$F$18/12)</f>
        <v>2064.830053</v>
      </c>
      <c r="N441" s="83">
        <f t="shared" si="19"/>
        <v>0.5928309082</v>
      </c>
      <c r="O441" s="83">
        <f t="shared" si="20"/>
        <v>195.8351298</v>
      </c>
      <c r="P441" s="83">
        <f t="shared" si="21"/>
        <v>0.0562259919</v>
      </c>
      <c r="Q441" s="83">
        <f t="shared" si="22"/>
        <v>1</v>
      </c>
      <c r="R441" s="86">
        <f t="shared" si="31"/>
        <v>102.1617418</v>
      </c>
      <c r="S441" s="86">
        <f>min(R441, offset(Sheet1!$K$9,B441-1,0))</f>
        <v>102.1617418</v>
      </c>
      <c r="T441" s="83">
        <f t="shared" si="30"/>
        <v>7368.562194</v>
      </c>
      <c r="U441" s="83">
        <f t="shared" si="26"/>
        <v>0</v>
      </c>
      <c r="V441" s="83">
        <f t="shared" si="27"/>
        <v>2.995016557</v>
      </c>
      <c r="W441" s="83">
        <f t="shared" si="28"/>
        <v>870.8631553</v>
      </c>
    </row>
    <row r="442" ht="12.75" customHeight="1">
      <c r="A442" s="83">
        <f t="shared" si="29"/>
        <v>8.84</v>
      </c>
      <c r="B442" s="83">
        <f>IF( ISERROR( MATCH(R441,Sheet1!$K$9:$K$13,1) ), 1,  MATCH(R441,Sheet1!$K$9:$K$13,1)+1)</f>
        <v>2</v>
      </c>
      <c r="C442" s="94">
        <f>IF( ISERROR( MATCH(D442,Sheet1!$B$25:$B$42) ), 1, MATCH(D442,Sheet1!$B$25:$B$42))</f>
        <v>14</v>
      </c>
      <c r="D442" s="83">
        <f>if(U442, OFFSET(Sheet1!$P$9, 2*B441-1, 0),T441)</f>
        <v>7368.562194</v>
      </c>
      <c r="E442" s="100">
        <f t="array" ref="E442">index(Sheet1!$C$25:$H$42, C442,B442)</f>
        <v>97.05179567</v>
      </c>
      <c r="F442" s="100">
        <f t="array" ref="F442">index(Sheet1!$C$25:$H$42, C442+1,B442)</f>
        <v>103.9840668</v>
      </c>
      <c r="G442" s="94">
        <f t="array" ref="G442">index(Sheet1!$B$25:$B$42, C442,1)</f>
        <v>7000</v>
      </c>
      <c r="H442" s="94">
        <f t="array" ref="H442">index(Sheet1!$B$25:$B$42, C442+1,1)</f>
        <v>7500</v>
      </c>
      <c r="I442" s="100">
        <f t="shared" si="17"/>
        <v>102.1617418</v>
      </c>
      <c r="J442" s="100">
        <f t="array" ref="J442">index(Sheet1!$F$47:$K$64, C442,B442)</f>
        <v>2373.6726</v>
      </c>
      <c r="K442" s="100">
        <f t="array" ref="K442">index(Sheet1!$F$47:$K$64, C442+1,B442)</f>
        <v>2067.5655</v>
      </c>
      <c r="L442" s="102">
        <f t="shared" si="18"/>
        <v>2148.033592</v>
      </c>
      <c r="M442" s="83">
        <f>L442/( 0.5*Sheet1!$F$18/12)</f>
        <v>2059.841556</v>
      </c>
      <c r="N442" s="83">
        <f t="shared" si="19"/>
        <v>0.5913986668</v>
      </c>
      <c r="O442" s="83">
        <f t="shared" si="20"/>
        <v>196.287572</v>
      </c>
      <c r="P442" s="83">
        <f t="shared" si="21"/>
        <v>0.05635589205</v>
      </c>
      <c r="Q442" s="83">
        <f t="shared" si="22"/>
        <v>1</v>
      </c>
      <c r="R442" s="86">
        <f t="shared" si="31"/>
        <v>102.279208</v>
      </c>
      <c r="S442" s="86">
        <f>min(R442, offset(Sheet1!$K$9,B442-1,0))</f>
        <v>102.279208</v>
      </c>
      <c r="T442" s="83">
        <f t="shared" si="30"/>
        <v>7377.034612</v>
      </c>
      <c r="U442" s="83">
        <f t="shared" si="26"/>
        <v>0</v>
      </c>
      <c r="V442" s="83">
        <f t="shared" si="27"/>
        <v>2.998467263</v>
      </c>
      <c r="W442" s="83">
        <f t="shared" si="28"/>
        <v>873.8581719</v>
      </c>
    </row>
    <row r="443" ht="12.75" customHeight="1">
      <c r="A443" s="83">
        <f t="shared" si="29"/>
        <v>8.86</v>
      </c>
      <c r="B443" s="83">
        <f>IF( ISERROR( MATCH(R442,Sheet1!$K$9:$K$13,1) ), 1,  MATCH(R442,Sheet1!$K$9:$K$13,1)+1)</f>
        <v>2</v>
      </c>
      <c r="C443" s="94">
        <f>IF( ISERROR( MATCH(D443,Sheet1!$B$25:$B$42) ), 1, MATCH(D443,Sheet1!$B$25:$B$42))</f>
        <v>14</v>
      </c>
      <c r="D443" s="83">
        <f>if(U443, OFFSET(Sheet1!$P$9, 2*B442-1, 0),T442)</f>
        <v>7377.034612</v>
      </c>
      <c r="E443" s="100">
        <f t="array" ref="E443">index(Sheet1!$C$25:$H$42, C443,B443)</f>
        <v>97.05179567</v>
      </c>
      <c r="F443" s="100">
        <f t="array" ref="F443">index(Sheet1!$C$25:$H$42, C443+1,B443)</f>
        <v>103.9840668</v>
      </c>
      <c r="G443" s="94">
        <f t="array" ref="G443">index(Sheet1!$B$25:$B$42, C443,1)</f>
        <v>7000</v>
      </c>
      <c r="H443" s="94">
        <f t="array" ref="H443">index(Sheet1!$B$25:$B$42, C443+1,1)</f>
        <v>7500</v>
      </c>
      <c r="I443" s="100">
        <f t="shared" si="17"/>
        <v>102.279208</v>
      </c>
      <c r="J443" s="100">
        <f t="array" ref="J443">index(Sheet1!$F$47:$K$64, C443,B443)</f>
        <v>2373.6726</v>
      </c>
      <c r="K443" s="100">
        <f t="array" ref="K443">index(Sheet1!$F$47:$K$64, C443+1,B443)</f>
        <v>2067.5655</v>
      </c>
      <c r="L443" s="102">
        <f t="shared" si="18"/>
        <v>2142.846656</v>
      </c>
      <c r="M443" s="83">
        <f>L443/( 0.5*Sheet1!$F$18/12)</f>
        <v>2054.867582</v>
      </c>
      <c r="N443" s="83">
        <f t="shared" si="19"/>
        <v>0.5899705948</v>
      </c>
      <c r="O443" s="83">
        <f t="shared" si="20"/>
        <v>196.7392169</v>
      </c>
      <c r="P443" s="83">
        <f t="shared" si="21"/>
        <v>0.05648556327</v>
      </c>
      <c r="Q443" s="83">
        <f t="shared" si="22"/>
        <v>1</v>
      </c>
      <c r="R443" s="86">
        <f t="shared" si="31"/>
        <v>102.3963322</v>
      </c>
      <c r="S443" s="86">
        <f>min(R443, offset(Sheet1!$K$9,B443-1,0))</f>
        <v>102.3963322</v>
      </c>
      <c r="T443" s="83">
        <f t="shared" si="30"/>
        <v>7385.482364</v>
      </c>
      <c r="U443" s="83">
        <f t="shared" si="26"/>
        <v>0</v>
      </c>
      <c r="V443" s="83">
        <f t="shared" si="27"/>
        <v>3.001907923</v>
      </c>
      <c r="W443" s="83">
        <f t="shared" si="28"/>
        <v>876.8566392</v>
      </c>
    </row>
    <row r="444" ht="12.75" customHeight="1">
      <c r="A444" s="83">
        <f t="shared" si="29"/>
        <v>8.88</v>
      </c>
      <c r="B444" s="83">
        <f>IF( ISERROR( MATCH(R443,Sheet1!$K$9:$K$13,1) ), 1,  MATCH(R443,Sheet1!$K$9:$K$13,1)+1)</f>
        <v>2</v>
      </c>
      <c r="C444" s="94">
        <f>IF( ISERROR( MATCH(D444,Sheet1!$B$25:$B$42) ), 1, MATCH(D444,Sheet1!$B$25:$B$42))</f>
        <v>14</v>
      </c>
      <c r="D444" s="83">
        <f>if(U444, OFFSET(Sheet1!$P$9, 2*B443-1, 0),T443)</f>
        <v>7385.482364</v>
      </c>
      <c r="E444" s="100">
        <f t="array" ref="E444">index(Sheet1!$C$25:$H$42, C444,B444)</f>
        <v>97.05179567</v>
      </c>
      <c r="F444" s="100">
        <f t="array" ref="F444">index(Sheet1!$C$25:$H$42, C444+1,B444)</f>
        <v>103.9840668</v>
      </c>
      <c r="G444" s="94">
        <f t="array" ref="G444">index(Sheet1!$B$25:$B$42, C444,1)</f>
        <v>7000</v>
      </c>
      <c r="H444" s="94">
        <f t="array" ref="H444">index(Sheet1!$B$25:$B$42, C444+1,1)</f>
        <v>7500</v>
      </c>
      <c r="I444" s="100">
        <f t="shared" si="17"/>
        <v>102.3963322</v>
      </c>
      <c r="J444" s="100">
        <f t="array" ref="J444">index(Sheet1!$F$47:$K$64, C444,B444)</f>
        <v>2373.6726</v>
      </c>
      <c r="K444" s="100">
        <f t="array" ref="K444">index(Sheet1!$F$47:$K$64, C444+1,B444)</f>
        <v>2067.5655</v>
      </c>
      <c r="L444" s="102">
        <f t="shared" si="18"/>
        <v>2137.674823</v>
      </c>
      <c r="M444" s="83">
        <f>L444/( 0.5*Sheet1!$F$18/12)</f>
        <v>2049.908089</v>
      </c>
      <c r="N444" s="83">
        <f t="shared" si="19"/>
        <v>0.5885466806</v>
      </c>
      <c r="O444" s="83">
        <f t="shared" si="20"/>
        <v>197.1900635</v>
      </c>
      <c r="P444" s="83">
        <f t="shared" si="21"/>
        <v>0.05661500532</v>
      </c>
      <c r="Q444" s="83">
        <f t="shared" si="22"/>
        <v>1</v>
      </c>
      <c r="R444" s="86">
        <f t="shared" si="31"/>
        <v>102.5131154</v>
      </c>
      <c r="S444" s="86">
        <f>min(R444, offset(Sheet1!$K$9,B444-1,0))</f>
        <v>102.5131154</v>
      </c>
      <c r="T444" s="83">
        <f t="shared" si="30"/>
        <v>7393.905519</v>
      </c>
      <c r="U444" s="83">
        <f t="shared" si="26"/>
        <v>0</v>
      </c>
      <c r="V444" s="83">
        <f t="shared" si="27"/>
        <v>3.005338564</v>
      </c>
      <c r="W444" s="83">
        <f t="shared" si="28"/>
        <v>879.8585471</v>
      </c>
    </row>
    <row r="445" ht="12.75" customHeight="1">
      <c r="A445" s="83">
        <f t="shared" si="29"/>
        <v>8.9</v>
      </c>
      <c r="B445" s="83">
        <f>IF( ISERROR( MATCH(R444,Sheet1!$K$9:$K$13,1) ), 1,  MATCH(R444,Sheet1!$K$9:$K$13,1)+1)</f>
        <v>2</v>
      </c>
      <c r="C445" s="94">
        <f>IF( ISERROR( MATCH(D445,Sheet1!$B$25:$B$42) ), 1, MATCH(D445,Sheet1!$B$25:$B$42))</f>
        <v>14</v>
      </c>
      <c r="D445" s="83">
        <f>if(U445, OFFSET(Sheet1!$P$9, 2*B444-1, 0),T444)</f>
        <v>7393.905519</v>
      </c>
      <c r="E445" s="100">
        <f t="array" ref="E445">index(Sheet1!$C$25:$H$42, C445,B445)</f>
        <v>97.05179567</v>
      </c>
      <c r="F445" s="100">
        <f t="array" ref="F445">index(Sheet1!$C$25:$H$42, C445+1,B445)</f>
        <v>103.9840668</v>
      </c>
      <c r="G445" s="94">
        <f t="array" ref="G445">index(Sheet1!$B$25:$B$42, C445,1)</f>
        <v>7000</v>
      </c>
      <c r="H445" s="94">
        <f t="array" ref="H445">index(Sheet1!$B$25:$B$42, C445+1,1)</f>
        <v>7500</v>
      </c>
      <c r="I445" s="100">
        <f t="shared" si="17"/>
        <v>102.5131154</v>
      </c>
      <c r="J445" s="100">
        <f t="array" ref="J445">index(Sheet1!$F$47:$K$64, C445,B445)</f>
        <v>2373.6726</v>
      </c>
      <c r="K445" s="100">
        <f t="array" ref="K445">index(Sheet1!$F$47:$K$64, C445+1,B445)</f>
        <v>2067.5655</v>
      </c>
      <c r="L445" s="102">
        <f t="shared" si="18"/>
        <v>2132.518048</v>
      </c>
      <c r="M445" s="83">
        <f>L445/( 0.5*Sheet1!$F$18/12)</f>
        <v>2044.963036</v>
      </c>
      <c r="N445" s="83">
        <f t="shared" si="19"/>
        <v>0.5871269124</v>
      </c>
      <c r="O445" s="83">
        <f t="shared" si="20"/>
        <v>197.6401112</v>
      </c>
      <c r="P445" s="83">
        <f t="shared" si="21"/>
        <v>0.05674421797</v>
      </c>
      <c r="Q445" s="83">
        <f t="shared" si="22"/>
        <v>1</v>
      </c>
      <c r="R445" s="86">
        <f t="shared" si="31"/>
        <v>102.6295585</v>
      </c>
      <c r="S445" s="86">
        <f>min(R445, offset(Sheet1!$K$9,B445-1,0))</f>
        <v>102.6295585</v>
      </c>
      <c r="T445" s="83">
        <f t="shared" si="30"/>
        <v>7402.304145</v>
      </c>
      <c r="U445" s="83">
        <f t="shared" si="26"/>
        <v>0</v>
      </c>
      <c r="V445" s="83">
        <f t="shared" si="27"/>
        <v>3.008759217</v>
      </c>
      <c r="W445" s="83">
        <f t="shared" si="28"/>
        <v>882.8638857</v>
      </c>
    </row>
    <row r="446" ht="12.75" customHeight="1">
      <c r="A446" s="83">
        <f t="shared" si="29"/>
        <v>8.92</v>
      </c>
      <c r="B446" s="83">
        <f>IF( ISERROR( MATCH(R445,Sheet1!$K$9:$K$13,1) ), 1,  MATCH(R445,Sheet1!$K$9:$K$13,1)+1)</f>
        <v>2</v>
      </c>
      <c r="C446" s="94">
        <f>IF( ISERROR( MATCH(D446,Sheet1!$B$25:$B$42) ), 1, MATCH(D446,Sheet1!$B$25:$B$42))</f>
        <v>14</v>
      </c>
      <c r="D446" s="83">
        <f>if(U446, OFFSET(Sheet1!$P$9, 2*B445-1, 0),T445)</f>
        <v>7402.304145</v>
      </c>
      <c r="E446" s="100">
        <f t="array" ref="E446">index(Sheet1!$C$25:$H$42, C446,B446)</f>
        <v>97.05179567</v>
      </c>
      <c r="F446" s="100">
        <f t="array" ref="F446">index(Sheet1!$C$25:$H$42, C446+1,B446)</f>
        <v>103.9840668</v>
      </c>
      <c r="G446" s="94">
        <f t="array" ref="G446">index(Sheet1!$B$25:$B$42, C446,1)</f>
        <v>7000</v>
      </c>
      <c r="H446" s="94">
        <f t="array" ref="H446">index(Sheet1!$B$25:$B$42, C446+1,1)</f>
        <v>7500</v>
      </c>
      <c r="I446" s="100">
        <f t="shared" si="17"/>
        <v>102.6295585</v>
      </c>
      <c r="J446" s="100">
        <f t="array" ref="J446">index(Sheet1!$F$47:$K$64, C446,B446)</f>
        <v>2373.6726</v>
      </c>
      <c r="K446" s="100">
        <f t="array" ref="K446">index(Sheet1!$F$47:$K$64, C446+1,B446)</f>
        <v>2067.5655</v>
      </c>
      <c r="L446" s="102">
        <f t="shared" si="18"/>
        <v>2127.37629</v>
      </c>
      <c r="M446" s="83">
        <f>L446/( 0.5*Sheet1!$F$18/12)</f>
        <v>2040.032383</v>
      </c>
      <c r="N446" s="83">
        <f t="shared" si="19"/>
        <v>0.5857112786</v>
      </c>
      <c r="O446" s="83">
        <f t="shared" si="20"/>
        <v>198.0893591</v>
      </c>
      <c r="P446" s="83">
        <f t="shared" si="21"/>
        <v>0.05687320099</v>
      </c>
      <c r="Q446" s="83">
        <f t="shared" si="22"/>
        <v>1</v>
      </c>
      <c r="R446" s="86">
        <f t="shared" si="31"/>
        <v>102.7456625</v>
      </c>
      <c r="S446" s="86">
        <f>min(R446, offset(Sheet1!$K$9,B446-1,0))</f>
        <v>102.7456625</v>
      </c>
      <c r="T446" s="83">
        <f t="shared" si="30"/>
        <v>7410.678312</v>
      </c>
      <c r="U446" s="83">
        <f t="shared" si="26"/>
        <v>0</v>
      </c>
      <c r="V446" s="83">
        <f t="shared" si="27"/>
        <v>3.012169908</v>
      </c>
      <c r="W446" s="83">
        <f t="shared" si="28"/>
        <v>885.8726449</v>
      </c>
    </row>
    <row r="447" ht="12.75" customHeight="1">
      <c r="A447" s="83">
        <f t="shared" si="29"/>
        <v>8.94</v>
      </c>
      <c r="B447" s="83">
        <f>IF( ISERROR( MATCH(R446,Sheet1!$K$9:$K$13,1) ), 1,  MATCH(R446,Sheet1!$K$9:$K$13,1)+1)</f>
        <v>2</v>
      </c>
      <c r="C447" s="94">
        <f>IF( ISERROR( MATCH(D447,Sheet1!$B$25:$B$42) ), 1, MATCH(D447,Sheet1!$B$25:$B$42))</f>
        <v>14</v>
      </c>
      <c r="D447" s="83">
        <f>if(U447, OFFSET(Sheet1!$P$9, 2*B446-1, 0),T446)</f>
        <v>7410.678312</v>
      </c>
      <c r="E447" s="100">
        <f t="array" ref="E447">index(Sheet1!$C$25:$H$42, C447,B447)</f>
        <v>97.05179567</v>
      </c>
      <c r="F447" s="100">
        <f t="array" ref="F447">index(Sheet1!$C$25:$H$42, C447+1,B447)</f>
        <v>103.9840668</v>
      </c>
      <c r="G447" s="94">
        <f t="array" ref="G447">index(Sheet1!$B$25:$B$42, C447,1)</f>
        <v>7000</v>
      </c>
      <c r="H447" s="94">
        <f t="array" ref="H447">index(Sheet1!$B$25:$B$42, C447+1,1)</f>
        <v>7500</v>
      </c>
      <c r="I447" s="100">
        <f t="shared" si="17"/>
        <v>102.7456625</v>
      </c>
      <c r="J447" s="100">
        <f t="array" ref="J447">index(Sheet1!$F$47:$K$64, C447,B447)</f>
        <v>2373.6726</v>
      </c>
      <c r="K447" s="100">
        <f t="array" ref="K447">index(Sheet1!$F$47:$K$64, C447+1,B447)</f>
        <v>2067.5655</v>
      </c>
      <c r="L447" s="102">
        <f t="shared" si="18"/>
        <v>2122.249505</v>
      </c>
      <c r="M447" s="83">
        <f>L447/( 0.5*Sheet1!$F$18/12)</f>
        <v>2035.11609</v>
      </c>
      <c r="N447" s="83">
        <f t="shared" si="19"/>
        <v>0.5842997675</v>
      </c>
      <c r="O447" s="83">
        <f t="shared" si="20"/>
        <v>198.5378064</v>
      </c>
      <c r="P447" s="83">
        <f t="shared" si="21"/>
        <v>0.05700195417</v>
      </c>
      <c r="Q447" s="83">
        <f t="shared" si="22"/>
        <v>1</v>
      </c>
      <c r="R447" s="86">
        <f t="shared" si="31"/>
        <v>102.8614283</v>
      </c>
      <c r="S447" s="86">
        <f>min(R447, offset(Sheet1!$K$9,B447-1,0))</f>
        <v>102.8614283</v>
      </c>
      <c r="T447" s="83">
        <f t="shared" si="30"/>
        <v>7419.02809</v>
      </c>
      <c r="U447" s="83">
        <f t="shared" si="26"/>
        <v>0</v>
      </c>
      <c r="V447" s="83">
        <f t="shared" si="27"/>
        <v>3.015570665</v>
      </c>
      <c r="W447" s="83">
        <f t="shared" si="28"/>
        <v>888.8848148</v>
      </c>
    </row>
    <row r="448" ht="12.75" customHeight="1">
      <c r="A448" s="83">
        <f t="shared" si="29"/>
        <v>8.96</v>
      </c>
      <c r="B448" s="83">
        <f>IF( ISERROR( MATCH(R447,Sheet1!$K$9:$K$13,1) ), 1,  MATCH(R447,Sheet1!$K$9:$K$13,1)+1)</f>
        <v>2</v>
      </c>
      <c r="C448" s="94">
        <f>IF( ISERROR( MATCH(D448,Sheet1!$B$25:$B$42) ), 1, MATCH(D448,Sheet1!$B$25:$B$42))</f>
        <v>14</v>
      </c>
      <c r="D448" s="83">
        <f>if(U448, OFFSET(Sheet1!$P$9, 2*B447-1, 0),T447)</f>
        <v>7419.02809</v>
      </c>
      <c r="E448" s="100">
        <f t="array" ref="E448">index(Sheet1!$C$25:$H$42, C448,B448)</f>
        <v>97.05179567</v>
      </c>
      <c r="F448" s="100">
        <f t="array" ref="F448">index(Sheet1!$C$25:$H$42, C448+1,B448)</f>
        <v>103.9840668</v>
      </c>
      <c r="G448" s="94">
        <f t="array" ref="G448">index(Sheet1!$B$25:$B$42, C448,1)</f>
        <v>7000</v>
      </c>
      <c r="H448" s="94">
        <f t="array" ref="H448">index(Sheet1!$B$25:$B$42, C448+1,1)</f>
        <v>7500</v>
      </c>
      <c r="I448" s="100">
        <f t="shared" si="17"/>
        <v>102.8614283</v>
      </c>
      <c r="J448" s="100">
        <f t="array" ref="J448">index(Sheet1!$F$47:$K$64, C448,B448)</f>
        <v>2373.6726</v>
      </c>
      <c r="K448" s="100">
        <f t="array" ref="K448">index(Sheet1!$F$47:$K$64, C448+1,B448)</f>
        <v>2067.5655</v>
      </c>
      <c r="L448" s="102">
        <f t="shared" si="18"/>
        <v>2117.137653</v>
      </c>
      <c r="M448" s="83">
        <f>L448/( 0.5*Sheet1!$F$18/12)</f>
        <v>2030.214116</v>
      </c>
      <c r="N448" s="83">
        <f t="shared" si="19"/>
        <v>0.5828923675</v>
      </c>
      <c r="O448" s="83">
        <f t="shared" si="20"/>
        <v>198.9854524</v>
      </c>
      <c r="P448" s="83">
        <f t="shared" si="21"/>
        <v>0.05713047729</v>
      </c>
      <c r="Q448" s="83">
        <f t="shared" si="22"/>
        <v>1</v>
      </c>
      <c r="R448" s="86">
        <f t="shared" si="31"/>
        <v>102.976857</v>
      </c>
      <c r="S448" s="86">
        <f>min(R448, offset(Sheet1!$K$9,B448-1,0))</f>
        <v>102.976857</v>
      </c>
      <c r="T448" s="83">
        <f t="shared" si="30"/>
        <v>7427.353545</v>
      </c>
      <c r="U448" s="83">
        <f t="shared" si="26"/>
        <v>0</v>
      </c>
      <c r="V448" s="83">
        <f t="shared" si="27"/>
        <v>3.018961517</v>
      </c>
      <c r="W448" s="83">
        <f t="shared" si="28"/>
        <v>891.9003854</v>
      </c>
    </row>
    <row r="449" ht="12.75" customHeight="1">
      <c r="A449" s="83">
        <f t="shared" si="29"/>
        <v>8.98</v>
      </c>
      <c r="B449" s="83">
        <f>IF( ISERROR( MATCH(R448,Sheet1!$K$9:$K$13,1) ), 1,  MATCH(R448,Sheet1!$K$9:$K$13,1)+1)</f>
        <v>2</v>
      </c>
      <c r="C449" s="94">
        <f>IF( ISERROR( MATCH(D449,Sheet1!$B$25:$B$42) ), 1, MATCH(D449,Sheet1!$B$25:$B$42))</f>
        <v>14</v>
      </c>
      <c r="D449" s="83">
        <f>if(U449, OFFSET(Sheet1!$P$9, 2*B448-1, 0),T448)</f>
        <v>7427.353545</v>
      </c>
      <c r="E449" s="100">
        <f t="array" ref="E449">index(Sheet1!$C$25:$H$42, C449,B449)</f>
        <v>97.05179567</v>
      </c>
      <c r="F449" s="100">
        <f t="array" ref="F449">index(Sheet1!$C$25:$H$42, C449+1,B449)</f>
        <v>103.9840668</v>
      </c>
      <c r="G449" s="94">
        <f t="array" ref="G449">index(Sheet1!$B$25:$B$42, C449,1)</f>
        <v>7000</v>
      </c>
      <c r="H449" s="94">
        <f t="array" ref="H449">index(Sheet1!$B$25:$B$42, C449+1,1)</f>
        <v>7500</v>
      </c>
      <c r="I449" s="100">
        <f t="shared" si="17"/>
        <v>102.976857</v>
      </c>
      <c r="J449" s="100">
        <f t="array" ref="J449">index(Sheet1!$F$47:$K$64, C449,B449)</f>
        <v>2373.6726</v>
      </c>
      <c r="K449" s="100">
        <f t="array" ref="K449">index(Sheet1!$F$47:$K$64, C449+1,B449)</f>
        <v>2067.5655</v>
      </c>
      <c r="L449" s="102">
        <f t="shared" si="18"/>
        <v>2112.040691</v>
      </c>
      <c r="M449" s="83">
        <f>L449/( 0.5*Sheet1!$F$18/12)</f>
        <v>2025.32642</v>
      </c>
      <c r="N449" s="83">
        <f t="shared" si="19"/>
        <v>0.5814890669</v>
      </c>
      <c r="O449" s="83">
        <f t="shared" si="20"/>
        <v>199.4322964</v>
      </c>
      <c r="P449" s="83">
        <f t="shared" si="21"/>
        <v>0.05725877015</v>
      </c>
      <c r="Q449" s="83">
        <f t="shared" si="22"/>
        <v>1</v>
      </c>
      <c r="R449" s="86">
        <f t="shared" si="31"/>
        <v>103.0919493</v>
      </c>
      <c r="S449" s="86">
        <f>min(R449, offset(Sheet1!$K$9,B449-1,0))</f>
        <v>103.0919493</v>
      </c>
      <c r="T449" s="83">
        <f t="shared" si="30"/>
        <v>7435.654748</v>
      </c>
      <c r="U449" s="83">
        <f t="shared" si="26"/>
        <v>0</v>
      </c>
      <c r="V449" s="83">
        <f t="shared" si="27"/>
        <v>3.022342492</v>
      </c>
      <c r="W449" s="83">
        <f t="shared" si="28"/>
        <v>894.919347</v>
      </c>
    </row>
    <row r="450" ht="12.75" customHeight="1">
      <c r="A450" s="83">
        <f t="shared" si="29"/>
        <v>9</v>
      </c>
      <c r="B450" s="83">
        <f>IF( ISERROR( MATCH(R449,Sheet1!$K$9:$K$13,1) ), 1,  MATCH(R449,Sheet1!$K$9:$K$13,1)+1)</f>
        <v>2</v>
      </c>
      <c r="C450" s="94">
        <f>IF( ISERROR( MATCH(D450,Sheet1!$B$25:$B$42) ), 1, MATCH(D450,Sheet1!$B$25:$B$42))</f>
        <v>14</v>
      </c>
      <c r="D450" s="83">
        <f>if(U450, OFFSET(Sheet1!$P$9, 2*B449-1, 0),T449)</f>
        <v>7435.654748</v>
      </c>
      <c r="E450" s="100">
        <f t="array" ref="E450">index(Sheet1!$C$25:$H$42, C450,B450)</f>
        <v>97.05179567</v>
      </c>
      <c r="F450" s="100">
        <f t="array" ref="F450">index(Sheet1!$C$25:$H$42, C450+1,B450)</f>
        <v>103.9840668</v>
      </c>
      <c r="G450" s="94">
        <f t="array" ref="G450">index(Sheet1!$B$25:$B$42, C450,1)</f>
        <v>7000</v>
      </c>
      <c r="H450" s="94">
        <f t="array" ref="H450">index(Sheet1!$B$25:$B$42, C450+1,1)</f>
        <v>7500</v>
      </c>
      <c r="I450" s="100">
        <f t="shared" si="17"/>
        <v>103.0919493</v>
      </c>
      <c r="J450" s="100">
        <f t="array" ref="J450">index(Sheet1!$F$47:$K$64, C450,B450)</f>
        <v>2373.6726</v>
      </c>
      <c r="K450" s="100">
        <f t="array" ref="K450">index(Sheet1!$F$47:$K$64, C450+1,B450)</f>
        <v>2067.5655</v>
      </c>
      <c r="L450" s="102">
        <f t="shared" si="18"/>
        <v>2106.958577</v>
      </c>
      <c r="M450" s="83">
        <f>L450/( 0.5*Sheet1!$F$18/12)</f>
        <v>2020.452963</v>
      </c>
      <c r="N450" s="83">
        <f t="shared" si="19"/>
        <v>0.5800898544</v>
      </c>
      <c r="O450" s="83">
        <f t="shared" si="20"/>
        <v>199.8783377</v>
      </c>
      <c r="P450" s="83">
        <f t="shared" si="21"/>
        <v>0.05738683253</v>
      </c>
      <c r="Q450" s="83">
        <f t="shared" si="22"/>
        <v>1</v>
      </c>
      <c r="R450" s="86">
        <f t="shared" si="31"/>
        <v>103.2067064</v>
      </c>
      <c r="S450" s="86">
        <f>min(R450, offset(Sheet1!$K$9,B450-1,0))</f>
        <v>103.2067064</v>
      </c>
      <c r="T450" s="83">
        <f t="shared" si="30"/>
        <v>7443.931767</v>
      </c>
      <c r="U450" s="83">
        <f t="shared" si="26"/>
        <v>0</v>
      </c>
      <c r="V450" s="83">
        <f t="shared" si="27"/>
        <v>3.025713617</v>
      </c>
      <c r="W450" s="83">
        <f t="shared" si="28"/>
        <v>897.9416895</v>
      </c>
    </row>
    <row r="451" ht="12.75" customHeight="1">
      <c r="A451" s="83">
        <f t="shared" si="29"/>
        <v>9.02</v>
      </c>
      <c r="B451" s="83">
        <f>IF( ISERROR( MATCH(R450,Sheet1!$K$9:$K$13,1) ), 1,  MATCH(R450,Sheet1!$K$9:$K$13,1)+1)</f>
        <v>2</v>
      </c>
      <c r="C451" s="94">
        <f>IF( ISERROR( MATCH(D451,Sheet1!$B$25:$B$42) ), 1, MATCH(D451,Sheet1!$B$25:$B$42))</f>
        <v>14</v>
      </c>
      <c r="D451" s="83">
        <f>if(U451, OFFSET(Sheet1!$P$9, 2*B450-1, 0),T450)</f>
        <v>7443.931767</v>
      </c>
      <c r="E451" s="100">
        <f t="array" ref="E451">index(Sheet1!$C$25:$H$42, C451,B451)</f>
        <v>97.05179567</v>
      </c>
      <c r="F451" s="100">
        <f t="array" ref="F451">index(Sheet1!$C$25:$H$42, C451+1,B451)</f>
        <v>103.9840668</v>
      </c>
      <c r="G451" s="94">
        <f t="array" ref="G451">index(Sheet1!$B$25:$B$42, C451,1)</f>
        <v>7000</v>
      </c>
      <c r="H451" s="94">
        <f t="array" ref="H451">index(Sheet1!$B$25:$B$42, C451+1,1)</f>
        <v>7500</v>
      </c>
      <c r="I451" s="100">
        <f t="shared" si="17"/>
        <v>103.2067064</v>
      </c>
      <c r="J451" s="100">
        <f t="array" ref="J451">index(Sheet1!$F$47:$K$64, C451,B451)</f>
        <v>2373.6726</v>
      </c>
      <c r="K451" s="100">
        <f t="array" ref="K451">index(Sheet1!$F$47:$K$64, C451+1,B451)</f>
        <v>2067.5655</v>
      </c>
      <c r="L451" s="102">
        <f t="shared" si="18"/>
        <v>2101.891269</v>
      </c>
      <c r="M451" s="83">
        <f>L451/( 0.5*Sheet1!$F$18/12)</f>
        <v>2015.593703</v>
      </c>
      <c r="N451" s="83">
        <f t="shared" si="19"/>
        <v>0.5786947182</v>
      </c>
      <c r="O451" s="83">
        <f t="shared" si="20"/>
        <v>200.3235756</v>
      </c>
      <c r="P451" s="83">
        <f t="shared" si="21"/>
        <v>0.05751466424</v>
      </c>
      <c r="Q451" s="83">
        <f t="shared" si="22"/>
        <v>1</v>
      </c>
      <c r="R451" s="86">
        <f t="shared" si="31"/>
        <v>103.3211291</v>
      </c>
      <c r="S451" s="86">
        <f>min(R451, offset(Sheet1!$K$9,B451-1,0))</f>
        <v>103.3211291</v>
      </c>
      <c r="T451" s="83">
        <f t="shared" si="30"/>
        <v>7452.184669</v>
      </c>
      <c r="U451" s="83">
        <f t="shared" si="26"/>
        <v>0</v>
      </c>
      <c r="V451" s="83">
        <f t="shared" si="27"/>
        <v>3.029074921</v>
      </c>
      <c r="W451" s="83">
        <f t="shared" si="28"/>
        <v>900.9674031</v>
      </c>
    </row>
    <row r="452" ht="12.75" customHeight="1">
      <c r="A452" s="83">
        <f t="shared" si="29"/>
        <v>9.04</v>
      </c>
      <c r="B452" s="83">
        <f>IF( ISERROR( MATCH(R451,Sheet1!$K$9:$K$13,1) ), 1,  MATCH(R451,Sheet1!$K$9:$K$13,1)+1)</f>
        <v>2</v>
      </c>
      <c r="C452" s="94">
        <f>IF( ISERROR( MATCH(D452,Sheet1!$B$25:$B$42) ), 1, MATCH(D452,Sheet1!$B$25:$B$42))</f>
        <v>14</v>
      </c>
      <c r="D452" s="83">
        <f>if(U452, OFFSET(Sheet1!$P$9, 2*B451-1, 0),T451)</f>
        <v>7452.184669</v>
      </c>
      <c r="E452" s="100">
        <f t="array" ref="E452">index(Sheet1!$C$25:$H$42, C452,B452)</f>
        <v>97.05179567</v>
      </c>
      <c r="F452" s="100">
        <f t="array" ref="F452">index(Sheet1!$C$25:$H$42, C452+1,B452)</f>
        <v>103.9840668</v>
      </c>
      <c r="G452" s="94">
        <f t="array" ref="G452">index(Sheet1!$B$25:$B$42, C452,1)</f>
        <v>7000</v>
      </c>
      <c r="H452" s="94">
        <f t="array" ref="H452">index(Sheet1!$B$25:$B$42, C452+1,1)</f>
        <v>7500</v>
      </c>
      <c r="I452" s="100">
        <f t="shared" si="17"/>
        <v>103.3211291</v>
      </c>
      <c r="J452" s="100">
        <f t="array" ref="J452">index(Sheet1!$F$47:$K$64, C452,B452)</f>
        <v>2373.6726</v>
      </c>
      <c r="K452" s="100">
        <f t="array" ref="K452">index(Sheet1!$F$47:$K$64, C452+1,B452)</f>
        <v>2067.5655</v>
      </c>
      <c r="L452" s="102">
        <f t="shared" si="18"/>
        <v>2096.838725</v>
      </c>
      <c r="M452" s="83">
        <f>L452/( 0.5*Sheet1!$F$18/12)</f>
        <v>2010.748602</v>
      </c>
      <c r="N452" s="83">
        <f t="shared" si="19"/>
        <v>0.5773036469</v>
      </c>
      <c r="O452" s="83">
        <f t="shared" si="20"/>
        <v>200.7680093</v>
      </c>
      <c r="P452" s="83">
        <f t="shared" si="21"/>
        <v>0.05764226509</v>
      </c>
      <c r="Q452" s="83">
        <f t="shared" si="22"/>
        <v>1</v>
      </c>
      <c r="R452" s="86">
        <f t="shared" si="31"/>
        <v>103.4352184</v>
      </c>
      <c r="S452" s="86">
        <f>min(R452, offset(Sheet1!$K$9,B452-1,0))</f>
        <v>103.4352184</v>
      </c>
      <c r="T452" s="83">
        <f t="shared" si="30"/>
        <v>7460.413523</v>
      </c>
      <c r="U452" s="83">
        <f t="shared" si="26"/>
        <v>0</v>
      </c>
      <c r="V452" s="83">
        <f t="shared" si="27"/>
        <v>3.03242643</v>
      </c>
      <c r="W452" s="83">
        <f t="shared" si="28"/>
        <v>903.996478</v>
      </c>
    </row>
    <row r="453" ht="12.75" customHeight="1">
      <c r="A453" s="83">
        <f t="shared" si="29"/>
        <v>9.06</v>
      </c>
      <c r="B453" s="83">
        <f>IF( ISERROR( MATCH(R452,Sheet1!$K$9:$K$13,1) ), 1,  MATCH(R452,Sheet1!$K$9:$K$13,1)+1)</f>
        <v>2</v>
      </c>
      <c r="C453" s="94">
        <f>IF( ISERROR( MATCH(D453,Sheet1!$B$25:$B$42) ), 1, MATCH(D453,Sheet1!$B$25:$B$42))</f>
        <v>14</v>
      </c>
      <c r="D453" s="83">
        <f>if(U453, OFFSET(Sheet1!$P$9, 2*B452-1, 0),T452)</f>
        <v>7460.413523</v>
      </c>
      <c r="E453" s="100">
        <f t="array" ref="E453">index(Sheet1!$C$25:$H$42, C453,B453)</f>
        <v>97.05179567</v>
      </c>
      <c r="F453" s="100">
        <f t="array" ref="F453">index(Sheet1!$C$25:$H$42, C453+1,B453)</f>
        <v>103.9840668</v>
      </c>
      <c r="G453" s="94">
        <f t="array" ref="G453">index(Sheet1!$B$25:$B$42, C453,1)</f>
        <v>7000</v>
      </c>
      <c r="H453" s="94">
        <f t="array" ref="H453">index(Sheet1!$B$25:$B$42, C453+1,1)</f>
        <v>7500</v>
      </c>
      <c r="I453" s="100">
        <f t="shared" si="17"/>
        <v>103.4352184</v>
      </c>
      <c r="J453" s="100">
        <f t="array" ref="J453">index(Sheet1!$F$47:$K$64, C453,B453)</f>
        <v>2373.6726</v>
      </c>
      <c r="K453" s="100">
        <f t="array" ref="K453">index(Sheet1!$F$47:$K$64, C453+1,B453)</f>
        <v>2067.5655</v>
      </c>
      <c r="L453" s="102">
        <f t="shared" si="18"/>
        <v>2091.800903</v>
      </c>
      <c r="M453" s="83">
        <f>L453/( 0.5*Sheet1!$F$18/12)</f>
        <v>2005.917619</v>
      </c>
      <c r="N453" s="83">
        <f t="shared" si="19"/>
        <v>0.5759166292</v>
      </c>
      <c r="O453" s="83">
        <f t="shared" si="20"/>
        <v>201.2116384</v>
      </c>
      <c r="P453" s="83">
        <f t="shared" si="21"/>
        <v>0.0577696349</v>
      </c>
      <c r="Q453" s="83">
        <f t="shared" si="22"/>
        <v>1</v>
      </c>
      <c r="R453" s="86">
        <f t="shared" si="31"/>
        <v>103.5489752</v>
      </c>
      <c r="S453" s="86">
        <f>min(R453, offset(Sheet1!$K$9,B453-1,0))</f>
        <v>103.5489752</v>
      </c>
      <c r="T453" s="83">
        <f t="shared" si="30"/>
        <v>7468.618397</v>
      </c>
      <c r="U453" s="83">
        <f t="shared" si="26"/>
        <v>0</v>
      </c>
      <c r="V453" s="83">
        <f t="shared" si="27"/>
        <v>3.035768173</v>
      </c>
      <c r="W453" s="83">
        <f t="shared" si="28"/>
        <v>907.0289044</v>
      </c>
    </row>
    <row r="454" ht="12.75" customHeight="1">
      <c r="A454" s="83">
        <f t="shared" si="29"/>
        <v>9.08</v>
      </c>
      <c r="B454" s="83">
        <f>IF( ISERROR( MATCH(R453,Sheet1!$K$9:$K$13,1) ), 1,  MATCH(R453,Sheet1!$K$9:$K$13,1)+1)</f>
        <v>2</v>
      </c>
      <c r="C454" s="94">
        <f>IF( ISERROR( MATCH(D454,Sheet1!$B$25:$B$42) ), 1, MATCH(D454,Sheet1!$B$25:$B$42))</f>
        <v>14</v>
      </c>
      <c r="D454" s="83">
        <f>if(U454, OFFSET(Sheet1!$P$9, 2*B453-1, 0),T453)</f>
        <v>7468.618397</v>
      </c>
      <c r="E454" s="100">
        <f t="array" ref="E454">index(Sheet1!$C$25:$H$42, C454,B454)</f>
        <v>97.05179567</v>
      </c>
      <c r="F454" s="100">
        <f t="array" ref="F454">index(Sheet1!$C$25:$H$42, C454+1,B454)</f>
        <v>103.9840668</v>
      </c>
      <c r="G454" s="94">
        <f t="array" ref="G454">index(Sheet1!$B$25:$B$42, C454,1)</f>
        <v>7000</v>
      </c>
      <c r="H454" s="94">
        <f t="array" ref="H454">index(Sheet1!$B$25:$B$42, C454+1,1)</f>
        <v>7500</v>
      </c>
      <c r="I454" s="100">
        <f t="shared" si="17"/>
        <v>103.5489752</v>
      </c>
      <c r="J454" s="100">
        <f t="array" ref="J454">index(Sheet1!$F$47:$K$64, C454,B454)</f>
        <v>2373.6726</v>
      </c>
      <c r="K454" s="100">
        <f t="array" ref="K454">index(Sheet1!$F$47:$K$64, C454+1,B454)</f>
        <v>2067.5655</v>
      </c>
      <c r="L454" s="102">
        <f t="shared" si="18"/>
        <v>2086.777763</v>
      </c>
      <c r="M454" s="83">
        <f>L454/( 0.5*Sheet1!$F$18/12)</f>
        <v>2001.100715</v>
      </c>
      <c r="N454" s="83">
        <f t="shared" si="19"/>
        <v>0.5745336534</v>
      </c>
      <c r="O454" s="83">
        <f t="shared" si="20"/>
        <v>201.6544621</v>
      </c>
      <c r="P454" s="83">
        <f t="shared" si="21"/>
        <v>0.05789677349</v>
      </c>
      <c r="Q454" s="83">
        <f t="shared" si="22"/>
        <v>1</v>
      </c>
      <c r="R454" s="86">
        <f t="shared" si="31"/>
        <v>103.6624005</v>
      </c>
      <c r="S454" s="86">
        <f>min(R454, offset(Sheet1!$K$9,B454-1,0))</f>
        <v>103.6624005</v>
      </c>
      <c r="T454" s="83">
        <f t="shared" si="30"/>
        <v>7476.799358</v>
      </c>
      <c r="U454" s="83">
        <f t="shared" si="26"/>
        <v>0</v>
      </c>
      <c r="V454" s="83">
        <f t="shared" si="27"/>
        <v>3.039100177</v>
      </c>
      <c r="W454" s="83">
        <f t="shared" si="28"/>
        <v>910.0646726</v>
      </c>
    </row>
    <row r="455" ht="12.75" customHeight="1">
      <c r="A455" s="83">
        <f t="shared" si="29"/>
        <v>9.1</v>
      </c>
      <c r="B455" s="83">
        <f>IF( ISERROR( MATCH(R454,Sheet1!$K$9:$K$13,1) ), 1,  MATCH(R454,Sheet1!$K$9:$K$13,1)+1)</f>
        <v>2</v>
      </c>
      <c r="C455" s="94">
        <f>IF( ISERROR( MATCH(D455,Sheet1!$B$25:$B$42) ), 1, MATCH(D455,Sheet1!$B$25:$B$42))</f>
        <v>14</v>
      </c>
      <c r="D455" s="83">
        <f>if(U455, OFFSET(Sheet1!$P$9, 2*B454-1, 0),T454)</f>
        <v>7476.799358</v>
      </c>
      <c r="E455" s="100">
        <f t="array" ref="E455">index(Sheet1!$C$25:$H$42, C455,B455)</f>
        <v>97.05179567</v>
      </c>
      <c r="F455" s="100">
        <f t="array" ref="F455">index(Sheet1!$C$25:$H$42, C455+1,B455)</f>
        <v>103.9840668</v>
      </c>
      <c r="G455" s="94">
        <f t="array" ref="G455">index(Sheet1!$B$25:$B$42, C455,1)</f>
        <v>7000</v>
      </c>
      <c r="H455" s="94">
        <f t="array" ref="H455">index(Sheet1!$B$25:$B$42, C455+1,1)</f>
        <v>7500</v>
      </c>
      <c r="I455" s="100">
        <f t="shared" si="17"/>
        <v>103.6624005</v>
      </c>
      <c r="J455" s="100">
        <f t="array" ref="J455">index(Sheet1!$F$47:$K$64, C455,B455)</f>
        <v>2373.6726</v>
      </c>
      <c r="K455" s="100">
        <f t="array" ref="K455">index(Sheet1!$F$47:$K$64, C455+1,B455)</f>
        <v>2067.5655</v>
      </c>
      <c r="L455" s="102">
        <f t="shared" si="18"/>
        <v>2081.769263</v>
      </c>
      <c r="M455" s="83">
        <f>L455/( 0.5*Sheet1!$F$18/12)</f>
        <v>1996.297849</v>
      </c>
      <c r="N455" s="83">
        <f t="shared" si="19"/>
        <v>0.5731547083</v>
      </c>
      <c r="O455" s="83">
        <f t="shared" si="20"/>
        <v>202.0964798</v>
      </c>
      <c r="P455" s="83">
        <f t="shared" si="21"/>
        <v>0.05802368067</v>
      </c>
      <c r="Q455" s="83">
        <f t="shared" si="22"/>
        <v>1</v>
      </c>
      <c r="R455" s="86">
        <f t="shared" si="31"/>
        <v>103.7754952</v>
      </c>
      <c r="S455" s="86">
        <f>min(R455, offset(Sheet1!$K$9,B455-1,0))</f>
        <v>103.7754952</v>
      </c>
      <c r="T455" s="83">
        <f t="shared" si="30"/>
        <v>7484.956473</v>
      </c>
      <c r="U455" s="83">
        <f t="shared" si="26"/>
        <v>0</v>
      </c>
      <c r="V455" s="83">
        <f t="shared" si="27"/>
        <v>3.04242247</v>
      </c>
      <c r="W455" s="83">
        <f t="shared" si="28"/>
        <v>913.1037728</v>
      </c>
    </row>
    <row r="456" ht="12.75" customHeight="1">
      <c r="A456" s="83">
        <f t="shared" si="29"/>
        <v>9.12</v>
      </c>
      <c r="B456" s="83">
        <f>IF( ISERROR( MATCH(R455,Sheet1!$K$9:$K$13,1) ), 1,  MATCH(R455,Sheet1!$K$9:$K$13,1)+1)</f>
        <v>2</v>
      </c>
      <c r="C456" s="94">
        <f>IF( ISERROR( MATCH(D456,Sheet1!$B$25:$B$42) ), 1, MATCH(D456,Sheet1!$B$25:$B$42))</f>
        <v>14</v>
      </c>
      <c r="D456" s="83">
        <f>if(U456, OFFSET(Sheet1!$P$9, 2*B455-1, 0),T455)</f>
        <v>7484.956473</v>
      </c>
      <c r="E456" s="100">
        <f t="array" ref="E456">index(Sheet1!$C$25:$H$42, C456,B456)</f>
        <v>97.05179567</v>
      </c>
      <c r="F456" s="100">
        <f t="array" ref="F456">index(Sheet1!$C$25:$H$42, C456+1,B456)</f>
        <v>103.9840668</v>
      </c>
      <c r="G456" s="94">
        <f t="array" ref="G456">index(Sheet1!$B$25:$B$42, C456,1)</f>
        <v>7000</v>
      </c>
      <c r="H456" s="94">
        <f t="array" ref="H456">index(Sheet1!$B$25:$B$42, C456+1,1)</f>
        <v>7500</v>
      </c>
      <c r="I456" s="100">
        <f t="shared" si="17"/>
        <v>103.7754952</v>
      </c>
      <c r="J456" s="100">
        <f t="array" ref="J456">index(Sheet1!$F$47:$K$64, C456,B456)</f>
        <v>2373.6726</v>
      </c>
      <c r="K456" s="100">
        <f t="array" ref="K456">index(Sheet1!$F$47:$K$64, C456+1,B456)</f>
        <v>2067.5655</v>
      </c>
      <c r="L456" s="102">
        <f t="shared" si="18"/>
        <v>2076.775361</v>
      </c>
      <c r="M456" s="83">
        <f>L456/( 0.5*Sheet1!$F$18/12)</f>
        <v>1991.508982</v>
      </c>
      <c r="N456" s="83">
        <f t="shared" si="19"/>
        <v>0.5717797823</v>
      </c>
      <c r="O456" s="83">
        <f t="shared" si="20"/>
        <v>202.5376909</v>
      </c>
      <c r="P456" s="83">
        <f t="shared" si="21"/>
        <v>0.05815035628</v>
      </c>
      <c r="Q456" s="83">
        <f t="shared" si="22"/>
        <v>1</v>
      </c>
      <c r="R456" s="86">
        <f t="shared" si="31"/>
        <v>103.8882602</v>
      </c>
      <c r="S456" s="86">
        <f>min(R456, offset(Sheet1!$K$9,B456-1,0))</f>
        <v>103.8882602</v>
      </c>
      <c r="T456" s="83">
        <f t="shared" si="30"/>
        <v>7493.089811</v>
      </c>
      <c r="U456" s="83">
        <f t="shared" si="26"/>
        <v>0</v>
      </c>
      <c r="V456" s="83">
        <f t="shared" si="27"/>
        <v>3.045735079</v>
      </c>
      <c r="W456" s="83">
        <f t="shared" si="28"/>
        <v>916.1461952</v>
      </c>
    </row>
    <row r="457" ht="12.75" customHeight="1">
      <c r="A457" s="83">
        <f t="shared" si="29"/>
        <v>9.14</v>
      </c>
      <c r="B457" s="83">
        <f>IF( ISERROR( MATCH(R456,Sheet1!$K$9:$K$13,1) ), 1,  MATCH(R456,Sheet1!$K$9:$K$13,1)+1)</f>
        <v>2</v>
      </c>
      <c r="C457" s="94">
        <f>IF( ISERROR( MATCH(D457,Sheet1!$B$25:$B$42) ), 1, MATCH(D457,Sheet1!$B$25:$B$42))</f>
        <v>14</v>
      </c>
      <c r="D457" s="83">
        <f>if(U457, OFFSET(Sheet1!$P$9, 2*B456-1, 0),T456)</f>
        <v>7493.089811</v>
      </c>
      <c r="E457" s="100">
        <f t="array" ref="E457">index(Sheet1!$C$25:$H$42, C457,B457)</f>
        <v>97.05179567</v>
      </c>
      <c r="F457" s="100">
        <f t="array" ref="F457">index(Sheet1!$C$25:$H$42, C457+1,B457)</f>
        <v>103.9840668</v>
      </c>
      <c r="G457" s="94">
        <f t="array" ref="G457">index(Sheet1!$B$25:$B$42, C457,1)</f>
        <v>7000</v>
      </c>
      <c r="H457" s="94">
        <f t="array" ref="H457">index(Sheet1!$B$25:$B$42, C457+1,1)</f>
        <v>7500</v>
      </c>
      <c r="I457" s="100">
        <f t="shared" si="17"/>
        <v>103.8882602</v>
      </c>
      <c r="J457" s="100">
        <f t="array" ref="J457">index(Sheet1!$F$47:$K$64, C457,B457)</f>
        <v>2373.6726</v>
      </c>
      <c r="K457" s="100">
        <f t="array" ref="K457">index(Sheet1!$F$47:$K$64, C457+1,B457)</f>
        <v>2067.5655</v>
      </c>
      <c r="L457" s="102">
        <f t="shared" si="18"/>
        <v>2071.796016</v>
      </c>
      <c r="M457" s="83">
        <f>L457/( 0.5*Sheet1!$F$18/12)</f>
        <v>1986.734074</v>
      </c>
      <c r="N457" s="83">
        <f t="shared" si="19"/>
        <v>0.5704088643</v>
      </c>
      <c r="O457" s="83">
        <f t="shared" si="20"/>
        <v>202.9780949</v>
      </c>
      <c r="P457" s="83">
        <f t="shared" si="21"/>
        <v>0.05827680016</v>
      </c>
      <c r="Q457" s="83">
        <f t="shared" si="22"/>
        <v>1</v>
      </c>
      <c r="R457" s="86">
        <f t="shared" si="31"/>
        <v>104.0006965</v>
      </c>
      <c r="S457" s="86">
        <f>min(R457, offset(Sheet1!$K$9,B457-1,0))</f>
        <v>104.0006965</v>
      </c>
      <c r="T457" s="83">
        <f t="shared" si="30"/>
        <v>7501.199438</v>
      </c>
      <c r="U457" s="83">
        <f t="shared" si="26"/>
        <v>0</v>
      </c>
      <c r="V457" s="83">
        <f t="shared" si="27"/>
        <v>3.049038031</v>
      </c>
      <c r="W457" s="83">
        <f t="shared" si="28"/>
        <v>919.1919303</v>
      </c>
    </row>
    <row r="458" ht="12.75" customHeight="1">
      <c r="A458" s="83">
        <f t="shared" si="29"/>
        <v>9.16</v>
      </c>
      <c r="B458" s="83">
        <f>IF( ISERROR( MATCH(R457,Sheet1!$K$9:$K$13,1) ), 1,  MATCH(R457,Sheet1!$K$9:$K$13,1)+1)</f>
        <v>2</v>
      </c>
      <c r="C458" s="94">
        <f>IF( ISERROR( MATCH(D458,Sheet1!$B$25:$B$42) ), 1, MATCH(D458,Sheet1!$B$25:$B$42))</f>
        <v>15</v>
      </c>
      <c r="D458" s="83">
        <f>if(U458, OFFSET(Sheet1!$P$9, 2*B457-1, 0),T457)</f>
        <v>7501.199438</v>
      </c>
      <c r="E458" s="100">
        <f t="array" ref="E458">index(Sheet1!$C$25:$H$42, C458,B458)</f>
        <v>103.9840668</v>
      </c>
      <c r="F458" s="100">
        <f t="array" ref="F458">index(Sheet1!$C$25:$H$42, C458+1,B458)</f>
        <v>110.9163379</v>
      </c>
      <c r="G458" s="94">
        <f t="array" ref="G458">index(Sheet1!$B$25:$B$42, C458,1)</f>
        <v>7500</v>
      </c>
      <c r="H458" s="94">
        <f t="array" ref="H458">index(Sheet1!$B$25:$B$42, C458+1,1)</f>
        <v>8000</v>
      </c>
      <c r="I458" s="100">
        <f t="shared" si="17"/>
        <v>104.0006965</v>
      </c>
      <c r="J458" s="100">
        <f t="array" ref="J458">index(Sheet1!$F$47:$K$64, C458,B458)</f>
        <v>2067.5655</v>
      </c>
      <c r="K458" s="100">
        <f t="array" ref="K458">index(Sheet1!$F$47:$K$64, C458+1,B458)</f>
        <v>0</v>
      </c>
      <c r="L458" s="102">
        <f t="shared" si="18"/>
        <v>2062.605665</v>
      </c>
      <c r="M458" s="83">
        <f>L458/( 0.5*Sheet1!$F$18/12)</f>
        <v>1977.921053</v>
      </c>
      <c r="N458" s="83">
        <f t="shared" si="19"/>
        <v>0.5678785683</v>
      </c>
      <c r="O458" s="83">
        <f t="shared" si="20"/>
        <v>203.4176913</v>
      </c>
      <c r="P458" s="83">
        <f t="shared" si="21"/>
        <v>0.05840301214</v>
      </c>
      <c r="Q458" s="83">
        <f t="shared" si="22"/>
        <v>1</v>
      </c>
      <c r="R458" s="86">
        <f t="shared" si="31"/>
        <v>104.1125495</v>
      </c>
      <c r="S458" s="86">
        <f>min(R458, offset(Sheet1!$K$9,B458-1,0))</f>
        <v>104.1125495</v>
      </c>
      <c r="T458" s="83">
        <f t="shared" si="30"/>
        <v>7509.266999</v>
      </c>
      <c r="U458" s="83">
        <f t="shared" si="26"/>
        <v>0</v>
      </c>
      <c r="V458" s="83">
        <f t="shared" si="27"/>
        <v>3.052327607</v>
      </c>
      <c r="W458" s="83">
        <f t="shared" si="28"/>
        <v>922.2409684</v>
      </c>
    </row>
    <row r="459" ht="12.75" customHeight="1">
      <c r="A459" s="83">
        <f t="shared" si="29"/>
        <v>9.18</v>
      </c>
      <c r="B459" s="83">
        <f>IF( ISERROR( MATCH(R458,Sheet1!$K$9:$K$13,1) ), 1,  MATCH(R458,Sheet1!$K$9:$K$13,1)+1)</f>
        <v>2</v>
      </c>
      <c r="C459" s="94">
        <f>IF( ISERROR( MATCH(D459,Sheet1!$B$25:$B$42) ), 1, MATCH(D459,Sheet1!$B$25:$B$42))</f>
        <v>15</v>
      </c>
      <c r="D459" s="83">
        <f>if(U459, OFFSET(Sheet1!$P$9, 2*B458-1, 0),T458)</f>
        <v>7509.266999</v>
      </c>
      <c r="E459" s="100">
        <f t="array" ref="E459">index(Sheet1!$C$25:$H$42, C459,B459)</f>
        <v>103.9840668</v>
      </c>
      <c r="F459" s="100">
        <f t="array" ref="F459">index(Sheet1!$C$25:$H$42, C459+1,B459)</f>
        <v>110.9163379</v>
      </c>
      <c r="G459" s="94">
        <f t="array" ref="G459">index(Sheet1!$B$25:$B$42, C459,1)</f>
        <v>7500</v>
      </c>
      <c r="H459" s="94">
        <f t="array" ref="H459">index(Sheet1!$B$25:$B$42, C459+1,1)</f>
        <v>8000</v>
      </c>
      <c r="I459" s="100">
        <f t="shared" si="17"/>
        <v>104.1125495</v>
      </c>
      <c r="J459" s="100">
        <f t="array" ref="J459">index(Sheet1!$F$47:$K$64, C459,B459)</f>
        <v>2067.5655</v>
      </c>
      <c r="K459" s="100">
        <f t="array" ref="K459">index(Sheet1!$F$47:$K$64, C459+1,B459)</f>
        <v>0</v>
      </c>
      <c r="L459" s="102">
        <f t="shared" si="18"/>
        <v>2029.245243</v>
      </c>
      <c r="M459" s="83">
        <f>L459/( 0.5*Sheet1!$F$18/12)</f>
        <v>1945.930313</v>
      </c>
      <c r="N459" s="83">
        <f t="shared" si="19"/>
        <v>0.5586937449</v>
      </c>
      <c r="O459" s="83">
        <f t="shared" si="20"/>
        <v>203.8554792</v>
      </c>
      <c r="P459" s="83">
        <f t="shared" si="21"/>
        <v>0.0585287049</v>
      </c>
      <c r="Q459" s="83">
        <f t="shared" si="22"/>
        <v>1</v>
      </c>
      <c r="R459" s="86">
        <f t="shared" si="31"/>
        <v>104.2223585</v>
      </c>
      <c r="S459" s="86">
        <f>min(R459, offset(Sheet1!$K$9,B459-1,0))</f>
        <v>104.2223585</v>
      </c>
      <c r="T459" s="83">
        <f t="shared" si="30"/>
        <v>7517.187128</v>
      </c>
      <c r="U459" s="83">
        <f t="shared" si="26"/>
        <v>0</v>
      </c>
      <c r="V459" s="83">
        <f t="shared" si="27"/>
        <v>3.05557865</v>
      </c>
      <c r="W459" s="83">
        <f t="shared" si="28"/>
        <v>925.293296</v>
      </c>
    </row>
    <row r="460" ht="12.75" customHeight="1">
      <c r="A460" s="83">
        <f t="shared" si="29"/>
        <v>9.2</v>
      </c>
      <c r="B460" s="83">
        <f>IF( ISERROR( MATCH(R459,Sheet1!$K$9:$K$13,1) ), 1,  MATCH(R459,Sheet1!$K$9:$K$13,1)+1)</f>
        <v>2</v>
      </c>
      <c r="C460" s="94">
        <f>IF( ISERROR( MATCH(D460,Sheet1!$B$25:$B$42) ), 1, MATCH(D460,Sheet1!$B$25:$B$42))</f>
        <v>15</v>
      </c>
      <c r="D460" s="83">
        <f>if(U460, OFFSET(Sheet1!$P$9, 2*B459-1, 0),T459)</f>
        <v>7517.187128</v>
      </c>
      <c r="E460" s="100">
        <f t="array" ref="E460">index(Sheet1!$C$25:$H$42, C460,B460)</f>
        <v>103.9840668</v>
      </c>
      <c r="F460" s="100">
        <f t="array" ref="F460">index(Sheet1!$C$25:$H$42, C460+1,B460)</f>
        <v>110.9163379</v>
      </c>
      <c r="G460" s="94">
        <f t="array" ref="G460">index(Sheet1!$B$25:$B$42, C460,1)</f>
        <v>7500</v>
      </c>
      <c r="H460" s="94">
        <f t="array" ref="H460">index(Sheet1!$B$25:$B$42, C460+1,1)</f>
        <v>8000</v>
      </c>
      <c r="I460" s="100">
        <f t="shared" si="17"/>
        <v>104.2223585</v>
      </c>
      <c r="J460" s="100">
        <f t="array" ref="J460">index(Sheet1!$F$47:$K$64, C460,B460)</f>
        <v>2067.5655</v>
      </c>
      <c r="K460" s="100">
        <f t="array" ref="K460">index(Sheet1!$F$47:$K$64, C460+1,B460)</f>
        <v>0</v>
      </c>
      <c r="L460" s="102">
        <f t="shared" si="18"/>
        <v>1996.494473</v>
      </c>
      <c r="M460" s="83">
        <f>L460/( 0.5*Sheet1!$F$18/12)</f>
        <v>1914.524195</v>
      </c>
      <c r="N460" s="83">
        <f t="shared" si="19"/>
        <v>0.5496767714</v>
      </c>
      <c r="O460" s="83">
        <f t="shared" si="20"/>
        <v>204.2857244</v>
      </c>
      <c r="P460" s="83">
        <f t="shared" si="21"/>
        <v>0.0586522321</v>
      </c>
      <c r="Q460" s="83">
        <f t="shared" si="22"/>
        <v>1</v>
      </c>
      <c r="R460" s="86">
        <f t="shared" si="31"/>
        <v>104.3301607</v>
      </c>
      <c r="S460" s="86">
        <f>min(R460, offset(Sheet1!$K$9,B460-1,0))</f>
        <v>104.3301607</v>
      </c>
      <c r="T460" s="83">
        <f t="shared" si="30"/>
        <v>7524.962517</v>
      </c>
      <c r="U460" s="83">
        <f t="shared" si="26"/>
        <v>0</v>
      </c>
      <c r="V460" s="83">
        <f t="shared" si="27"/>
        <v>3.05877028</v>
      </c>
      <c r="W460" s="83">
        <f t="shared" si="28"/>
        <v>928.3488746</v>
      </c>
    </row>
    <row r="461" ht="12.75" customHeight="1">
      <c r="A461" s="83">
        <f t="shared" si="29"/>
        <v>9.22</v>
      </c>
      <c r="B461" s="83">
        <f>IF( ISERROR( MATCH(R460,Sheet1!$K$9:$K$13,1) ), 1,  MATCH(R460,Sheet1!$K$9:$K$13,1)+1)</f>
        <v>2</v>
      </c>
      <c r="C461" s="94">
        <f>IF( ISERROR( MATCH(D461,Sheet1!$B$25:$B$42) ), 1, MATCH(D461,Sheet1!$B$25:$B$42))</f>
        <v>15</v>
      </c>
      <c r="D461" s="83">
        <f>if(U461, OFFSET(Sheet1!$P$9, 2*B460-1, 0),T460)</f>
        <v>7524.962517</v>
      </c>
      <c r="E461" s="100">
        <f t="array" ref="E461">index(Sheet1!$C$25:$H$42, C461,B461)</f>
        <v>103.9840668</v>
      </c>
      <c r="F461" s="100">
        <f t="array" ref="F461">index(Sheet1!$C$25:$H$42, C461+1,B461)</f>
        <v>110.9163379</v>
      </c>
      <c r="G461" s="94">
        <f t="array" ref="G461">index(Sheet1!$B$25:$B$42, C461,1)</f>
        <v>7500</v>
      </c>
      <c r="H461" s="94">
        <f t="array" ref="H461">index(Sheet1!$B$25:$B$42, C461+1,1)</f>
        <v>8000</v>
      </c>
      <c r="I461" s="100">
        <f t="shared" si="17"/>
        <v>104.3301607</v>
      </c>
      <c r="J461" s="100">
        <f t="array" ref="J461">index(Sheet1!$F$47:$K$64, C461,B461)</f>
        <v>2067.5655</v>
      </c>
      <c r="K461" s="100">
        <f t="array" ref="K461">index(Sheet1!$F$47:$K$64, C461+1,B461)</f>
        <v>0</v>
      </c>
      <c r="L461" s="102">
        <f t="shared" si="18"/>
        <v>1964.342222</v>
      </c>
      <c r="M461" s="83">
        <f>L461/( 0.5*Sheet1!$F$18/12)</f>
        <v>1883.692022</v>
      </c>
      <c r="N461" s="83">
        <f t="shared" si="19"/>
        <v>0.5408245828</v>
      </c>
      <c r="O461" s="83">
        <f t="shared" si="20"/>
        <v>204.7085481</v>
      </c>
      <c r="P461" s="83">
        <f t="shared" si="21"/>
        <v>0.05877362851</v>
      </c>
      <c r="Q461" s="83">
        <f t="shared" si="22"/>
        <v>1</v>
      </c>
      <c r="R461" s="86">
        <f t="shared" si="31"/>
        <v>104.4359928</v>
      </c>
      <c r="S461" s="86">
        <f>min(R461, offset(Sheet1!$K$9,B461-1,0))</f>
        <v>104.4359928</v>
      </c>
      <c r="T461" s="83">
        <f t="shared" si="30"/>
        <v>7532.595809</v>
      </c>
      <c r="U461" s="83">
        <f t="shared" si="26"/>
        <v>0</v>
      </c>
      <c r="V461" s="83">
        <f t="shared" si="27"/>
        <v>3.061903584</v>
      </c>
      <c r="W461" s="83">
        <f t="shared" si="28"/>
        <v>931.4076449</v>
      </c>
    </row>
    <row r="462" ht="12.75" customHeight="1">
      <c r="A462" s="83">
        <f t="shared" si="29"/>
        <v>9.24</v>
      </c>
      <c r="B462" s="83">
        <f>IF( ISERROR( MATCH(R461,Sheet1!$K$9:$K$13,1) ), 1,  MATCH(R461,Sheet1!$K$9:$K$13,1)+1)</f>
        <v>2</v>
      </c>
      <c r="C462" s="94">
        <f>IF( ISERROR( MATCH(D462,Sheet1!$B$25:$B$42) ), 1, MATCH(D462,Sheet1!$B$25:$B$42))</f>
        <v>15</v>
      </c>
      <c r="D462" s="83">
        <f>if(U462, OFFSET(Sheet1!$P$9, 2*B461-1, 0),T461)</f>
        <v>7532.595809</v>
      </c>
      <c r="E462" s="100">
        <f t="array" ref="E462">index(Sheet1!$C$25:$H$42, C462,B462)</f>
        <v>103.9840668</v>
      </c>
      <c r="F462" s="100">
        <f t="array" ref="F462">index(Sheet1!$C$25:$H$42, C462+1,B462)</f>
        <v>110.9163379</v>
      </c>
      <c r="G462" s="94">
        <f t="array" ref="G462">index(Sheet1!$B$25:$B$42, C462,1)</f>
        <v>7500</v>
      </c>
      <c r="H462" s="94">
        <f t="array" ref="H462">index(Sheet1!$B$25:$B$42, C462+1,1)</f>
        <v>8000</v>
      </c>
      <c r="I462" s="100">
        <f t="shared" si="17"/>
        <v>104.4359928</v>
      </c>
      <c r="J462" s="100">
        <f t="array" ref="J462">index(Sheet1!$F$47:$K$64, C462,B462)</f>
        <v>2067.5655</v>
      </c>
      <c r="K462" s="100">
        <f t="array" ref="K462">index(Sheet1!$F$47:$K$64, C462+1,B462)</f>
        <v>0</v>
      </c>
      <c r="L462" s="102">
        <f t="shared" si="18"/>
        <v>1932.77756</v>
      </c>
      <c r="M462" s="83">
        <f>L462/( 0.5*Sheet1!$F$18/12)</f>
        <v>1853.423314</v>
      </c>
      <c r="N462" s="83">
        <f t="shared" si="19"/>
        <v>0.53213417</v>
      </c>
      <c r="O462" s="83">
        <f t="shared" si="20"/>
        <v>205.1240698</v>
      </c>
      <c r="P462" s="83">
        <f t="shared" si="21"/>
        <v>0.05889292845</v>
      </c>
      <c r="Q462" s="83">
        <f t="shared" si="22"/>
        <v>1</v>
      </c>
      <c r="R462" s="86">
        <f t="shared" si="31"/>
        <v>104.5398907</v>
      </c>
      <c r="S462" s="86">
        <f>min(R462, offset(Sheet1!$K$9,B462-1,0))</f>
        <v>104.5398907</v>
      </c>
      <c r="T462" s="83">
        <f t="shared" si="30"/>
        <v>7540.089599</v>
      </c>
      <c r="U462" s="83">
        <f t="shared" si="26"/>
        <v>0</v>
      </c>
      <c r="V462" s="83">
        <f t="shared" si="27"/>
        <v>3.064979624</v>
      </c>
      <c r="W462" s="83">
        <f t="shared" si="28"/>
        <v>934.4695485</v>
      </c>
    </row>
    <row r="463" ht="12.75" customHeight="1">
      <c r="A463" s="83">
        <f t="shared" si="29"/>
        <v>9.26</v>
      </c>
      <c r="B463" s="83">
        <f>IF( ISERROR( MATCH(R462,Sheet1!$K$9:$K$13,1) ), 1,  MATCH(R462,Sheet1!$K$9:$K$13,1)+1)</f>
        <v>2</v>
      </c>
      <c r="C463" s="94">
        <f>IF( ISERROR( MATCH(D463,Sheet1!$B$25:$B$42) ), 1, MATCH(D463,Sheet1!$B$25:$B$42))</f>
        <v>15</v>
      </c>
      <c r="D463" s="83">
        <f>if(U463, OFFSET(Sheet1!$P$9, 2*B462-1, 0),T462)</f>
        <v>7540.089599</v>
      </c>
      <c r="E463" s="100">
        <f t="array" ref="E463">index(Sheet1!$C$25:$H$42, C463,B463)</f>
        <v>103.9840668</v>
      </c>
      <c r="F463" s="100">
        <f t="array" ref="F463">index(Sheet1!$C$25:$H$42, C463+1,B463)</f>
        <v>110.9163379</v>
      </c>
      <c r="G463" s="94">
        <f t="array" ref="G463">index(Sheet1!$B$25:$B$42, C463,1)</f>
        <v>7500</v>
      </c>
      <c r="H463" s="94">
        <f t="array" ref="H463">index(Sheet1!$B$25:$B$42, C463+1,1)</f>
        <v>8000</v>
      </c>
      <c r="I463" s="100">
        <f t="shared" si="17"/>
        <v>104.5398907</v>
      </c>
      <c r="J463" s="100">
        <f t="array" ref="J463">index(Sheet1!$F$47:$K$64, C463,B463)</f>
        <v>2067.5655</v>
      </c>
      <c r="K463" s="100">
        <f t="array" ref="K463">index(Sheet1!$F$47:$K$64, C463+1,B463)</f>
        <v>0</v>
      </c>
      <c r="L463" s="102">
        <f t="shared" si="18"/>
        <v>1901.789758</v>
      </c>
      <c r="M463" s="83">
        <f>L463/( 0.5*Sheet1!$F$18/12)</f>
        <v>1823.707782</v>
      </c>
      <c r="N463" s="83">
        <f t="shared" si="19"/>
        <v>0.5236025787</v>
      </c>
      <c r="O463" s="83">
        <f t="shared" si="20"/>
        <v>205.5324074</v>
      </c>
      <c r="P463" s="83">
        <f t="shared" si="21"/>
        <v>0.05901016579</v>
      </c>
      <c r="Q463" s="83">
        <f t="shared" si="22"/>
        <v>1</v>
      </c>
      <c r="R463" s="86">
        <f t="shared" si="31"/>
        <v>104.6418899</v>
      </c>
      <c r="S463" s="86">
        <f>min(R463, offset(Sheet1!$K$9,B463-1,0))</f>
        <v>104.6145662</v>
      </c>
      <c r="T463" s="83">
        <f t="shared" si="30"/>
        <v>7547.446434</v>
      </c>
      <c r="U463" s="83">
        <f t="shared" si="26"/>
        <v>0</v>
      </c>
      <c r="V463" s="83">
        <f t="shared" si="27"/>
        <v>3.067598702</v>
      </c>
      <c r="W463" s="83">
        <f t="shared" si="28"/>
        <v>937.5345281</v>
      </c>
    </row>
    <row r="464" ht="12.75" customHeight="1">
      <c r="A464" s="83">
        <f t="shared" si="29"/>
        <v>9.56</v>
      </c>
      <c r="B464" s="83">
        <f>IF( ISERROR( MATCH(R463,Sheet1!$K$9:$K$13,1) ), 1,  MATCH(R463,Sheet1!$K$9:$K$13,1)+1)</f>
        <v>3</v>
      </c>
      <c r="C464" s="94">
        <f>IF( ISERROR( MATCH(D464,Sheet1!$B$25:$B$42) ), 1, MATCH(D464,Sheet1!$B$25:$B$42))</f>
        <v>9</v>
      </c>
      <c r="D464" s="89">
        <f>if(U464, OFFSET(Sheet1!$P$9, 2*B463-1, 0),T463)</f>
        <v>4931.683448</v>
      </c>
      <c r="E464" s="100">
        <f t="array" ref="E464">index(Sheet1!$C$25:$H$42, C464,B464)</f>
        <v>95.45737331</v>
      </c>
      <c r="F464" s="100">
        <f t="array" ref="F464">index(Sheet1!$C$25:$H$42, C464+1,B464)</f>
        <v>106.0637481</v>
      </c>
      <c r="G464" s="94">
        <f t="array" ref="G464">index(Sheet1!$B$25:$B$42, C464,1)</f>
        <v>4500</v>
      </c>
      <c r="H464" s="94">
        <f t="array" ref="H464">index(Sheet1!$B$25:$B$42, C464+1,1)</f>
        <v>5000</v>
      </c>
      <c r="I464" s="100">
        <f t="shared" si="17"/>
        <v>104.6145662</v>
      </c>
      <c r="J464" s="100">
        <f t="array" ref="J464">index(Sheet1!$F$47:$K$64, C464,B464)</f>
        <v>1895.4</v>
      </c>
      <c r="K464" s="100">
        <f t="array" ref="K464">index(Sheet1!$F$47:$K$64, C464+1,B464)</f>
        <v>1877.85</v>
      </c>
      <c r="L464" s="102">
        <f t="shared" si="18"/>
        <v>1880.247911</v>
      </c>
      <c r="M464" s="83">
        <f>L464/( 0.5*Sheet1!$F$18/12)</f>
        <v>1803.05038</v>
      </c>
      <c r="N464" s="83">
        <f t="shared" si="19"/>
        <v>0.5176716566</v>
      </c>
      <c r="O464" s="83">
        <f t="shared" si="20"/>
        <v>205.8261463</v>
      </c>
      <c r="P464" s="83">
        <f t="shared" si="21"/>
        <v>0.05909450081</v>
      </c>
      <c r="Q464" s="83">
        <f t="shared" si="22"/>
        <v>0</v>
      </c>
      <c r="R464" s="86">
        <f t="shared" si="31"/>
        <v>104.7152447</v>
      </c>
      <c r="S464" s="86">
        <f>min(R464, offset(Sheet1!$K$9,B464-1,0))</f>
        <v>104.7152447</v>
      </c>
      <c r="T464" s="83">
        <f t="shared" si="30"/>
        <v>4936.429581</v>
      </c>
      <c r="U464" s="83">
        <f t="shared" si="26"/>
        <v>1</v>
      </c>
      <c r="V464" s="83">
        <f t="shared" si="27"/>
        <v>46.05255841</v>
      </c>
      <c r="W464" s="83">
        <f t="shared" si="28"/>
        <v>940.6021268</v>
      </c>
    </row>
    <row r="465" ht="12.75" customHeight="1">
      <c r="A465" s="83">
        <f t="shared" si="29"/>
        <v>9.58</v>
      </c>
      <c r="B465" s="83">
        <f>IF( ISERROR( MATCH(R464,Sheet1!$K$9:$K$13,1) ), 1,  MATCH(R464,Sheet1!$K$9:$K$13,1)+1)</f>
        <v>3</v>
      </c>
      <c r="C465" s="94">
        <f>IF( ISERROR( MATCH(D465,Sheet1!$B$25:$B$42) ), 1, MATCH(D465,Sheet1!$B$25:$B$42))</f>
        <v>9</v>
      </c>
      <c r="D465" s="83">
        <f>if(U465, OFFSET(Sheet1!$P$9, 2*B464-1, 0),T464)</f>
        <v>4936.429581</v>
      </c>
      <c r="E465" s="100">
        <f t="array" ref="E465">index(Sheet1!$C$25:$H$42, C465,B465)</f>
        <v>95.45737331</v>
      </c>
      <c r="F465" s="100">
        <f t="array" ref="F465">index(Sheet1!$C$25:$H$42, C465+1,B465)</f>
        <v>106.0637481</v>
      </c>
      <c r="G465" s="94">
        <f t="array" ref="G465">index(Sheet1!$B$25:$B$42, C465,1)</f>
        <v>4500</v>
      </c>
      <c r="H465" s="94">
        <f t="array" ref="H465">index(Sheet1!$B$25:$B$42, C465+1,1)</f>
        <v>5000</v>
      </c>
      <c r="I465" s="100">
        <f t="shared" si="17"/>
        <v>104.7152447</v>
      </c>
      <c r="J465" s="100">
        <f t="array" ref="J465">index(Sheet1!$F$47:$K$64, C465,B465)</f>
        <v>1895.4</v>
      </c>
      <c r="K465" s="100">
        <f t="array" ref="K465">index(Sheet1!$F$47:$K$64, C465+1,B465)</f>
        <v>1877.85</v>
      </c>
      <c r="L465" s="102">
        <f t="shared" si="18"/>
        <v>1880.081322</v>
      </c>
      <c r="M465" s="83">
        <f>L465/( 0.5*Sheet1!$F$18/12)</f>
        <v>1802.89063</v>
      </c>
      <c r="N465" s="83">
        <f t="shared" si="19"/>
        <v>0.5176257911</v>
      </c>
      <c r="O465" s="83">
        <f t="shared" si="20"/>
        <v>206.2225012</v>
      </c>
      <c r="P465" s="83">
        <f t="shared" si="21"/>
        <v>0.05920829778</v>
      </c>
      <c r="Q465" s="83">
        <f t="shared" si="22"/>
        <v>1</v>
      </c>
      <c r="R465" s="86">
        <f t="shared" si="31"/>
        <v>104.8158882</v>
      </c>
      <c r="S465" s="86">
        <f>min(R465, offset(Sheet1!$K$9,B465-1,0))</f>
        <v>104.8158882</v>
      </c>
      <c r="T465" s="83">
        <f t="shared" si="30"/>
        <v>4941.174061</v>
      </c>
      <c r="U465" s="83">
        <f t="shared" si="26"/>
        <v>0</v>
      </c>
      <c r="V465" s="83">
        <f t="shared" si="27"/>
        <v>3.073123283</v>
      </c>
      <c r="W465" s="83">
        <f t="shared" si="28"/>
        <v>986.6546852</v>
      </c>
    </row>
    <row r="466" ht="12.75" customHeight="1">
      <c r="A466" s="83">
        <f t="shared" si="29"/>
        <v>9.6</v>
      </c>
      <c r="B466" s="83">
        <f>IF( ISERROR( MATCH(R465,Sheet1!$K$9:$K$13,1) ), 1,  MATCH(R465,Sheet1!$K$9:$K$13,1)+1)</f>
        <v>3</v>
      </c>
      <c r="C466" s="94">
        <f>IF( ISERROR( MATCH(D466,Sheet1!$B$25:$B$42) ), 1, MATCH(D466,Sheet1!$B$25:$B$42))</f>
        <v>9</v>
      </c>
      <c r="D466" s="83">
        <f>if(U466, OFFSET(Sheet1!$P$9, 2*B465-1, 0),T465)</f>
        <v>4941.174061</v>
      </c>
      <c r="E466" s="100">
        <f t="array" ref="E466">index(Sheet1!$C$25:$H$42, C466,B466)</f>
        <v>95.45737331</v>
      </c>
      <c r="F466" s="100">
        <f t="array" ref="F466">index(Sheet1!$C$25:$H$42, C466+1,B466)</f>
        <v>106.0637481</v>
      </c>
      <c r="G466" s="94">
        <f t="array" ref="G466">index(Sheet1!$B$25:$B$42, C466,1)</f>
        <v>4500</v>
      </c>
      <c r="H466" s="94">
        <f t="array" ref="H466">index(Sheet1!$B$25:$B$42, C466+1,1)</f>
        <v>5000</v>
      </c>
      <c r="I466" s="100">
        <f t="shared" si="17"/>
        <v>104.8158882</v>
      </c>
      <c r="J466" s="100">
        <f t="array" ref="J466">index(Sheet1!$F$47:$K$64, C466,B466)</f>
        <v>1895.4</v>
      </c>
      <c r="K466" s="100">
        <f t="array" ref="K466">index(Sheet1!$F$47:$K$64, C466+1,B466)</f>
        <v>1877.85</v>
      </c>
      <c r="L466" s="102">
        <f t="shared" si="18"/>
        <v>1879.91479</v>
      </c>
      <c r="M466" s="83">
        <f>L466/( 0.5*Sheet1!$F$18/12)</f>
        <v>1802.730936</v>
      </c>
      <c r="N466" s="83">
        <f t="shared" si="19"/>
        <v>0.5175799415</v>
      </c>
      <c r="O466" s="83">
        <f t="shared" si="20"/>
        <v>206.6190991</v>
      </c>
      <c r="P466" s="83">
        <f t="shared" si="21"/>
        <v>0.05932216453</v>
      </c>
      <c r="Q466" s="83">
        <f t="shared" si="22"/>
        <v>1</v>
      </c>
      <c r="R466" s="86">
        <f t="shared" si="31"/>
        <v>104.9164966</v>
      </c>
      <c r="S466" s="86">
        <f>min(R466, offset(Sheet1!$K$9,B466-1,0))</f>
        <v>104.9164966</v>
      </c>
      <c r="T466" s="83">
        <f t="shared" si="30"/>
        <v>4945.916889</v>
      </c>
      <c r="U466" s="83">
        <f t="shared" si="26"/>
        <v>0</v>
      </c>
      <c r="V466" s="83">
        <f t="shared" si="27"/>
        <v>3.076074978</v>
      </c>
      <c r="W466" s="83">
        <f t="shared" si="28"/>
        <v>989.7278085</v>
      </c>
    </row>
    <row r="467" ht="12.75" customHeight="1">
      <c r="A467" s="83">
        <f t="shared" si="29"/>
        <v>9.62</v>
      </c>
      <c r="B467" s="83">
        <f>IF( ISERROR( MATCH(R466,Sheet1!$K$9:$K$13,1) ), 1,  MATCH(R466,Sheet1!$K$9:$K$13,1)+1)</f>
        <v>3</v>
      </c>
      <c r="C467" s="94">
        <f>IF( ISERROR( MATCH(D467,Sheet1!$B$25:$B$42) ), 1, MATCH(D467,Sheet1!$B$25:$B$42))</f>
        <v>9</v>
      </c>
      <c r="D467" s="83">
        <f>if(U467, OFFSET(Sheet1!$P$9, 2*B466-1, 0),T466)</f>
        <v>4945.916889</v>
      </c>
      <c r="E467" s="100">
        <f t="array" ref="E467">index(Sheet1!$C$25:$H$42, C467,B467)</f>
        <v>95.45737331</v>
      </c>
      <c r="F467" s="100">
        <f t="array" ref="F467">index(Sheet1!$C$25:$H$42, C467+1,B467)</f>
        <v>106.0637481</v>
      </c>
      <c r="G467" s="94">
        <f t="array" ref="G467">index(Sheet1!$B$25:$B$42, C467,1)</f>
        <v>4500</v>
      </c>
      <c r="H467" s="94">
        <f t="array" ref="H467">index(Sheet1!$B$25:$B$42, C467+1,1)</f>
        <v>5000</v>
      </c>
      <c r="I467" s="100">
        <f t="shared" si="17"/>
        <v>104.9164966</v>
      </c>
      <c r="J467" s="100">
        <f t="array" ref="J467">index(Sheet1!$F$47:$K$64, C467,B467)</f>
        <v>1895.4</v>
      </c>
      <c r="K467" s="100">
        <f t="array" ref="K467">index(Sheet1!$F$47:$K$64, C467+1,B467)</f>
        <v>1877.85</v>
      </c>
      <c r="L467" s="102">
        <f t="shared" si="18"/>
        <v>1879.748317</v>
      </c>
      <c r="M467" s="83">
        <f>L467/( 0.5*Sheet1!$F$18/12)</f>
        <v>1802.571298</v>
      </c>
      <c r="N467" s="83">
        <f t="shared" si="19"/>
        <v>0.517534108</v>
      </c>
      <c r="O467" s="83">
        <f t="shared" si="20"/>
        <v>207.0159396</v>
      </c>
      <c r="P467" s="83">
        <f t="shared" si="21"/>
        <v>0.05943610095</v>
      </c>
      <c r="Q467" s="83">
        <f t="shared" si="22"/>
        <v>1</v>
      </c>
      <c r="R467" s="86">
        <f t="shared" si="31"/>
        <v>105.01707</v>
      </c>
      <c r="S467" s="86">
        <f>min(R467, offset(Sheet1!$K$9,B467-1,0))</f>
        <v>105.01707</v>
      </c>
      <c r="T467" s="83">
        <f t="shared" si="30"/>
        <v>4950.658063</v>
      </c>
      <c r="U467" s="83">
        <f t="shared" si="26"/>
        <v>0</v>
      </c>
      <c r="V467" s="83">
        <f t="shared" si="27"/>
        <v>3.079025643</v>
      </c>
      <c r="W467" s="83">
        <f t="shared" si="28"/>
        <v>992.8038835</v>
      </c>
    </row>
    <row r="468" ht="12.75" customHeight="1">
      <c r="A468" s="83">
        <f t="shared" si="29"/>
        <v>9.64</v>
      </c>
      <c r="B468" s="83">
        <f>IF( ISERROR( MATCH(R467,Sheet1!$K$9:$K$13,1) ), 1,  MATCH(R467,Sheet1!$K$9:$K$13,1)+1)</f>
        <v>3</v>
      </c>
      <c r="C468" s="94">
        <f>IF( ISERROR( MATCH(D468,Sheet1!$B$25:$B$42) ), 1, MATCH(D468,Sheet1!$B$25:$B$42))</f>
        <v>9</v>
      </c>
      <c r="D468" s="83">
        <f>if(U468, OFFSET(Sheet1!$P$9, 2*B467-1, 0),T467)</f>
        <v>4950.658063</v>
      </c>
      <c r="E468" s="100">
        <f t="array" ref="E468">index(Sheet1!$C$25:$H$42, C468,B468)</f>
        <v>95.45737331</v>
      </c>
      <c r="F468" s="100">
        <f t="array" ref="F468">index(Sheet1!$C$25:$H$42, C468+1,B468)</f>
        <v>106.0637481</v>
      </c>
      <c r="G468" s="94">
        <f t="array" ref="G468">index(Sheet1!$B$25:$B$42, C468,1)</f>
        <v>4500</v>
      </c>
      <c r="H468" s="94">
        <f t="array" ref="H468">index(Sheet1!$B$25:$B$42, C468+1,1)</f>
        <v>5000</v>
      </c>
      <c r="I468" s="100">
        <f t="shared" si="17"/>
        <v>105.01707</v>
      </c>
      <c r="J468" s="100">
        <f t="array" ref="J468">index(Sheet1!$F$47:$K$64, C468,B468)</f>
        <v>1895.4</v>
      </c>
      <c r="K468" s="100">
        <f t="array" ref="K468">index(Sheet1!$F$47:$K$64, C468+1,B468)</f>
        <v>1877.85</v>
      </c>
      <c r="L468" s="102">
        <f t="shared" si="18"/>
        <v>1879.581902</v>
      </c>
      <c r="M468" s="83">
        <f>L468/( 0.5*Sheet1!$F$18/12)</f>
        <v>1802.411715</v>
      </c>
      <c r="N468" s="83">
        <f t="shared" si="19"/>
        <v>0.5174882904</v>
      </c>
      <c r="O468" s="83">
        <f t="shared" si="20"/>
        <v>207.4130223</v>
      </c>
      <c r="P468" s="83">
        <f t="shared" si="21"/>
        <v>0.05955010689</v>
      </c>
      <c r="Q468" s="83">
        <f t="shared" si="22"/>
        <v>1</v>
      </c>
      <c r="R468" s="86">
        <f t="shared" si="31"/>
        <v>105.1176082</v>
      </c>
      <c r="S468" s="86">
        <f>min(R468, offset(Sheet1!$K$9,B468-1,0))</f>
        <v>105.1176082</v>
      </c>
      <c r="T468" s="83">
        <f t="shared" si="30"/>
        <v>4955.397583</v>
      </c>
      <c r="U468" s="83">
        <f t="shared" si="26"/>
        <v>0</v>
      </c>
      <c r="V468" s="83">
        <f t="shared" si="27"/>
        <v>3.08197528</v>
      </c>
      <c r="W468" s="83">
        <f t="shared" si="28"/>
        <v>995.8829091</v>
      </c>
    </row>
    <row r="469" ht="12.75" customHeight="1">
      <c r="A469" s="83">
        <f t="shared" si="29"/>
        <v>9.66</v>
      </c>
      <c r="B469" s="83">
        <f>IF( ISERROR( MATCH(R468,Sheet1!$K$9:$K$13,1) ), 1,  MATCH(R468,Sheet1!$K$9:$K$13,1)+1)</f>
        <v>3</v>
      </c>
      <c r="C469" s="94">
        <f>IF( ISERROR( MATCH(D469,Sheet1!$B$25:$B$42) ), 1, MATCH(D469,Sheet1!$B$25:$B$42))</f>
        <v>9</v>
      </c>
      <c r="D469" s="83">
        <f>if(U469, OFFSET(Sheet1!$P$9, 2*B468-1, 0),T468)</f>
        <v>4955.397583</v>
      </c>
      <c r="E469" s="100">
        <f t="array" ref="E469">index(Sheet1!$C$25:$H$42, C469,B469)</f>
        <v>95.45737331</v>
      </c>
      <c r="F469" s="100">
        <f t="array" ref="F469">index(Sheet1!$C$25:$H$42, C469+1,B469)</f>
        <v>106.0637481</v>
      </c>
      <c r="G469" s="94">
        <f t="array" ref="G469">index(Sheet1!$B$25:$B$42, C469,1)</f>
        <v>4500</v>
      </c>
      <c r="H469" s="94">
        <f t="array" ref="H469">index(Sheet1!$B$25:$B$42, C469+1,1)</f>
        <v>5000</v>
      </c>
      <c r="I469" s="100">
        <f t="shared" si="17"/>
        <v>105.1176082</v>
      </c>
      <c r="J469" s="100">
        <f t="array" ref="J469">index(Sheet1!$F$47:$K$64, C469,B469)</f>
        <v>1895.4</v>
      </c>
      <c r="K469" s="100">
        <f t="array" ref="K469">index(Sheet1!$F$47:$K$64, C469+1,B469)</f>
        <v>1877.85</v>
      </c>
      <c r="L469" s="102">
        <f t="shared" si="18"/>
        <v>1879.415545</v>
      </c>
      <c r="M469" s="83">
        <f>L469/( 0.5*Sheet1!$F$18/12)</f>
        <v>1802.252188</v>
      </c>
      <c r="N469" s="83">
        <f t="shared" si="19"/>
        <v>0.5174424888</v>
      </c>
      <c r="O469" s="83">
        <f t="shared" si="20"/>
        <v>207.8103467</v>
      </c>
      <c r="P469" s="83">
        <f t="shared" si="21"/>
        <v>0.05966418223</v>
      </c>
      <c r="Q469" s="83">
        <f t="shared" si="22"/>
        <v>1</v>
      </c>
      <c r="R469" s="86">
        <f t="shared" si="31"/>
        <v>105.2181114</v>
      </c>
      <c r="S469" s="86">
        <f>min(R469, offset(Sheet1!$K$9,B469-1,0))</f>
        <v>105.2181114</v>
      </c>
      <c r="T469" s="83">
        <f t="shared" si="30"/>
        <v>4960.135448</v>
      </c>
      <c r="U469" s="83">
        <f t="shared" si="26"/>
        <v>0</v>
      </c>
      <c r="V469" s="83">
        <f t="shared" si="27"/>
        <v>3.084923887</v>
      </c>
      <c r="W469" s="83">
        <f t="shared" si="28"/>
        <v>998.9648844</v>
      </c>
    </row>
    <row r="470" ht="12.75" customHeight="1">
      <c r="A470" s="83">
        <f t="shared" si="29"/>
        <v>9.68</v>
      </c>
      <c r="B470" s="83">
        <f>IF( ISERROR( MATCH(R469,Sheet1!$K$9:$K$13,1) ), 1,  MATCH(R469,Sheet1!$K$9:$K$13,1)+1)</f>
        <v>3</v>
      </c>
      <c r="C470" s="94">
        <f>IF( ISERROR( MATCH(D470,Sheet1!$B$25:$B$42) ), 1, MATCH(D470,Sheet1!$B$25:$B$42))</f>
        <v>9</v>
      </c>
      <c r="D470" s="83">
        <f>if(U470, OFFSET(Sheet1!$P$9, 2*B469-1, 0),T469)</f>
        <v>4960.135448</v>
      </c>
      <c r="E470" s="100">
        <f t="array" ref="E470">index(Sheet1!$C$25:$H$42, C470,B470)</f>
        <v>95.45737331</v>
      </c>
      <c r="F470" s="100">
        <f t="array" ref="F470">index(Sheet1!$C$25:$H$42, C470+1,B470)</f>
        <v>106.0637481</v>
      </c>
      <c r="G470" s="94">
        <f t="array" ref="G470">index(Sheet1!$B$25:$B$42, C470,1)</f>
        <v>4500</v>
      </c>
      <c r="H470" s="94">
        <f t="array" ref="H470">index(Sheet1!$B$25:$B$42, C470+1,1)</f>
        <v>5000</v>
      </c>
      <c r="I470" s="100">
        <f t="shared" si="17"/>
        <v>105.2181114</v>
      </c>
      <c r="J470" s="100">
        <f t="array" ref="J470">index(Sheet1!$F$47:$K$64, C470,B470)</f>
        <v>1895.4</v>
      </c>
      <c r="K470" s="100">
        <f t="array" ref="K470">index(Sheet1!$F$47:$K$64, C470+1,B470)</f>
        <v>1877.85</v>
      </c>
      <c r="L470" s="102">
        <f t="shared" si="18"/>
        <v>1879.249246</v>
      </c>
      <c r="M470" s="83">
        <f>L470/( 0.5*Sheet1!$F$18/12)</f>
        <v>1802.092717</v>
      </c>
      <c r="N470" s="83">
        <f t="shared" si="19"/>
        <v>0.5173967031</v>
      </c>
      <c r="O470" s="83">
        <f t="shared" si="20"/>
        <v>208.2079124</v>
      </c>
      <c r="P470" s="83">
        <f t="shared" si="21"/>
        <v>0.05977832685</v>
      </c>
      <c r="Q470" s="83">
        <f t="shared" si="22"/>
        <v>1</v>
      </c>
      <c r="R470" s="86">
        <f t="shared" si="31"/>
        <v>105.3185794</v>
      </c>
      <c r="S470" s="86">
        <f>min(R470, offset(Sheet1!$K$9,B470-1,0))</f>
        <v>105.3185794</v>
      </c>
      <c r="T470" s="83">
        <f t="shared" si="30"/>
        <v>4964.871658</v>
      </c>
      <c r="U470" s="83">
        <f t="shared" si="26"/>
        <v>0</v>
      </c>
      <c r="V470" s="83">
        <f t="shared" si="27"/>
        <v>3.087871464</v>
      </c>
      <c r="W470" s="83">
        <f t="shared" si="28"/>
        <v>1002.049808</v>
      </c>
    </row>
    <row r="471" ht="12.75" customHeight="1">
      <c r="A471" s="83">
        <f t="shared" si="29"/>
        <v>9.7</v>
      </c>
      <c r="B471" s="83">
        <f>IF( ISERROR( MATCH(R470,Sheet1!$K$9:$K$13,1) ), 1,  MATCH(R470,Sheet1!$K$9:$K$13,1)+1)</f>
        <v>3</v>
      </c>
      <c r="C471" s="94">
        <f>IF( ISERROR( MATCH(D471,Sheet1!$B$25:$B$42) ), 1, MATCH(D471,Sheet1!$B$25:$B$42))</f>
        <v>9</v>
      </c>
      <c r="D471" s="83">
        <f>if(U471, OFFSET(Sheet1!$P$9, 2*B470-1, 0),T470)</f>
        <v>4964.871658</v>
      </c>
      <c r="E471" s="100">
        <f t="array" ref="E471">index(Sheet1!$C$25:$H$42, C471,B471)</f>
        <v>95.45737331</v>
      </c>
      <c r="F471" s="100">
        <f t="array" ref="F471">index(Sheet1!$C$25:$H$42, C471+1,B471)</f>
        <v>106.0637481</v>
      </c>
      <c r="G471" s="94">
        <f t="array" ref="G471">index(Sheet1!$B$25:$B$42, C471,1)</f>
        <v>4500</v>
      </c>
      <c r="H471" s="94">
        <f t="array" ref="H471">index(Sheet1!$B$25:$B$42, C471+1,1)</f>
        <v>5000</v>
      </c>
      <c r="I471" s="100">
        <f t="shared" si="17"/>
        <v>105.3185794</v>
      </c>
      <c r="J471" s="100">
        <f t="array" ref="J471">index(Sheet1!$F$47:$K$64, C471,B471)</f>
        <v>1895.4</v>
      </c>
      <c r="K471" s="100">
        <f t="array" ref="K471">index(Sheet1!$F$47:$K$64, C471+1,B471)</f>
        <v>1877.85</v>
      </c>
      <c r="L471" s="102">
        <f t="shared" si="18"/>
        <v>1879.083005</v>
      </c>
      <c r="M471" s="83">
        <f>L471/( 0.5*Sheet1!$F$18/12)</f>
        <v>1801.933301</v>
      </c>
      <c r="N471" s="83">
        <f t="shared" si="19"/>
        <v>0.5173509335</v>
      </c>
      <c r="O471" s="83">
        <f t="shared" si="20"/>
        <v>208.605719</v>
      </c>
      <c r="P471" s="83">
        <f t="shared" si="21"/>
        <v>0.05989254062</v>
      </c>
      <c r="Q471" s="83">
        <f t="shared" si="22"/>
        <v>1</v>
      </c>
      <c r="R471" s="86">
        <f t="shared" si="31"/>
        <v>105.4190123</v>
      </c>
      <c r="S471" s="86">
        <f>min(R471, offset(Sheet1!$K$9,B471-1,0))</f>
        <v>105.4190123</v>
      </c>
      <c r="T471" s="83">
        <f t="shared" si="30"/>
        <v>4969.606212</v>
      </c>
      <c r="U471" s="83">
        <f t="shared" si="26"/>
        <v>0</v>
      </c>
      <c r="V471" s="83">
        <f t="shared" si="27"/>
        <v>3.090818012</v>
      </c>
      <c r="W471" s="83">
        <f t="shared" si="28"/>
        <v>1005.13768</v>
      </c>
    </row>
    <row r="472" ht="12.75" customHeight="1">
      <c r="A472" s="83">
        <f t="shared" si="29"/>
        <v>9.72</v>
      </c>
      <c r="B472" s="83">
        <f>IF( ISERROR( MATCH(R471,Sheet1!$K$9:$K$13,1) ), 1,  MATCH(R471,Sheet1!$K$9:$K$13,1)+1)</f>
        <v>3</v>
      </c>
      <c r="C472" s="94">
        <f>IF( ISERROR( MATCH(D472,Sheet1!$B$25:$B$42) ), 1, MATCH(D472,Sheet1!$B$25:$B$42))</f>
        <v>9</v>
      </c>
      <c r="D472" s="83">
        <f>if(U472, OFFSET(Sheet1!$P$9, 2*B471-1, 0),T471)</f>
        <v>4969.606212</v>
      </c>
      <c r="E472" s="100">
        <f t="array" ref="E472">index(Sheet1!$C$25:$H$42, C472,B472)</f>
        <v>95.45737331</v>
      </c>
      <c r="F472" s="100">
        <f t="array" ref="F472">index(Sheet1!$C$25:$H$42, C472+1,B472)</f>
        <v>106.0637481</v>
      </c>
      <c r="G472" s="94">
        <f t="array" ref="G472">index(Sheet1!$B$25:$B$42, C472,1)</f>
        <v>4500</v>
      </c>
      <c r="H472" s="94">
        <f t="array" ref="H472">index(Sheet1!$B$25:$B$42, C472+1,1)</f>
        <v>5000</v>
      </c>
      <c r="I472" s="100">
        <f t="shared" si="17"/>
        <v>105.4190123</v>
      </c>
      <c r="J472" s="100">
        <f t="array" ref="J472">index(Sheet1!$F$47:$K$64, C472,B472)</f>
        <v>1895.4</v>
      </c>
      <c r="K472" s="100">
        <f t="array" ref="K472">index(Sheet1!$F$47:$K$64, C472+1,B472)</f>
        <v>1877.85</v>
      </c>
      <c r="L472" s="102">
        <f t="shared" si="18"/>
        <v>1878.916822</v>
      </c>
      <c r="M472" s="83">
        <f>L472/( 0.5*Sheet1!$F$18/12)</f>
        <v>1801.773942</v>
      </c>
      <c r="N472" s="83">
        <f t="shared" si="19"/>
        <v>0.5173051799</v>
      </c>
      <c r="O472" s="83">
        <f t="shared" si="20"/>
        <v>209.0037659</v>
      </c>
      <c r="P472" s="83">
        <f t="shared" si="21"/>
        <v>0.0600068234</v>
      </c>
      <c r="Q472" s="83">
        <f t="shared" si="22"/>
        <v>1</v>
      </c>
      <c r="R472" s="86">
        <f t="shared" si="31"/>
        <v>105.5194101</v>
      </c>
      <c r="S472" s="86">
        <f>min(R472, offset(Sheet1!$K$9,B472-1,0))</f>
        <v>105.5194101</v>
      </c>
      <c r="T472" s="83">
        <f t="shared" si="30"/>
        <v>4974.339109</v>
      </c>
      <c r="U472" s="83">
        <f t="shared" si="26"/>
        <v>0</v>
      </c>
      <c r="V472" s="83">
        <f t="shared" si="27"/>
        <v>3.093763528</v>
      </c>
      <c r="W472" s="83">
        <f t="shared" si="28"/>
        <v>1008.228498</v>
      </c>
    </row>
    <row r="473" ht="12.75" customHeight="1">
      <c r="A473" s="83">
        <f t="shared" si="29"/>
        <v>9.74</v>
      </c>
      <c r="B473" s="83">
        <f>IF( ISERROR( MATCH(R472,Sheet1!$K$9:$K$13,1) ), 1,  MATCH(R472,Sheet1!$K$9:$K$13,1)+1)</f>
        <v>3</v>
      </c>
      <c r="C473" s="94">
        <f>IF( ISERROR( MATCH(D473,Sheet1!$B$25:$B$42) ), 1, MATCH(D473,Sheet1!$B$25:$B$42))</f>
        <v>9</v>
      </c>
      <c r="D473" s="83">
        <f>if(U473, OFFSET(Sheet1!$P$9, 2*B472-1, 0),T472)</f>
        <v>4974.339109</v>
      </c>
      <c r="E473" s="100">
        <f t="array" ref="E473">index(Sheet1!$C$25:$H$42, C473,B473)</f>
        <v>95.45737331</v>
      </c>
      <c r="F473" s="100">
        <f t="array" ref="F473">index(Sheet1!$C$25:$H$42, C473+1,B473)</f>
        <v>106.0637481</v>
      </c>
      <c r="G473" s="94">
        <f t="array" ref="G473">index(Sheet1!$B$25:$B$42, C473,1)</f>
        <v>4500</v>
      </c>
      <c r="H473" s="94">
        <f t="array" ref="H473">index(Sheet1!$B$25:$B$42, C473+1,1)</f>
        <v>5000</v>
      </c>
      <c r="I473" s="100">
        <f t="shared" si="17"/>
        <v>105.5194101</v>
      </c>
      <c r="J473" s="100">
        <f t="array" ref="J473">index(Sheet1!$F$47:$K$64, C473,B473)</f>
        <v>1895.4</v>
      </c>
      <c r="K473" s="100">
        <f t="array" ref="K473">index(Sheet1!$F$47:$K$64, C473+1,B473)</f>
        <v>1877.85</v>
      </c>
      <c r="L473" s="102">
        <f t="shared" si="18"/>
        <v>1878.750697</v>
      </c>
      <c r="M473" s="83">
        <f>L473/( 0.5*Sheet1!$F$18/12)</f>
        <v>1801.614637</v>
      </c>
      <c r="N473" s="83">
        <f t="shared" si="19"/>
        <v>0.5172594423</v>
      </c>
      <c r="O473" s="83">
        <f t="shared" si="20"/>
        <v>209.4020528</v>
      </c>
      <c r="P473" s="83">
        <f t="shared" si="21"/>
        <v>0.06012117508</v>
      </c>
      <c r="Q473" s="83">
        <f t="shared" si="22"/>
        <v>1</v>
      </c>
      <c r="R473" s="86">
        <f t="shared" si="31"/>
        <v>105.6197727</v>
      </c>
      <c r="S473" s="86">
        <f>min(R473, offset(Sheet1!$K$9,B473-1,0))</f>
        <v>105.6197727</v>
      </c>
      <c r="T473" s="83">
        <f t="shared" si="30"/>
        <v>4979.07035</v>
      </c>
      <c r="U473" s="83">
        <f t="shared" si="26"/>
        <v>0</v>
      </c>
      <c r="V473" s="83">
        <f t="shared" si="27"/>
        <v>3.096708014</v>
      </c>
      <c r="W473" s="83">
        <f t="shared" si="28"/>
        <v>1011.322261</v>
      </c>
    </row>
    <row r="474" ht="12.75" customHeight="1">
      <c r="A474" s="83">
        <f t="shared" si="29"/>
        <v>9.76</v>
      </c>
      <c r="B474" s="83">
        <f>IF( ISERROR( MATCH(R473,Sheet1!$K$9:$K$13,1) ), 1,  MATCH(R473,Sheet1!$K$9:$K$13,1)+1)</f>
        <v>3</v>
      </c>
      <c r="C474" s="94">
        <f>IF( ISERROR( MATCH(D474,Sheet1!$B$25:$B$42) ), 1, MATCH(D474,Sheet1!$B$25:$B$42))</f>
        <v>9</v>
      </c>
      <c r="D474" s="83">
        <f>if(U474, OFFSET(Sheet1!$P$9, 2*B473-1, 0),T473)</f>
        <v>4979.07035</v>
      </c>
      <c r="E474" s="100">
        <f t="array" ref="E474">index(Sheet1!$C$25:$H$42, C474,B474)</f>
        <v>95.45737331</v>
      </c>
      <c r="F474" s="100">
        <f t="array" ref="F474">index(Sheet1!$C$25:$H$42, C474+1,B474)</f>
        <v>106.0637481</v>
      </c>
      <c r="G474" s="94">
        <f t="array" ref="G474">index(Sheet1!$B$25:$B$42, C474,1)</f>
        <v>4500</v>
      </c>
      <c r="H474" s="94">
        <f t="array" ref="H474">index(Sheet1!$B$25:$B$42, C474+1,1)</f>
        <v>5000</v>
      </c>
      <c r="I474" s="100">
        <f t="shared" si="17"/>
        <v>105.6197727</v>
      </c>
      <c r="J474" s="100">
        <f t="array" ref="J474">index(Sheet1!$F$47:$K$64, C474,B474)</f>
        <v>1895.4</v>
      </c>
      <c r="K474" s="100">
        <f t="array" ref="K474">index(Sheet1!$F$47:$K$64, C474+1,B474)</f>
        <v>1877.85</v>
      </c>
      <c r="L474" s="102">
        <f t="shared" si="18"/>
        <v>1878.584631</v>
      </c>
      <c r="M474" s="83">
        <f>L474/( 0.5*Sheet1!$F$18/12)</f>
        <v>1801.455389</v>
      </c>
      <c r="N474" s="83">
        <f t="shared" si="19"/>
        <v>0.5172137207</v>
      </c>
      <c r="O474" s="83">
        <f t="shared" si="20"/>
        <v>209.8005792</v>
      </c>
      <c r="P474" s="83">
        <f t="shared" si="21"/>
        <v>0.06023559552</v>
      </c>
      <c r="Q474" s="83">
        <f t="shared" si="22"/>
        <v>1</v>
      </c>
      <c r="R474" s="86">
        <f t="shared" si="31"/>
        <v>105.7201002</v>
      </c>
      <c r="S474" s="86">
        <f>min(R474, offset(Sheet1!$K$9,B474-1,0))</f>
        <v>105.7201002</v>
      </c>
      <c r="T474" s="83">
        <f t="shared" si="30"/>
        <v>4983.799934</v>
      </c>
      <c r="U474" s="83">
        <f t="shared" si="26"/>
        <v>0</v>
      </c>
      <c r="V474" s="83">
        <f t="shared" si="27"/>
        <v>3.099651469</v>
      </c>
      <c r="W474" s="83">
        <f t="shared" si="28"/>
        <v>1014.418969</v>
      </c>
    </row>
    <row r="475" ht="12.75" customHeight="1">
      <c r="A475" s="83">
        <f t="shared" si="29"/>
        <v>9.78</v>
      </c>
      <c r="B475" s="83">
        <f>IF( ISERROR( MATCH(R474,Sheet1!$K$9:$K$13,1) ), 1,  MATCH(R474,Sheet1!$K$9:$K$13,1)+1)</f>
        <v>3</v>
      </c>
      <c r="C475" s="94">
        <f>IF( ISERROR( MATCH(D475,Sheet1!$B$25:$B$42) ), 1, MATCH(D475,Sheet1!$B$25:$B$42))</f>
        <v>9</v>
      </c>
      <c r="D475" s="83">
        <f>if(U475, OFFSET(Sheet1!$P$9, 2*B474-1, 0),T474)</f>
        <v>4983.799934</v>
      </c>
      <c r="E475" s="100">
        <f t="array" ref="E475">index(Sheet1!$C$25:$H$42, C475,B475)</f>
        <v>95.45737331</v>
      </c>
      <c r="F475" s="100">
        <f t="array" ref="F475">index(Sheet1!$C$25:$H$42, C475+1,B475)</f>
        <v>106.0637481</v>
      </c>
      <c r="G475" s="94">
        <f t="array" ref="G475">index(Sheet1!$B$25:$B$42, C475,1)</f>
        <v>4500</v>
      </c>
      <c r="H475" s="94">
        <f t="array" ref="H475">index(Sheet1!$B$25:$B$42, C475+1,1)</f>
        <v>5000</v>
      </c>
      <c r="I475" s="100">
        <f t="shared" si="17"/>
        <v>105.7201002</v>
      </c>
      <c r="J475" s="100">
        <f t="array" ref="J475">index(Sheet1!$F$47:$K$64, C475,B475)</f>
        <v>1895.4</v>
      </c>
      <c r="K475" s="100">
        <f t="array" ref="K475">index(Sheet1!$F$47:$K$64, C475+1,B475)</f>
        <v>1877.85</v>
      </c>
      <c r="L475" s="102">
        <f t="shared" si="18"/>
        <v>1878.418622</v>
      </c>
      <c r="M475" s="83">
        <f>L475/( 0.5*Sheet1!$F$18/12)</f>
        <v>1801.296197</v>
      </c>
      <c r="N475" s="83">
        <f t="shared" si="19"/>
        <v>0.5171680151</v>
      </c>
      <c r="O475" s="83">
        <f t="shared" si="20"/>
        <v>210.1993446</v>
      </c>
      <c r="P475" s="83">
        <f t="shared" si="21"/>
        <v>0.06035008459</v>
      </c>
      <c r="Q475" s="83">
        <f t="shared" si="22"/>
        <v>1</v>
      </c>
      <c r="R475" s="86">
        <f t="shared" si="31"/>
        <v>105.8203925</v>
      </c>
      <c r="S475" s="86">
        <f>min(R475, offset(Sheet1!$K$9,B475-1,0))</f>
        <v>105.8203925</v>
      </c>
      <c r="T475" s="83">
        <f t="shared" si="30"/>
        <v>4988.527859</v>
      </c>
      <c r="U475" s="83">
        <f t="shared" si="26"/>
        <v>0</v>
      </c>
      <c r="V475" s="83">
        <f t="shared" si="27"/>
        <v>3.102593892</v>
      </c>
      <c r="W475" s="83">
        <f t="shared" si="28"/>
        <v>1017.518621</v>
      </c>
    </row>
    <row r="476" ht="12.75" customHeight="1">
      <c r="A476" s="83">
        <f t="shared" si="29"/>
        <v>9.8</v>
      </c>
      <c r="B476" s="83">
        <f>IF( ISERROR( MATCH(R475,Sheet1!$K$9:$K$13,1) ), 1,  MATCH(R475,Sheet1!$K$9:$K$13,1)+1)</f>
        <v>3</v>
      </c>
      <c r="C476" s="94">
        <f>IF( ISERROR( MATCH(D476,Sheet1!$B$25:$B$42) ), 1, MATCH(D476,Sheet1!$B$25:$B$42))</f>
        <v>9</v>
      </c>
      <c r="D476" s="83">
        <f>if(U476, OFFSET(Sheet1!$P$9, 2*B475-1, 0),T475)</f>
        <v>4988.527859</v>
      </c>
      <c r="E476" s="100">
        <f t="array" ref="E476">index(Sheet1!$C$25:$H$42, C476,B476)</f>
        <v>95.45737331</v>
      </c>
      <c r="F476" s="100">
        <f t="array" ref="F476">index(Sheet1!$C$25:$H$42, C476+1,B476)</f>
        <v>106.0637481</v>
      </c>
      <c r="G476" s="94">
        <f t="array" ref="G476">index(Sheet1!$B$25:$B$42, C476,1)</f>
        <v>4500</v>
      </c>
      <c r="H476" s="94">
        <f t="array" ref="H476">index(Sheet1!$B$25:$B$42, C476+1,1)</f>
        <v>5000</v>
      </c>
      <c r="I476" s="100">
        <f t="shared" si="17"/>
        <v>105.8203925</v>
      </c>
      <c r="J476" s="100">
        <f t="array" ref="J476">index(Sheet1!$F$47:$K$64, C476,B476)</f>
        <v>1895.4</v>
      </c>
      <c r="K476" s="100">
        <f t="array" ref="K476">index(Sheet1!$F$47:$K$64, C476+1,B476)</f>
        <v>1877.85</v>
      </c>
      <c r="L476" s="102">
        <f t="shared" si="18"/>
        <v>1878.252672</v>
      </c>
      <c r="M476" s="83">
        <f>L476/( 0.5*Sheet1!$F$18/12)</f>
        <v>1801.13706</v>
      </c>
      <c r="N476" s="83">
        <f t="shared" si="19"/>
        <v>0.5171223255</v>
      </c>
      <c r="O476" s="83">
        <f t="shared" si="20"/>
        <v>210.5983487</v>
      </c>
      <c r="P476" s="83">
        <f t="shared" si="21"/>
        <v>0.06046464218</v>
      </c>
      <c r="Q476" s="83">
        <f t="shared" si="22"/>
        <v>1</v>
      </c>
      <c r="R476" s="86">
        <f t="shared" si="31"/>
        <v>105.9206496</v>
      </c>
      <c r="S476" s="86">
        <f>min(R476, offset(Sheet1!$K$9,B476-1,0))</f>
        <v>105.9206496</v>
      </c>
      <c r="T476" s="83">
        <f t="shared" si="30"/>
        <v>4993.254126</v>
      </c>
      <c r="U476" s="83">
        <f t="shared" si="26"/>
        <v>0</v>
      </c>
      <c r="V476" s="83">
        <f t="shared" si="27"/>
        <v>3.105535284</v>
      </c>
      <c r="W476" s="83">
        <f t="shared" si="28"/>
        <v>1020.621215</v>
      </c>
    </row>
    <row r="477" ht="12.75" customHeight="1">
      <c r="A477" s="83">
        <f t="shared" si="29"/>
        <v>9.82</v>
      </c>
      <c r="B477" s="83">
        <f>IF( ISERROR( MATCH(R476,Sheet1!$K$9:$K$13,1) ), 1,  MATCH(R476,Sheet1!$K$9:$K$13,1)+1)</f>
        <v>3</v>
      </c>
      <c r="C477" s="94">
        <f>IF( ISERROR( MATCH(D477,Sheet1!$B$25:$B$42) ), 1, MATCH(D477,Sheet1!$B$25:$B$42))</f>
        <v>9</v>
      </c>
      <c r="D477" s="83">
        <f>if(U477, OFFSET(Sheet1!$P$9, 2*B476-1, 0),T476)</f>
        <v>4993.254126</v>
      </c>
      <c r="E477" s="100">
        <f t="array" ref="E477">index(Sheet1!$C$25:$H$42, C477,B477)</f>
        <v>95.45737331</v>
      </c>
      <c r="F477" s="100">
        <f t="array" ref="F477">index(Sheet1!$C$25:$H$42, C477+1,B477)</f>
        <v>106.0637481</v>
      </c>
      <c r="G477" s="94">
        <f t="array" ref="G477">index(Sheet1!$B$25:$B$42, C477,1)</f>
        <v>4500</v>
      </c>
      <c r="H477" s="94">
        <f t="array" ref="H477">index(Sheet1!$B$25:$B$42, C477+1,1)</f>
        <v>5000</v>
      </c>
      <c r="I477" s="100">
        <f t="shared" si="17"/>
        <v>105.9206496</v>
      </c>
      <c r="J477" s="100">
        <f t="array" ref="J477">index(Sheet1!$F$47:$K$64, C477,B477)</f>
        <v>1895.4</v>
      </c>
      <c r="K477" s="100">
        <f t="array" ref="K477">index(Sheet1!$F$47:$K$64, C477+1,B477)</f>
        <v>1877.85</v>
      </c>
      <c r="L477" s="102">
        <f t="shared" si="18"/>
        <v>1878.08678</v>
      </c>
      <c r="M477" s="83">
        <f>L477/( 0.5*Sheet1!$F$18/12)</f>
        <v>1800.977979</v>
      </c>
      <c r="N477" s="83">
        <f t="shared" si="19"/>
        <v>0.517076652</v>
      </c>
      <c r="O477" s="83">
        <f t="shared" si="20"/>
        <v>210.997591</v>
      </c>
      <c r="P477" s="83">
        <f t="shared" si="21"/>
        <v>0.06057926815</v>
      </c>
      <c r="Q477" s="83">
        <f t="shared" si="22"/>
        <v>1</v>
      </c>
      <c r="R477" s="86">
        <f t="shared" si="31"/>
        <v>106.0208715</v>
      </c>
      <c r="S477" s="86">
        <f>min(R477, offset(Sheet1!$K$9,B477-1,0))</f>
        <v>106.0208715</v>
      </c>
      <c r="T477" s="83">
        <f t="shared" si="30"/>
        <v>4997.978734</v>
      </c>
      <c r="U477" s="83">
        <f t="shared" si="26"/>
        <v>0</v>
      </c>
      <c r="V477" s="83">
        <f t="shared" si="27"/>
        <v>3.108475643</v>
      </c>
      <c r="W477" s="83">
        <f t="shared" si="28"/>
        <v>1023.72675</v>
      </c>
    </row>
    <row r="478" ht="12.75" customHeight="1">
      <c r="A478" s="83">
        <f t="shared" si="29"/>
        <v>9.84</v>
      </c>
      <c r="B478" s="83">
        <f>IF( ISERROR( MATCH(R477,Sheet1!$K$9:$K$13,1) ), 1,  MATCH(R477,Sheet1!$K$9:$K$13,1)+1)</f>
        <v>3</v>
      </c>
      <c r="C478" s="94">
        <f>IF( ISERROR( MATCH(D478,Sheet1!$B$25:$B$42) ), 1, MATCH(D478,Sheet1!$B$25:$B$42))</f>
        <v>9</v>
      </c>
      <c r="D478" s="83">
        <f>if(U478, OFFSET(Sheet1!$P$9, 2*B477-1, 0),T477)</f>
        <v>4997.978734</v>
      </c>
      <c r="E478" s="100">
        <f t="array" ref="E478">index(Sheet1!$C$25:$H$42, C478,B478)</f>
        <v>95.45737331</v>
      </c>
      <c r="F478" s="100">
        <f t="array" ref="F478">index(Sheet1!$C$25:$H$42, C478+1,B478)</f>
        <v>106.0637481</v>
      </c>
      <c r="G478" s="94">
        <f t="array" ref="G478">index(Sheet1!$B$25:$B$42, C478,1)</f>
        <v>4500</v>
      </c>
      <c r="H478" s="94">
        <f t="array" ref="H478">index(Sheet1!$B$25:$B$42, C478+1,1)</f>
        <v>5000</v>
      </c>
      <c r="I478" s="100">
        <f t="shared" si="17"/>
        <v>106.0208715</v>
      </c>
      <c r="J478" s="100">
        <f t="array" ref="J478">index(Sheet1!$F$47:$K$64, C478,B478)</f>
        <v>1895.4</v>
      </c>
      <c r="K478" s="100">
        <f t="array" ref="K478">index(Sheet1!$F$47:$K$64, C478+1,B478)</f>
        <v>1877.85</v>
      </c>
      <c r="L478" s="102">
        <f t="shared" si="18"/>
        <v>1877.920946</v>
      </c>
      <c r="M478" s="83">
        <f>L478/( 0.5*Sheet1!$F$18/12)</f>
        <v>1800.818954</v>
      </c>
      <c r="N478" s="83">
        <f t="shared" si="19"/>
        <v>0.5170309945</v>
      </c>
      <c r="O478" s="83">
        <f t="shared" si="20"/>
        <v>211.3970709</v>
      </c>
      <c r="P478" s="83">
        <f t="shared" si="21"/>
        <v>0.06069396237</v>
      </c>
      <c r="Q478" s="83">
        <f t="shared" si="22"/>
        <v>1</v>
      </c>
      <c r="R478" s="86">
        <f t="shared" si="31"/>
        <v>106.1210582</v>
      </c>
      <c r="S478" s="86">
        <f>min(R478, offset(Sheet1!$K$9,B478-1,0))</f>
        <v>106.1210582</v>
      </c>
      <c r="T478" s="83">
        <f t="shared" si="30"/>
        <v>5002.701683</v>
      </c>
      <c r="U478" s="83">
        <f t="shared" si="26"/>
        <v>0</v>
      </c>
      <c r="V478" s="83">
        <f t="shared" si="27"/>
        <v>3.11141497</v>
      </c>
      <c r="W478" s="83">
        <f t="shared" si="28"/>
        <v>1026.835226</v>
      </c>
    </row>
    <row r="479" ht="12.75" customHeight="1">
      <c r="A479" s="83">
        <f t="shared" si="29"/>
        <v>9.86</v>
      </c>
      <c r="B479" s="83">
        <f>IF( ISERROR( MATCH(R478,Sheet1!$K$9:$K$13,1) ), 1,  MATCH(R478,Sheet1!$K$9:$K$13,1)+1)</f>
        <v>3</v>
      </c>
      <c r="C479" s="94">
        <f>IF( ISERROR( MATCH(D479,Sheet1!$B$25:$B$42) ), 1, MATCH(D479,Sheet1!$B$25:$B$42))</f>
        <v>10</v>
      </c>
      <c r="D479" s="83">
        <f>if(U479, OFFSET(Sheet1!$P$9, 2*B478-1, 0),T478)</f>
        <v>5002.701683</v>
      </c>
      <c r="E479" s="100">
        <f t="array" ref="E479">index(Sheet1!$C$25:$H$42, C479,B479)</f>
        <v>106.0637481</v>
      </c>
      <c r="F479" s="100">
        <f t="array" ref="F479">index(Sheet1!$C$25:$H$42, C479+1,B479)</f>
        <v>116.6701229</v>
      </c>
      <c r="G479" s="94">
        <f t="array" ref="G479">index(Sheet1!$B$25:$B$42, C479,1)</f>
        <v>5000</v>
      </c>
      <c r="H479" s="94">
        <f t="array" ref="H479">index(Sheet1!$B$25:$B$42, C479+1,1)</f>
        <v>5500</v>
      </c>
      <c r="I479" s="100">
        <f t="shared" si="17"/>
        <v>106.1210582</v>
      </c>
      <c r="J479" s="100">
        <f t="array" ref="J479">index(Sheet1!$F$47:$K$64, C479,B479)</f>
        <v>1877.85</v>
      </c>
      <c r="K479" s="100">
        <f t="array" ref="K479">index(Sheet1!$F$47:$K$64, C479+1,B479)</f>
        <v>1842.75</v>
      </c>
      <c r="L479" s="102">
        <f t="shared" si="18"/>
        <v>1877.660342</v>
      </c>
      <c r="M479" s="83">
        <f>L479/( 0.5*Sheet1!$F$18/12)</f>
        <v>1800.569049</v>
      </c>
      <c r="N479" s="83">
        <f t="shared" si="19"/>
        <v>0.5169592446</v>
      </c>
      <c r="O479" s="83">
        <f t="shared" si="20"/>
        <v>211.7967882</v>
      </c>
      <c r="P479" s="83">
        <f t="shared" si="21"/>
        <v>0.06080872472</v>
      </c>
      <c r="Q479" s="83">
        <f t="shared" si="22"/>
        <v>1</v>
      </c>
      <c r="R479" s="86">
        <f t="shared" si="31"/>
        <v>106.221204</v>
      </c>
      <c r="S479" s="86">
        <f>min(R479, offset(Sheet1!$K$9,B479-1,0))</f>
        <v>106.221204</v>
      </c>
      <c r="T479" s="83">
        <f t="shared" si="30"/>
        <v>5007.422701</v>
      </c>
      <c r="U479" s="83">
        <f t="shared" si="26"/>
        <v>0</v>
      </c>
      <c r="V479" s="83">
        <f t="shared" si="27"/>
        <v>3.11435318</v>
      </c>
      <c r="W479" s="83">
        <f t="shared" si="28"/>
        <v>1029.946641</v>
      </c>
    </row>
    <row r="480" ht="12.75" customHeight="1">
      <c r="A480" s="83">
        <f t="shared" si="29"/>
        <v>9.88</v>
      </c>
      <c r="B480" s="83">
        <f>IF( ISERROR( MATCH(R479,Sheet1!$K$9:$K$13,1) ), 1,  MATCH(R479,Sheet1!$K$9:$K$13,1)+1)</f>
        <v>3</v>
      </c>
      <c r="C480" s="94">
        <f>IF( ISERROR( MATCH(D480,Sheet1!$B$25:$B$42) ), 1, MATCH(D480,Sheet1!$B$25:$B$42))</f>
        <v>10</v>
      </c>
      <c r="D480" s="83">
        <f>if(U480, OFFSET(Sheet1!$P$9, 2*B479-1, 0),T479)</f>
        <v>5007.422701</v>
      </c>
      <c r="E480" s="100">
        <f t="array" ref="E480">index(Sheet1!$C$25:$H$42, C480,B480)</f>
        <v>106.0637481</v>
      </c>
      <c r="F480" s="100">
        <f t="array" ref="F480">index(Sheet1!$C$25:$H$42, C480+1,B480)</f>
        <v>116.6701229</v>
      </c>
      <c r="G480" s="94">
        <f t="array" ref="G480">index(Sheet1!$B$25:$B$42, C480,1)</f>
        <v>5000</v>
      </c>
      <c r="H480" s="94">
        <f t="array" ref="H480">index(Sheet1!$B$25:$B$42, C480+1,1)</f>
        <v>5500</v>
      </c>
      <c r="I480" s="100">
        <f t="shared" si="17"/>
        <v>106.221204</v>
      </c>
      <c r="J480" s="100">
        <f t="array" ref="J480">index(Sheet1!$F$47:$K$64, C480,B480)</f>
        <v>1877.85</v>
      </c>
      <c r="K480" s="100">
        <f t="array" ref="K480">index(Sheet1!$F$47:$K$64, C480+1,B480)</f>
        <v>1842.75</v>
      </c>
      <c r="L480" s="102">
        <f t="shared" si="18"/>
        <v>1877.328926</v>
      </c>
      <c r="M480" s="83">
        <f>L480/( 0.5*Sheet1!$F$18/12)</f>
        <v>1800.25124</v>
      </c>
      <c r="N480" s="83">
        <f t="shared" si="19"/>
        <v>0.516867999</v>
      </c>
      <c r="O480" s="83">
        <f t="shared" si="20"/>
        <v>212.1967194</v>
      </c>
      <c r="P480" s="83">
        <f t="shared" si="21"/>
        <v>0.06092354849</v>
      </c>
      <c r="Q480" s="83">
        <f t="shared" si="22"/>
        <v>1</v>
      </c>
      <c r="R480" s="86">
        <f t="shared" si="31"/>
        <v>106.3213046</v>
      </c>
      <c r="S480" s="86">
        <f>min(R480, offset(Sheet1!$K$9,B480-1,0))</f>
        <v>106.3213046</v>
      </c>
      <c r="T480" s="83">
        <f t="shared" si="30"/>
        <v>5012.141586</v>
      </c>
      <c r="U480" s="83">
        <f t="shared" si="26"/>
        <v>0</v>
      </c>
      <c r="V480" s="83">
        <f t="shared" si="27"/>
        <v>3.117290126</v>
      </c>
      <c r="W480" s="83">
        <f t="shared" si="28"/>
        <v>1033.060994</v>
      </c>
    </row>
    <row r="481" ht="12.75" customHeight="1">
      <c r="A481" s="83">
        <f t="shared" si="29"/>
        <v>9.9</v>
      </c>
      <c r="B481" s="83">
        <f>IF( ISERROR( MATCH(R480,Sheet1!$K$9:$K$13,1) ), 1,  MATCH(R480,Sheet1!$K$9:$K$13,1)+1)</f>
        <v>3</v>
      </c>
      <c r="C481" s="94">
        <f>IF( ISERROR( MATCH(D481,Sheet1!$B$25:$B$42) ), 1, MATCH(D481,Sheet1!$B$25:$B$42))</f>
        <v>10</v>
      </c>
      <c r="D481" s="83">
        <f>if(U481, OFFSET(Sheet1!$P$9, 2*B480-1, 0),T480)</f>
        <v>5012.141586</v>
      </c>
      <c r="E481" s="100">
        <f t="array" ref="E481">index(Sheet1!$C$25:$H$42, C481,B481)</f>
        <v>106.0637481</v>
      </c>
      <c r="F481" s="100">
        <f t="array" ref="F481">index(Sheet1!$C$25:$H$42, C481+1,B481)</f>
        <v>116.6701229</v>
      </c>
      <c r="G481" s="94">
        <f t="array" ref="G481">index(Sheet1!$B$25:$B$42, C481,1)</f>
        <v>5000</v>
      </c>
      <c r="H481" s="94">
        <f t="array" ref="H481">index(Sheet1!$B$25:$B$42, C481+1,1)</f>
        <v>5500</v>
      </c>
      <c r="I481" s="100">
        <f t="shared" si="17"/>
        <v>106.3213046</v>
      </c>
      <c r="J481" s="100">
        <f t="array" ref="J481">index(Sheet1!$F$47:$K$64, C481,B481)</f>
        <v>1877.85</v>
      </c>
      <c r="K481" s="100">
        <f t="array" ref="K481">index(Sheet1!$F$47:$K$64, C481+1,B481)</f>
        <v>1842.75</v>
      </c>
      <c r="L481" s="102">
        <f t="shared" si="18"/>
        <v>1876.997661</v>
      </c>
      <c r="M481" s="83">
        <f>L481/( 0.5*Sheet1!$F$18/12)</f>
        <v>1799.933575</v>
      </c>
      <c r="N481" s="83">
        <f t="shared" si="19"/>
        <v>0.5167767946</v>
      </c>
      <c r="O481" s="83">
        <f t="shared" si="20"/>
        <v>212.5968469</v>
      </c>
      <c r="P481" s="83">
        <f t="shared" si="21"/>
        <v>0.06103842863</v>
      </c>
      <c r="Q481" s="83">
        <f t="shared" si="22"/>
        <v>1</v>
      </c>
      <c r="R481" s="86">
        <f t="shared" si="31"/>
        <v>106.4213598</v>
      </c>
      <c r="S481" s="86">
        <f>min(R481, offset(Sheet1!$K$9,B481-1,0))</f>
        <v>106.4213598</v>
      </c>
      <c r="T481" s="83">
        <f t="shared" si="30"/>
        <v>5016.858338</v>
      </c>
      <c r="U481" s="83">
        <f t="shared" si="26"/>
        <v>0</v>
      </c>
      <c r="V481" s="83">
        <f t="shared" si="27"/>
        <v>3.120225744</v>
      </c>
      <c r="W481" s="83">
        <f t="shared" si="28"/>
        <v>1036.178284</v>
      </c>
    </row>
    <row r="482" ht="12.75" customHeight="1">
      <c r="A482" s="83">
        <f t="shared" si="29"/>
        <v>9.92</v>
      </c>
      <c r="B482" s="83">
        <f>IF( ISERROR( MATCH(R481,Sheet1!$K$9:$K$13,1) ), 1,  MATCH(R481,Sheet1!$K$9:$K$13,1)+1)</f>
        <v>3</v>
      </c>
      <c r="C482" s="94">
        <f>IF( ISERROR( MATCH(D482,Sheet1!$B$25:$B$42) ), 1, MATCH(D482,Sheet1!$B$25:$B$42))</f>
        <v>10</v>
      </c>
      <c r="D482" s="83">
        <f>if(U482, OFFSET(Sheet1!$P$9, 2*B481-1, 0),T481)</f>
        <v>5016.858338</v>
      </c>
      <c r="E482" s="100">
        <f t="array" ref="E482">index(Sheet1!$C$25:$H$42, C482,B482)</f>
        <v>106.0637481</v>
      </c>
      <c r="F482" s="100">
        <f t="array" ref="F482">index(Sheet1!$C$25:$H$42, C482+1,B482)</f>
        <v>116.6701229</v>
      </c>
      <c r="G482" s="94">
        <f t="array" ref="G482">index(Sheet1!$B$25:$B$42, C482,1)</f>
        <v>5000</v>
      </c>
      <c r="H482" s="94">
        <f t="array" ref="H482">index(Sheet1!$B$25:$B$42, C482+1,1)</f>
        <v>5500</v>
      </c>
      <c r="I482" s="100">
        <f t="shared" si="17"/>
        <v>106.4213598</v>
      </c>
      <c r="J482" s="100">
        <f t="array" ref="J482">index(Sheet1!$F$47:$K$64, C482,B482)</f>
        <v>1877.85</v>
      </c>
      <c r="K482" s="100">
        <f t="array" ref="K482">index(Sheet1!$F$47:$K$64, C482+1,B482)</f>
        <v>1842.75</v>
      </c>
      <c r="L482" s="102">
        <f t="shared" si="18"/>
        <v>1876.666545</v>
      </c>
      <c r="M482" s="83">
        <f>L482/( 0.5*Sheet1!$F$18/12)</f>
        <v>1799.616054</v>
      </c>
      <c r="N482" s="83">
        <f t="shared" si="19"/>
        <v>0.5166856314</v>
      </c>
      <c r="O482" s="83">
        <f t="shared" si="20"/>
        <v>212.9971702</v>
      </c>
      <c r="P482" s="83">
        <f t="shared" si="21"/>
        <v>0.06115336498</v>
      </c>
      <c r="Q482" s="83">
        <f t="shared" si="22"/>
        <v>1</v>
      </c>
      <c r="R482" s="86">
        <f t="shared" si="31"/>
        <v>106.5213699</v>
      </c>
      <c r="S482" s="86">
        <f>min(R482, offset(Sheet1!$K$9,B482-1,0))</f>
        <v>106.5213699</v>
      </c>
      <c r="T482" s="83">
        <f t="shared" si="30"/>
        <v>5021.572958</v>
      </c>
      <c r="U482" s="83">
        <f t="shared" si="26"/>
        <v>0</v>
      </c>
      <c r="V482" s="83">
        <f t="shared" si="27"/>
        <v>3.123160036</v>
      </c>
      <c r="W482" s="83">
        <f t="shared" si="28"/>
        <v>1039.29851</v>
      </c>
    </row>
    <row r="483" ht="12.75" customHeight="1">
      <c r="A483" s="83">
        <f t="shared" si="29"/>
        <v>9.94</v>
      </c>
      <c r="B483" s="83">
        <f>IF( ISERROR( MATCH(R482,Sheet1!$K$9:$K$13,1) ), 1,  MATCH(R482,Sheet1!$K$9:$K$13,1)+1)</f>
        <v>3</v>
      </c>
      <c r="C483" s="94">
        <f>IF( ISERROR( MATCH(D483,Sheet1!$B$25:$B$42) ), 1, MATCH(D483,Sheet1!$B$25:$B$42))</f>
        <v>10</v>
      </c>
      <c r="D483" s="83">
        <f>if(U483, OFFSET(Sheet1!$P$9, 2*B482-1, 0),T482)</f>
        <v>5021.572958</v>
      </c>
      <c r="E483" s="100">
        <f t="array" ref="E483">index(Sheet1!$C$25:$H$42, C483,B483)</f>
        <v>106.0637481</v>
      </c>
      <c r="F483" s="100">
        <f t="array" ref="F483">index(Sheet1!$C$25:$H$42, C483+1,B483)</f>
        <v>116.6701229</v>
      </c>
      <c r="G483" s="94">
        <f t="array" ref="G483">index(Sheet1!$B$25:$B$42, C483,1)</f>
        <v>5000</v>
      </c>
      <c r="H483" s="94">
        <f t="array" ref="H483">index(Sheet1!$B$25:$B$42, C483+1,1)</f>
        <v>5500</v>
      </c>
      <c r="I483" s="100">
        <f t="shared" si="17"/>
        <v>106.5213699</v>
      </c>
      <c r="J483" s="100">
        <f t="array" ref="J483">index(Sheet1!$F$47:$K$64, C483,B483)</f>
        <v>1877.85</v>
      </c>
      <c r="K483" s="100">
        <f t="array" ref="K483">index(Sheet1!$F$47:$K$64, C483+1,B483)</f>
        <v>1842.75</v>
      </c>
      <c r="L483" s="102">
        <f t="shared" si="18"/>
        <v>1876.335578</v>
      </c>
      <c r="M483" s="83">
        <f>L483/( 0.5*Sheet1!$F$18/12)</f>
        <v>1799.298676</v>
      </c>
      <c r="N483" s="83">
        <f t="shared" si="19"/>
        <v>0.5165945094</v>
      </c>
      <c r="O483" s="83">
        <f t="shared" si="20"/>
        <v>213.3976888</v>
      </c>
      <c r="P483" s="83">
        <f t="shared" si="21"/>
        <v>0.06126835738</v>
      </c>
      <c r="Q483" s="83">
        <f t="shared" si="22"/>
        <v>1</v>
      </c>
      <c r="R483" s="86">
        <f t="shared" si="31"/>
        <v>106.6213347</v>
      </c>
      <c r="S483" s="86">
        <f>min(R483, offset(Sheet1!$K$9,B483-1,0))</f>
        <v>106.6213347</v>
      </c>
      <c r="T483" s="83">
        <f t="shared" si="30"/>
        <v>5026.285444</v>
      </c>
      <c r="U483" s="83">
        <f t="shared" si="26"/>
        <v>0</v>
      </c>
      <c r="V483" s="83">
        <f t="shared" si="27"/>
        <v>3.126093</v>
      </c>
      <c r="W483" s="83">
        <f t="shared" si="28"/>
        <v>1042.42167</v>
      </c>
    </row>
    <row r="484" ht="12.75" customHeight="1">
      <c r="A484" s="83">
        <f t="shared" si="29"/>
        <v>9.96</v>
      </c>
      <c r="B484" s="83">
        <f>IF( ISERROR( MATCH(R483,Sheet1!$K$9:$K$13,1) ), 1,  MATCH(R483,Sheet1!$K$9:$K$13,1)+1)</f>
        <v>3</v>
      </c>
      <c r="C484" s="94">
        <f>IF( ISERROR( MATCH(D484,Sheet1!$B$25:$B$42) ), 1, MATCH(D484,Sheet1!$B$25:$B$42))</f>
        <v>10</v>
      </c>
      <c r="D484" s="83">
        <f>if(U484, OFFSET(Sheet1!$P$9, 2*B483-1, 0),T483)</f>
        <v>5026.285444</v>
      </c>
      <c r="E484" s="100">
        <f t="array" ref="E484">index(Sheet1!$C$25:$H$42, C484,B484)</f>
        <v>106.0637481</v>
      </c>
      <c r="F484" s="100">
        <f t="array" ref="F484">index(Sheet1!$C$25:$H$42, C484+1,B484)</f>
        <v>116.6701229</v>
      </c>
      <c r="G484" s="94">
        <f t="array" ref="G484">index(Sheet1!$B$25:$B$42, C484,1)</f>
        <v>5000</v>
      </c>
      <c r="H484" s="94">
        <f t="array" ref="H484">index(Sheet1!$B$25:$B$42, C484+1,1)</f>
        <v>5500</v>
      </c>
      <c r="I484" s="100">
        <f t="shared" si="17"/>
        <v>106.6213347</v>
      </c>
      <c r="J484" s="100">
        <f t="array" ref="J484">index(Sheet1!$F$47:$K$64, C484,B484)</f>
        <v>1877.85</v>
      </c>
      <c r="K484" s="100">
        <f t="array" ref="K484">index(Sheet1!$F$47:$K$64, C484+1,B484)</f>
        <v>1842.75</v>
      </c>
      <c r="L484" s="102">
        <f t="shared" si="18"/>
        <v>1876.004762</v>
      </c>
      <c r="M484" s="83">
        <f>L484/( 0.5*Sheet1!$F$18/12)</f>
        <v>1798.981442</v>
      </c>
      <c r="N484" s="83">
        <f t="shared" si="19"/>
        <v>0.5165034287</v>
      </c>
      <c r="O484" s="83">
        <f t="shared" si="20"/>
        <v>213.798402</v>
      </c>
      <c r="P484" s="83">
        <f t="shared" si="21"/>
        <v>0.0613834057</v>
      </c>
      <c r="Q484" s="83">
        <f t="shared" si="22"/>
        <v>1</v>
      </c>
      <c r="R484" s="86">
        <f t="shared" si="31"/>
        <v>106.7212542</v>
      </c>
      <c r="S484" s="86">
        <f>min(R484, offset(Sheet1!$K$9,B484-1,0))</f>
        <v>106.7212542</v>
      </c>
      <c r="T484" s="83">
        <f t="shared" si="30"/>
        <v>5030.995796</v>
      </c>
      <c r="U484" s="83">
        <f t="shared" si="26"/>
        <v>0</v>
      </c>
      <c r="V484" s="83">
        <f t="shared" si="27"/>
        <v>3.129024637</v>
      </c>
      <c r="W484" s="83">
        <f t="shared" si="28"/>
        <v>1045.547763</v>
      </c>
    </row>
    <row r="485" ht="12.75" customHeight="1">
      <c r="A485" s="83">
        <f t="shared" si="29"/>
        <v>9.98</v>
      </c>
      <c r="B485" s="83">
        <f>IF( ISERROR( MATCH(R484,Sheet1!$K$9:$K$13,1) ), 1,  MATCH(R484,Sheet1!$K$9:$K$13,1)+1)</f>
        <v>3</v>
      </c>
      <c r="C485" s="94">
        <f>IF( ISERROR( MATCH(D485,Sheet1!$B$25:$B$42) ), 1, MATCH(D485,Sheet1!$B$25:$B$42))</f>
        <v>10</v>
      </c>
      <c r="D485" s="83">
        <f>if(U485, OFFSET(Sheet1!$P$9, 2*B484-1, 0),T484)</f>
        <v>5030.995796</v>
      </c>
      <c r="E485" s="100">
        <f t="array" ref="E485">index(Sheet1!$C$25:$H$42, C485,B485)</f>
        <v>106.0637481</v>
      </c>
      <c r="F485" s="100">
        <f t="array" ref="F485">index(Sheet1!$C$25:$H$42, C485+1,B485)</f>
        <v>116.6701229</v>
      </c>
      <c r="G485" s="94">
        <f t="array" ref="G485">index(Sheet1!$B$25:$B$42, C485,1)</f>
        <v>5000</v>
      </c>
      <c r="H485" s="94">
        <f t="array" ref="H485">index(Sheet1!$B$25:$B$42, C485+1,1)</f>
        <v>5500</v>
      </c>
      <c r="I485" s="100">
        <f t="shared" si="17"/>
        <v>106.7212542</v>
      </c>
      <c r="J485" s="100">
        <f t="array" ref="J485">index(Sheet1!$F$47:$K$64, C485,B485)</f>
        <v>1877.85</v>
      </c>
      <c r="K485" s="100">
        <f t="array" ref="K485">index(Sheet1!$F$47:$K$64, C485+1,B485)</f>
        <v>1842.75</v>
      </c>
      <c r="L485" s="102">
        <f t="shared" si="18"/>
        <v>1875.674095</v>
      </c>
      <c r="M485" s="83">
        <f>L485/( 0.5*Sheet1!$F$18/12)</f>
        <v>1798.664352</v>
      </c>
      <c r="N485" s="83">
        <f t="shared" si="19"/>
        <v>0.5164123892</v>
      </c>
      <c r="O485" s="83">
        <f t="shared" si="20"/>
        <v>214.1993095</v>
      </c>
      <c r="P485" s="83">
        <f t="shared" si="21"/>
        <v>0.06149850977</v>
      </c>
      <c r="Q485" s="83">
        <f t="shared" si="22"/>
        <v>1</v>
      </c>
      <c r="R485" s="86">
        <f t="shared" si="31"/>
        <v>106.8211285</v>
      </c>
      <c r="S485" s="86">
        <f>min(R485, offset(Sheet1!$K$9,B485-1,0))</f>
        <v>106.8211285</v>
      </c>
      <c r="T485" s="83">
        <f t="shared" si="30"/>
        <v>5035.704016</v>
      </c>
      <c r="U485" s="83">
        <f t="shared" si="26"/>
        <v>0</v>
      </c>
      <c r="V485" s="83">
        <f t="shared" si="27"/>
        <v>3.131954946</v>
      </c>
      <c r="W485" s="83">
        <f t="shared" si="28"/>
        <v>1048.676787</v>
      </c>
    </row>
    <row r="486" ht="12.75" customHeight="1">
      <c r="A486" s="83">
        <f t="shared" si="29"/>
        <v>10</v>
      </c>
      <c r="B486" s="83">
        <f>IF( ISERROR( MATCH(R485,Sheet1!$K$9:$K$13,1) ), 1,  MATCH(R485,Sheet1!$K$9:$K$13,1)+1)</f>
        <v>3</v>
      </c>
      <c r="C486" s="94">
        <f>IF( ISERROR( MATCH(D486,Sheet1!$B$25:$B$42) ), 1, MATCH(D486,Sheet1!$B$25:$B$42))</f>
        <v>10</v>
      </c>
      <c r="D486" s="83">
        <f>if(U486, OFFSET(Sheet1!$P$9, 2*B485-1, 0),T485)</f>
        <v>5035.704016</v>
      </c>
      <c r="E486" s="100">
        <f t="array" ref="E486">index(Sheet1!$C$25:$H$42, C486,B486)</f>
        <v>106.0637481</v>
      </c>
      <c r="F486" s="100">
        <f t="array" ref="F486">index(Sheet1!$C$25:$H$42, C486+1,B486)</f>
        <v>116.6701229</v>
      </c>
      <c r="G486" s="94">
        <f t="array" ref="G486">index(Sheet1!$B$25:$B$42, C486,1)</f>
        <v>5000</v>
      </c>
      <c r="H486" s="94">
        <f t="array" ref="H486">index(Sheet1!$B$25:$B$42, C486+1,1)</f>
        <v>5500</v>
      </c>
      <c r="I486" s="100">
        <f t="shared" si="17"/>
        <v>106.8211285</v>
      </c>
      <c r="J486" s="100">
        <f t="array" ref="J486">index(Sheet1!$F$47:$K$64, C486,B486)</f>
        <v>1877.85</v>
      </c>
      <c r="K486" s="100">
        <f t="array" ref="K486">index(Sheet1!$F$47:$K$64, C486+1,B486)</f>
        <v>1842.75</v>
      </c>
      <c r="L486" s="102">
        <f t="shared" si="18"/>
        <v>1875.343578</v>
      </c>
      <c r="M486" s="83">
        <f>L486/( 0.5*Sheet1!$F$18/12)</f>
        <v>1798.347405</v>
      </c>
      <c r="N486" s="83">
        <f t="shared" si="19"/>
        <v>0.516321391</v>
      </c>
      <c r="O486" s="83">
        <f t="shared" si="20"/>
        <v>214.6004107</v>
      </c>
      <c r="P486" s="83">
        <f t="shared" si="21"/>
        <v>0.06161366946</v>
      </c>
      <c r="Q486" s="83">
        <f t="shared" si="22"/>
        <v>1</v>
      </c>
      <c r="R486" s="86">
        <f t="shared" si="31"/>
        <v>106.9209575</v>
      </c>
      <c r="S486" s="86">
        <f>min(R486, offset(Sheet1!$K$9,B486-1,0))</f>
        <v>106.9209575</v>
      </c>
      <c r="T486" s="83">
        <f t="shared" si="30"/>
        <v>5040.410101</v>
      </c>
      <c r="U486" s="83">
        <f t="shared" si="26"/>
        <v>0</v>
      </c>
      <c r="V486" s="83">
        <f t="shared" si="27"/>
        <v>3.134883927</v>
      </c>
      <c r="W486" s="83">
        <f t="shared" si="28"/>
        <v>1051.808742</v>
      </c>
    </row>
    <row r="487" ht="12.75" customHeight="1">
      <c r="A487" s="83">
        <f t="shared" si="29"/>
        <v>10.02</v>
      </c>
      <c r="B487" s="83">
        <f>IF( ISERROR( MATCH(R486,Sheet1!$K$9:$K$13,1) ), 1,  MATCH(R486,Sheet1!$K$9:$K$13,1)+1)</f>
        <v>3</v>
      </c>
      <c r="C487" s="94">
        <f>IF( ISERROR( MATCH(D487,Sheet1!$B$25:$B$42) ), 1, MATCH(D487,Sheet1!$B$25:$B$42))</f>
        <v>10</v>
      </c>
      <c r="D487" s="83">
        <f>if(U487, OFFSET(Sheet1!$P$9, 2*B486-1, 0),T486)</f>
        <v>5040.410101</v>
      </c>
      <c r="E487" s="100">
        <f t="array" ref="E487">index(Sheet1!$C$25:$H$42, C487,B487)</f>
        <v>106.0637481</v>
      </c>
      <c r="F487" s="100">
        <f t="array" ref="F487">index(Sheet1!$C$25:$H$42, C487+1,B487)</f>
        <v>116.6701229</v>
      </c>
      <c r="G487" s="94">
        <f t="array" ref="G487">index(Sheet1!$B$25:$B$42, C487,1)</f>
        <v>5000</v>
      </c>
      <c r="H487" s="94">
        <f t="array" ref="H487">index(Sheet1!$B$25:$B$42, C487+1,1)</f>
        <v>5500</v>
      </c>
      <c r="I487" s="100">
        <f t="shared" si="17"/>
        <v>106.9209575</v>
      </c>
      <c r="J487" s="100">
        <f t="array" ref="J487">index(Sheet1!$F$47:$K$64, C487,B487)</f>
        <v>1877.85</v>
      </c>
      <c r="K487" s="100">
        <f t="array" ref="K487">index(Sheet1!$F$47:$K$64, C487+1,B487)</f>
        <v>1842.75</v>
      </c>
      <c r="L487" s="102">
        <f t="shared" si="18"/>
        <v>1875.013211</v>
      </c>
      <c r="M487" s="83">
        <f>L487/( 0.5*Sheet1!$F$18/12)</f>
        <v>1798.030601</v>
      </c>
      <c r="N487" s="83">
        <f t="shared" si="19"/>
        <v>0.516230434</v>
      </c>
      <c r="O487" s="83">
        <f t="shared" si="20"/>
        <v>215.0017051</v>
      </c>
      <c r="P487" s="83">
        <f t="shared" si="21"/>
        <v>0.06172888461</v>
      </c>
      <c r="Q487" s="83">
        <f t="shared" si="22"/>
        <v>1</v>
      </c>
      <c r="R487" s="86">
        <f t="shared" si="31"/>
        <v>107.0207412</v>
      </c>
      <c r="S487" s="86">
        <f>min(R487, offset(Sheet1!$K$9,B487-1,0))</f>
        <v>107.0207412</v>
      </c>
      <c r="T487" s="83">
        <f t="shared" si="30"/>
        <v>5045.114053</v>
      </c>
      <c r="U487" s="83">
        <f t="shared" si="26"/>
        <v>0</v>
      </c>
      <c r="V487" s="83">
        <f t="shared" si="27"/>
        <v>3.137811581</v>
      </c>
      <c r="W487" s="83">
        <f t="shared" si="28"/>
        <v>1054.943626</v>
      </c>
    </row>
    <row r="488" ht="12.75" customHeight="1">
      <c r="A488" s="83">
        <f t="shared" si="29"/>
        <v>10.04</v>
      </c>
      <c r="B488" s="83">
        <f>IF( ISERROR( MATCH(R487,Sheet1!$K$9:$K$13,1) ), 1,  MATCH(R487,Sheet1!$K$9:$K$13,1)+1)</f>
        <v>3</v>
      </c>
      <c r="C488" s="94">
        <f>IF( ISERROR( MATCH(D488,Sheet1!$B$25:$B$42) ), 1, MATCH(D488,Sheet1!$B$25:$B$42))</f>
        <v>10</v>
      </c>
      <c r="D488" s="83">
        <f>if(U488, OFFSET(Sheet1!$P$9, 2*B487-1, 0),T487)</f>
        <v>5045.114053</v>
      </c>
      <c r="E488" s="100">
        <f t="array" ref="E488">index(Sheet1!$C$25:$H$42, C488,B488)</f>
        <v>106.0637481</v>
      </c>
      <c r="F488" s="100">
        <f t="array" ref="F488">index(Sheet1!$C$25:$H$42, C488+1,B488)</f>
        <v>116.6701229</v>
      </c>
      <c r="G488" s="94">
        <f t="array" ref="G488">index(Sheet1!$B$25:$B$42, C488,1)</f>
        <v>5000</v>
      </c>
      <c r="H488" s="94">
        <f t="array" ref="H488">index(Sheet1!$B$25:$B$42, C488+1,1)</f>
        <v>5500</v>
      </c>
      <c r="I488" s="100">
        <f t="shared" si="17"/>
        <v>107.0207412</v>
      </c>
      <c r="J488" s="100">
        <f t="array" ref="J488">index(Sheet1!$F$47:$K$64, C488,B488)</f>
        <v>1877.85</v>
      </c>
      <c r="K488" s="100">
        <f t="array" ref="K488">index(Sheet1!$F$47:$K$64, C488+1,B488)</f>
        <v>1842.75</v>
      </c>
      <c r="L488" s="102">
        <f t="shared" si="18"/>
        <v>1874.682993</v>
      </c>
      <c r="M488" s="83">
        <f>L488/( 0.5*Sheet1!$F$18/12)</f>
        <v>1797.713942</v>
      </c>
      <c r="N488" s="83">
        <f t="shared" si="19"/>
        <v>0.5161395182</v>
      </c>
      <c r="O488" s="83">
        <f t="shared" si="20"/>
        <v>215.4031921</v>
      </c>
      <c r="P488" s="83">
        <f t="shared" si="21"/>
        <v>0.06184415506</v>
      </c>
      <c r="Q488" s="83">
        <f t="shared" si="22"/>
        <v>1</v>
      </c>
      <c r="R488" s="86">
        <f t="shared" si="31"/>
        <v>107.1204797</v>
      </c>
      <c r="S488" s="86">
        <f>min(R488, offset(Sheet1!$K$9,B488-1,0))</f>
        <v>107.1204797</v>
      </c>
      <c r="T488" s="83">
        <f t="shared" si="30"/>
        <v>5049.81587</v>
      </c>
      <c r="U488" s="83">
        <f t="shared" si="26"/>
        <v>0</v>
      </c>
      <c r="V488" s="83">
        <f t="shared" si="27"/>
        <v>3.140737907</v>
      </c>
      <c r="W488" s="83">
        <f t="shared" si="28"/>
        <v>1058.081438</v>
      </c>
    </row>
    <row r="489" ht="12.75" customHeight="1">
      <c r="A489" s="83">
        <f t="shared" si="29"/>
        <v>10.06</v>
      </c>
      <c r="B489" s="83">
        <f>IF( ISERROR( MATCH(R488,Sheet1!$K$9:$K$13,1) ), 1,  MATCH(R488,Sheet1!$K$9:$K$13,1)+1)</f>
        <v>3</v>
      </c>
      <c r="C489" s="94">
        <f>IF( ISERROR( MATCH(D489,Sheet1!$B$25:$B$42) ), 1, MATCH(D489,Sheet1!$B$25:$B$42))</f>
        <v>10</v>
      </c>
      <c r="D489" s="83">
        <f>if(U489, OFFSET(Sheet1!$P$9, 2*B488-1, 0),T488)</f>
        <v>5049.81587</v>
      </c>
      <c r="E489" s="100">
        <f t="array" ref="E489">index(Sheet1!$C$25:$H$42, C489,B489)</f>
        <v>106.0637481</v>
      </c>
      <c r="F489" s="100">
        <f t="array" ref="F489">index(Sheet1!$C$25:$H$42, C489+1,B489)</f>
        <v>116.6701229</v>
      </c>
      <c r="G489" s="94">
        <f t="array" ref="G489">index(Sheet1!$B$25:$B$42, C489,1)</f>
        <v>5000</v>
      </c>
      <c r="H489" s="94">
        <f t="array" ref="H489">index(Sheet1!$B$25:$B$42, C489+1,1)</f>
        <v>5500</v>
      </c>
      <c r="I489" s="100">
        <f t="shared" si="17"/>
        <v>107.1204797</v>
      </c>
      <c r="J489" s="100">
        <f t="array" ref="J489">index(Sheet1!$F$47:$K$64, C489,B489)</f>
        <v>1877.85</v>
      </c>
      <c r="K489" s="100">
        <f t="array" ref="K489">index(Sheet1!$F$47:$K$64, C489+1,B489)</f>
        <v>1842.75</v>
      </c>
      <c r="L489" s="102">
        <f t="shared" si="18"/>
        <v>1874.352926</v>
      </c>
      <c r="M489" s="83">
        <f>L489/( 0.5*Sheet1!$F$18/12)</f>
        <v>1797.397426</v>
      </c>
      <c r="N489" s="83">
        <f t="shared" si="19"/>
        <v>0.5160486437</v>
      </c>
      <c r="O489" s="83">
        <f t="shared" si="20"/>
        <v>215.8048712</v>
      </c>
      <c r="P489" s="83">
        <f t="shared" si="21"/>
        <v>0.06195948068</v>
      </c>
      <c r="Q489" s="83">
        <f t="shared" si="22"/>
        <v>1</v>
      </c>
      <c r="R489" s="86">
        <f t="shared" si="31"/>
        <v>107.2201729</v>
      </c>
      <c r="S489" s="86">
        <f>min(R489, offset(Sheet1!$K$9,B489-1,0))</f>
        <v>107.2201729</v>
      </c>
      <c r="T489" s="83">
        <f t="shared" si="30"/>
        <v>5054.515554</v>
      </c>
      <c r="U489" s="83">
        <f t="shared" si="26"/>
        <v>0</v>
      </c>
      <c r="V489" s="83">
        <f t="shared" si="27"/>
        <v>3.143662905</v>
      </c>
      <c r="W489" s="83">
        <f t="shared" si="28"/>
        <v>1061.222176</v>
      </c>
    </row>
    <row r="490" ht="12.75" customHeight="1">
      <c r="A490" s="83">
        <f t="shared" si="29"/>
        <v>10.08</v>
      </c>
      <c r="B490" s="83">
        <f>IF( ISERROR( MATCH(R489,Sheet1!$K$9:$K$13,1) ), 1,  MATCH(R489,Sheet1!$K$9:$K$13,1)+1)</f>
        <v>3</v>
      </c>
      <c r="C490" s="94">
        <f>IF( ISERROR( MATCH(D490,Sheet1!$B$25:$B$42) ), 1, MATCH(D490,Sheet1!$B$25:$B$42))</f>
        <v>10</v>
      </c>
      <c r="D490" s="83">
        <f>if(U490, OFFSET(Sheet1!$P$9, 2*B489-1, 0),T489)</f>
        <v>5054.515554</v>
      </c>
      <c r="E490" s="100">
        <f t="array" ref="E490">index(Sheet1!$C$25:$H$42, C490,B490)</f>
        <v>106.0637481</v>
      </c>
      <c r="F490" s="100">
        <f t="array" ref="F490">index(Sheet1!$C$25:$H$42, C490+1,B490)</f>
        <v>116.6701229</v>
      </c>
      <c r="G490" s="94">
        <f t="array" ref="G490">index(Sheet1!$B$25:$B$42, C490,1)</f>
        <v>5000</v>
      </c>
      <c r="H490" s="94">
        <f t="array" ref="H490">index(Sheet1!$B$25:$B$42, C490+1,1)</f>
        <v>5500</v>
      </c>
      <c r="I490" s="100">
        <f t="shared" si="17"/>
        <v>107.2201729</v>
      </c>
      <c r="J490" s="100">
        <f t="array" ref="J490">index(Sheet1!$F$47:$K$64, C490,B490)</f>
        <v>1877.85</v>
      </c>
      <c r="K490" s="100">
        <f t="array" ref="K490">index(Sheet1!$F$47:$K$64, C490+1,B490)</f>
        <v>1842.75</v>
      </c>
      <c r="L490" s="102">
        <f t="shared" si="18"/>
        <v>1874.023008</v>
      </c>
      <c r="M490" s="83">
        <f>L490/( 0.5*Sheet1!$F$18/12)</f>
        <v>1797.081054</v>
      </c>
      <c r="N490" s="83">
        <f t="shared" si="19"/>
        <v>0.5159578104</v>
      </c>
      <c r="O490" s="83">
        <f t="shared" si="20"/>
        <v>216.2067419</v>
      </c>
      <c r="P490" s="83">
        <f t="shared" si="21"/>
        <v>0.0620748613</v>
      </c>
      <c r="Q490" s="83">
        <f t="shared" si="22"/>
        <v>1</v>
      </c>
      <c r="R490" s="86">
        <f t="shared" si="31"/>
        <v>107.3198209</v>
      </c>
      <c r="S490" s="86">
        <f>min(R490, offset(Sheet1!$K$9,B490-1,0))</f>
        <v>107.3198209</v>
      </c>
      <c r="T490" s="83">
        <f t="shared" si="30"/>
        <v>5059.213103</v>
      </c>
      <c r="U490" s="83">
        <f t="shared" si="26"/>
        <v>0</v>
      </c>
      <c r="V490" s="83">
        <f t="shared" si="27"/>
        <v>3.146586576</v>
      </c>
      <c r="W490" s="83">
        <f t="shared" si="28"/>
        <v>1064.365839</v>
      </c>
    </row>
    <row r="491" ht="12.75" customHeight="1">
      <c r="A491" s="83">
        <f t="shared" si="29"/>
        <v>10.1</v>
      </c>
      <c r="B491" s="83">
        <f>IF( ISERROR( MATCH(R490,Sheet1!$K$9:$K$13,1) ), 1,  MATCH(R490,Sheet1!$K$9:$K$13,1)+1)</f>
        <v>3</v>
      </c>
      <c r="C491" s="94">
        <f>IF( ISERROR( MATCH(D491,Sheet1!$B$25:$B$42) ), 1, MATCH(D491,Sheet1!$B$25:$B$42))</f>
        <v>10</v>
      </c>
      <c r="D491" s="83">
        <f>if(U491, OFFSET(Sheet1!$P$9, 2*B490-1, 0),T490)</f>
        <v>5059.213103</v>
      </c>
      <c r="E491" s="100">
        <f t="array" ref="E491">index(Sheet1!$C$25:$H$42, C491,B491)</f>
        <v>106.0637481</v>
      </c>
      <c r="F491" s="100">
        <f t="array" ref="F491">index(Sheet1!$C$25:$H$42, C491+1,B491)</f>
        <v>116.6701229</v>
      </c>
      <c r="G491" s="94">
        <f t="array" ref="G491">index(Sheet1!$B$25:$B$42, C491,1)</f>
        <v>5000</v>
      </c>
      <c r="H491" s="94">
        <f t="array" ref="H491">index(Sheet1!$B$25:$B$42, C491+1,1)</f>
        <v>5500</v>
      </c>
      <c r="I491" s="100">
        <f t="shared" si="17"/>
        <v>107.3198209</v>
      </c>
      <c r="J491" s="100">
        <f t="array" ref="J491">index(Sheet1!$F$47:$K$64, C491,B491)</f>
        <v>1877.85</v>
      </c>
      <c r="K491" s="100">
        <f t="array" ref="K491">index(Sheet1!$F$47:$K$64, C491+1,B491)</f>
        <v>1842.75</v>
      </c>
      <c r="L491" s="102">
        <f t="shared" si="18"/>
        <v>1873.69324</v>
      </c>
      <c r="M491" s="83">
        <f>L491/( 0.5*Sheet1!$F$18/12)</f>
        <v>1796.764825</v>
      </c>
      <c r="N491" s="83">
        <f t="shared" si="19"/>
        <v>0.5158670183</v>
      </c>
      <c r="O491" s="83">
        <f t="shared" si="20"/>
        <v>216.6088037</v>
      </c>
      <c r="P491" s="83">
        <f t="shared" si="21"/>
        <v>0.06219029679</v>
      </c>
      <c r="Q491" s="83">
        <f t="shared" si="22"/>
        <v>1</v>
      </c>
      <c r="R491" s="86">
        <f t="shared" si="31"/>
        <v>107.4194235</v>
      </c>
      <c r="S491" s="86">
        <f>min(R491, offset(Sheet1!$K$9,B491-1,0))</f>
        <v>107.4194235</v>
      </c>
      <c r="T491" s="83">
        <f t="shared" si="30"/>
        <v>5063.908518</v>
      </c>
      <c r="U491" s="83">
        <f t="shared" si="26"/>
        <v>0</v>
      </c>
      <c r="V491" s="83">
        <f t="shared" si="27"/>
        <v>3.149508918</v>
      </c>
      <c r="W491" s="83">
        <f t="shared" si="28"/>
        <v>1067.512425</v>
      </c>
    </row>
    <row r="492" ht="12.75" customHeight="1">
      <c r="A492" s="83">
        <f t="shared" si="29"/>
        <v>10.12</v>
      </c>
      <c r="B492" s="83">
        <f>IF( ISERROR( MATCH(R491,Sheet1!$K$9:$K$13,1) ), 1,  MATCH(R491,Sheet1!$K$9:$K$13,1)+1)</f>
        <v>3</v>
      </c>
      <c r="C492" s="94">
        <f>IF( ISERROR( MATCH(D492,Sheet1!$B$25:$B$42) ), 1, MATCH(D492,Sheet1!$B$25:$B$42))</f>
        <v>10</v>
      </c>
      <c r="D492" s="83">
        <f>if(U492, OFFSET(Sheet1!$P$9, 2*B491-1, 0),T491)</f>
        <v>5063.908518</v>
      </c>
      <c r="E492" s="100">
        <f t="array" ref="E492">index(Sheet1!$C$25:$H$42, C492,B492)</f>
        <v>106.0637481</v>
      </c>
      <c r="F492" s="100">
        <f t="array" ref="F492">index(Sheet1!$C$25:$H$42, C492+1,B492)</f>
        <v>116.6701229</v>
      </c>
      <c r="G492" s="94">
        <f t="array" ref="G492">index(Sheet1!$B$25:$B$42, C492,1)</f>
        <v>5000</v>
      </c>
      <c r="H492" s="94">
        <f t="array" ref="H492">index(Sheet1!$B$25:$B$42, C492+1,1)</f>
        <v>5500</v>
      </c>
      <c r="I492" s="100">
        <f t="shared" si="17"/>
        <v>107.4194235</v>
      </c>
      <c r="J492" s="100">
        <f t="array" ref="J492">index(Sheet1!$F$47:$K$64, C492,B492)</f>
        <v>1877.85</v>
      </c>
      <c r="K492" s="100">
        <f t="array" ref="K492">index(Sheet1!$F$47:$K$64, C492+1,B492)</f>
        <v>1842.75</v>
      </c>
      <c r="L492" s="102">
        <f t="shared" si="18"/>
        <v>1873.363622</v>
      </c>
      <c r="M492" s="83">
        <f>L492/( 0.5*Sheet1!$F$18/12)</f>
        <v>1796.44874</v>
      </c>
      <c r="N492" s="83">
        <f t="shared" si="19"/>
        <v>0.5157762676</v>
      </c>
      <c r="O492" s="83">
        <f t="shared" si="20"/>
        <v>217.0110561</v>
      </c>
      <c r="P492" s="83">
        <f t="shared" si="21"/>
        <v>0.06230578698</v>
      </c>
      <c r="Q492" s="83">
        <f t="shared" si="22"/>
        <v>1</v>
      </c>
      <c r="R492" s="86">
        <f t="shared" si="31"/>
        <v>107.5189809</v>
      </c>
      <c r="S492" s="86">
        <f>min(R492, offset(Sheet1!$K$9,B492-1,0))</f>
        <v>107.5189809</v>
      </c>
      <c r="T492" s="83">
        <f t="shared" si="30"/>
        <v>5068.601799</v>
      </c>
      <c r="U492" s="83">
        <f t="shared" si="26"/>
        <v>0</v>
      </c>
      <c r="V492" s="83">
        <f t="shared" si="27"/>
        <v>3.152429932</v>
      </c>
      <c r="W492" s="83">
        <f t="shared" si="28"/>
        <v>1070.661934</v>
      </c>
    </row>
    <row r="493" ht="12.75" customHeight="1">
      <c r="A493" s="83">
        <f t="shared" si="29"/>
        <v>10.14</v>
      </c>
      <c r="B493" s="83">
        <f>IF( ISERROR( MATCH(R492,Sheet1!$K$9:$K$13,1) ), 1,  MATCH(R492,Sheet1!$K$9:$K$13,1)+1)</f>
        <v>3</v>
      </c>
      <c r="C493" s="94">
        <f>IF( ISERROR( MATCH(D493,Sheet1!$B$25:$B$42) ), 1, MATCH(D493,Sheet1!$B$25:$B$42))</f>
        <v>10</v>
      </c>
      <c r="D493" s="83">
        <f>if(U493, OFFSET(Sheet1!$P$9, 2*B492-1, 0),T492)</f>
        <v>5068.601799</v>
      </c>
      <c r="E493" s="100">
        <f t="array" ref="E493">index(Sheet1!$C$25:$H$42, C493,B493)</f>
        <v>106.0637481</v>
      </c>
      <c r="F493" s="100">
        <f t="array" ref="F493">index(Sheet1!$C$25:$H$42, C493+1,B493)</f>
        <v>116.6701229</v>
      </c>
      <c r="G493" s="94">
        <f t="array" ref="G493">index(Sheet1!$B$25:$B$42, C493,1)</f>
        <v>5000</v>
      </c>
      <c r="H493" s="94">
        <f t="array" ref="H493">index(Sheet1!$B$25:$B$42, C493+1,1)</f>
        <v>5500</v>
      </c>
      <c r="I493" s="100">
        <f t="shared" si="17"/>
        <v>107.5189809</v>
      </c>
      <c r="J493" s="100">
        <f t="array" ref="J493">index(Sheet1!$F$47:$K$64, C493,B493)</f>
        <v>1877.85</v>
      </c>
      <c r="K493" s="100">
        <f t="array" ref="K493">index(Sheet1!$F$47:$K$64, C493+1,B493)</f>
        <v>1842.75</v>
      </c>
      <c r="L493" s="102">
        <f t="shared" si="18"/>
        <v>1873.034154</v>
      </c>
      <c r="M493" s="83">
        <f>L493/( 0.5*Sheet1!$F$18/12)</f>
        <v>1796.132799</v>
      </c>
      <c r="N493" s="83">
        <f t="shared" si="19"/>
        <v>0.515685558</v>
      </c>
      <c r="O493" s="83">
        <f t="shared" si="20"/>
        <v>217.4134985</v>
      </c>
      <c r="P493" s="83">
        <f t="shared" si="21"/>
        <v>0.06242133174</v>
      </c>
      <c r="Q493" s="83">
        <f t="shared" si="22"/>
        <v>1</v>
      </c>
      <c r="R493" s="86">
        <f t="shared" si="31"/>
        <v>107.618493</v>
      </c>
      <c r="S493" s="86">
        <f>min(R493, offset(Sheet1!$K$9,B493-1,0))</f>
        <v>107.618493</v>
      </c>
      <c r="T493" s="83">
        <f t="shared" si="30"/>
        <v>5073.292945</v>
      </c>
      <c r="U493" s="83">
        <f t="shared" si="26"/>
        <v>0</v>
      </c>
      <c r="V493" s="83">
        <f t="shared" si="27"/>
        <v>3.155349617</v>
      </c>
      <c r="W493" s="83">
        <f t="shared" si="28"/>
        <v>1073.814364</v>
      </c>
    </row>
    <row r="494" ht="12.75" customHeight="1">
      <c r="A494" s="83">
        <f t="shared" si="29"/>
        <v>10.16</v>
      </c>
      <c r="B494" s="83">
        <f>IF( ISERROR( MATCH(R493,Sheet1!$K$9:$K$13,1) ), 1,  MATCH(R493,Sheet1!$K$9:$K$13,1)+1)</f>
        <v>3</v>
      </c>
      <c r="C494" s="94">
        <f>IF( ISERROR( MATCH(D494,Sheet1!$B$25:$B$42) ), 1, MATCH(D494,Sheet1!$B$25:$B$42))</f>
        <v>10</v>
      </c>
      <c r="D494" s="83">
        <f>if(U494, OFFSET(Sheet1!$P$9, 2*B493-1, 0),T493)</f>
        <v>5073.292945</v>
      </c>
      <c r="E494" s="100">
        <f t="array" ref="E494">index(Sheet1!$C$25:$H$42, C494,B494)</f>
        <v>106.0637481</v>
      </c>
      <c r="F494" s="100">
        <f t="array" ref="F494">index(Sheet1!$C$25:$H$42, C494+1,B494)</f>
        <v>116.6701229</v>
      </c>
      <c r="G494" s="94">
        <f t="array" ref="G494">index(Sheet1!$B$25:$B$42, C494,1)</f>
        <v>5000</v>
      </c>
      <c r="H494" s="94">
        <f t="array" ref="H494">index(Sheet1!$B$25:$B$42, C494+1,1)</f>
        <v>5500</v>
      </c>
      <c r="I494" s="100">
        <f t="shared" si="17"/>
        <v>107.618493</v>
      </c>
      <c r="J494" s="100">
        <f t="array" ref="J494">index(Sheet1!$F$47:$K$64, C494,B494)</f>
        <v>1877.85</v>
      </c>
      <c r="K494" s="100">
        <f t="array" ref="K494">index(Sheet1!$F$47:$K$64, C494+1,B494)</f>
        <v>1842.75</v>
      </c>
      <c r="L494" s="102">
        <f t="shared" si="18"/>
        <v>1872.704835</v>
      </c>
      <c r="M494" s="83">
        <f>L494/( 0.5*Sheet1!$F$18/12)</f>
        <v>1795.817001</v>
      </c>
      <c r="N494" s="83">
        <f t="shared" si="19"/>
        <v>0.5155948898</v>
      </c>
      <c r="O494" s="83">
        <f t="shared" si="20"/>
        <v>217.8161304</v>
      </c>
      <c r="P494" s="83">
        <f t="shared" si="21"/>
        <v>0.06253693091</v>
      </c>
      <c r="Q494" s="83">
        <f t="shared" si="22"/>
        <v>1</v>
      </c>
      <c r="R494" s="86">
        <f t="shared" si="31"/>
        <v>107.7179598</v>
      </c>
      <c r="S494" s="86">
        <f>min(R494, offset(Sheet1!$K$9,B494-1,0))</f>
        <v>107.7179598</v>
      </c>
      <c r="T494" s="83">
        <f t="shared" si="30"/>
        <v>5077.981956</v>
      </c>
      <c r="U494" s="83">
        <f t="shared" si="26"/>
        <v>0</v>
      </c>
      <c r="V494" s="83">
        <f t="shared" si="27"/>
        <v>3.158267975</v>
      </c>
      <c r="W494" s="83">
        <f t="shared" si="28"/>
        <v>1076.969714</v>
      </c>
    </row>
    <row r="495" ht="12.75" customHeight="1">
      <c r="A495" s="83">
        <f t="shared" si="29"/>
        <v>10.18</v>
      </c>
      <c r="B495" s="83">
        <f>IF( ISERROR( MATCH(R494,Sheet1!$K$9:$K$13,1) ), 1,  MATCH(R494,Sheet1!$K$9:$K$13,1)+1)</f>
        <v>3</v>
      </c>
      <c r="C495" s="94">
        <f>IF( ISERROR( MATCH(D495,Sheet1!$B$25:$B$42) ), 1, MATCH(D495,Sheet1!$B$25:$B$42))</f>
        <v>10</v>
      </c>
      <c r="D495" s="83">
        <f>if(U495, OFFSET(Sheet1!$P$9, 2*B494-1, 0),T494)</f>
        <v>5077.981956</v>
      </c>
      <c r="E495" s="100">
        <f t="array" ref="E495">index(Sheet1!$C$25:$H$42, C495,B495)</f>
        <v>106.0637481</v>
      </c>
      <c r="F495" s="100">
        <f t="array" ref="F495">index(Sheet1!$C$25:$H$42, C495+1,B495)</f>
        <v>116.6701229</v>
      </c>
      <c r="G495" s="94">
        <f t="array" ref="G495">index(Sheet1!$B$25:$B$42, C495,1)</f>
        <v>5000</v>
      </c>
      <c r="H495" s="94">
        <f t="array" ref="H495">index(Sheet1!$B$25:$B$42, C495+1,1)</f>
        <v>5500</v>
      </c>
      <c r="I495" s="100">
        <f t="shared" si="17"/>
        <v>107.7179598</v>
      </c>
      <c r="J495" s="100">
        <f t="array" ref="J495">index(Sheet1!$F$47:$K$64, C495,B495)</f>
        <v>1877.85</v>
      </c>
      <c r="K495" s="100">
        <f t="array" ref="K495">index(Sheet1!$F$47:$K$64, C495+1,B495)</f>
        <v>1842.75</v>
      </c>
      <c r="L495" s="102">
        <f t="shared" si="18"/>
        <v>1872.375667</v>
      </c>
      <c r="M495" s="83">
        <f>L495/( 0.5*Sheet1!$F$18/12)</f>
        <v>1795.501347</v>
      </c>
      <c r="N495" s="83">
        <f t="shared" si="19"/>
        <v>0.5155042628</v>
      </c>
      <c r="O495" s="83">
        <f t="shared" si="20"/>
        <v>218.2189513</v>
      </c>
      <c r="P495" s="83">
        <f t="shared" si="21"/>
        <v>0.06265258434</v>
      </c>
      <c r="Q495" s="83">
        <f t="shared" si="22"/>
        <v>1</v>
      </c>
      <c r="R495" s="86">
        <f t="shared" si="31"/>
        <v>107.8173814</v>
      </c>
      <c r="S495" s="86">
        <f>min(R495, offset(Sheet1!$K$9,B495-1,0))</f>
        <v>107.8173814</v>
      </c>
      <c r="T495" s="83">
        <f t="shared" si="30"/>
        <v>5082.668832</v>
      </c>
      <c r="U495" s="83">
        <f t="shared" si="26"/>
        <v>0</v>
      </c>
      <c r="V495" s="83">
        <f t="shared" si="27"/>
        <v>3.161185004</v>
      </c>
      <c r="W495" s="83">
        <f t="shared" si="28"/>
        <v>1080.127982</v>
      </c>
    </row>
    <row r="496" ht="12.75" customHeight="1">
      <c r="A496" s="83">
        <f t="shared" si="29"/>
        <v>10.2</v>
      </c>
      <c r="B496" s="83">
        <f>IF( ISERROR( MATCH(R495,Sheet1!$K$9:$K$13,1) ), 1,  MATCH(R495,Sheet1!$K$9:$K$13,1)+1)</f>
        <v>3</v>
      </c>
      <c r="C496" s="94">
        <f>IF( ISERROR( MATCH(D496,Sheet1!$B$25:$B$42) ), 1, MATCH(D496,Sheet1!$B$25:$B$42))</f>
        <v>10</v>
      </c>
      <c r="D496" s="83">
        <f>if(U496, OFFSET(Sheet1!$P$9, 2*B495-1, 0),T495)</f>
        <v>5082.668832</v>
      </c>
      <c r="E496" s="100">
        <f t="array" ref="E496">index(Sheet1!$C$25:$H$42, C496,B496)</f>
        <v>106.0637481</v>
      </c>
      <c r="F496" s="100">
        <f t="array" ref="F496">index(Sheet1!$C$25:$H$42, C496+1,B496)</f>
        <v>116.6701229</v>
      </c>
      <c r="G496" s="94">
        <f t="array" ref="G496">index(Sheet1!$B$25:$B$42, C496,1)</f>
        <v>5000</v>
      </c>
      <c r="H496" s="94">
        <f t="array" ref="H496">index(Sheet1!$B$25:$B$42, C496+1,1)</f>
        <v>5500</v>
      </c>
      <c r="I496" s="100">
        <f t="shared" si="17"/>
        <v>107.8173814</v>
      </c>
      <c r="J496" s="100">
        <f t="array" ref="J496">index(Sheet1!$F$47:$K$64, C496,B496)</f>
        <v>1877.85</v>
      </c>
      <c r="K496" s="100">
        <f t="array" ref="K496">index(Sheet1!$F$47:$K$64, C496+1,B496)</f>
        <v>1842.75</v>
      </c>
      <c r="L496" s="102">
        <f t="shared" si="18"/>
        <v>1872.046648</v>
      </c>
      <c r="M496" s="83">
        <f>L496/( 0.5*Sheet1!$F$18/12)</f>
        <v>1795.185837</v>
      </c>
      <c r="N496" s="83">
        <f t="shared" si="19"/>
        <v>0.515413677</v>
      </c>
      <c r="O496" s="83">
        <f t="shared" si="20"/>
        <v>218.6219606</v>
      </c>
      <c r="P496" s="83">
        <f t="shared" si="21"/>
        <v>0.06276829188</v>
      </c>
      <c r="Q496" s="83">
        <f t="shared" si="22"/>
        <v>1</v>
      </c>
      <c r="R496" s="86">
        <f t="shared" si="31"/>
        <v>107.9167576</v>
      </c>
      <c r="S496" s="86">
        <f>min(R496, offset(Sheet1!$K$9,B496-1,0))</f>
        <v>107.9167576</v>
      </c>
      <c r="T496" s="83">
        <f t="shared" si="30"/>
        <v>5087.353572</v>
      </c>
      <c r="U496" s="83">
        <f t="shared" si="26"/>
        <v>0</v>
      </c>
      <c r="V496" s="83">
        <f t="shared" si="27"/>
        <v>3.164100704</v>
      </c>
      <c r="W496" s="83">
        <f t="shared" si="28"/>
        <v>1083.289167</v>
      </c>
    </row>
    <row r="497" ht="12.75" customHeight="1">
      <c r="A497" s="83">
        <f t="shared" si="29"/>
        <v>10.22</v>
      </c>
      <c r="B497" s="83">
        <f>IF( ISERROR( MATCH(R496,Sheet1!$K$9:$K$13,1) ), 1,  MATCH(R496,Sheet1!$K$9:$K$13,1)+1)</f>
        <v>3</v>
      </c>
      <c r="C497" s="94">
        <f>IF( ISERROR( MATCH(D497,Sheet1!$B$25:$B$42) ), 1, MATCH(D497,Sheet1!$B$25:$B$42))</f>
        <v>10</v>
      </c>
      <c r="D497" s="83">
        <f>if(U497, OFFSET(Sheet1!$P$9, 2*B496-1, 0),T496)</f>
        <v>5087.353572</v>
      </c>
      <c r="E497" s="100">
        <f t="array" ref="E497">index(Sheet1!$C$25:$H$42, C497,B497)</f>
        <v>106.0637481</v>
      </c>
      <c r="F497" s="100">
        <f t="array" ref="F497">index(Sheet1!$C$25:$H$42, C497+1,B497)</f>
        <v>116.6701229</v>
      </c>
      <c r="G497" s="94">
        <f t="array" ref="G497">index(Sheet1!$B$25:$B$42, C497,1)</f>
        <v>5000</v>
      </c>
      <c r="H497" s="94">
        <f t="array" ref="H497">index(Sheet1!$B$25:$B$42, C497+1,1)</f>
        <v>5500</v>
      </c>
      <c r="I497" s="100">
        <f t="shared" si="17"/>
        <v>107.9167576</v>
      </c>
      <c r="J497" s="100">
        <f t="array" ref="J497">index(Sheet1!$F$47:$K$64, C497,B497)</f>
        <v>1877.85</v>
      </c>
      <c r="K497" s="100">
        <f t="array" ref="K497">index(Sheet1!$F$47:$K$64, C497+1,B497)</f>
        <v>1842.75</v>
      </c>
      <c r="L497" s="102">
        <f t="shared" si="18"/>
        <v>1871.717779</v>
      </c>
      <c r="M497" s="83">
        <f>L497/( 0.5*Sheet1!$F$18/12)</f>
        <v>1794.870471</v>
      </c>
      <c r="N497" s="83">
        <f t="shared" si="19"/>
        <v>0.5153231326</v>
      </c>
      <c r="O497" s="83">
        <f t="shared" si="20"/>
        <v>219.025158</v>
      </c>
      <c r="P497" s="83">
        <f t="shared" si="21"/>
        <v>0.06288405339</v>
      </c>
      <c r="Q497" s="83">
        <f t="shared" si="22"/>
        <v>1</v>
      </c>
      <c r="R497" s="86">
        <f t="shared" si="31"/>
        <v>108.0160885</v>
      </c>
      <c r="S497" s="86">
        <f>min(R497, offset(Sheet1!$K$9,B497-1,0))</f>
        <v>108.0160885</v>
      </c>
      <c r="T497" s="83">
        <f t="shared" si="30"/>
        <v>5092.036178</v>
      </c>
      <c r="U497" s="83">
        <f t="shared" si="26"/>
        <v>0</v>
      </c>
      <c r="V497" s="83">
        <f t="shared" si="27"/>
        <v>3.167015076</v>
      </c>
      <c r="W497" s="83">
        <f t="shared" si="28"/>
        <v>1086.453267</v>
      </c>
    </row>
    <row r="498" ht="12.75" customHeight="1">
      <c r="A498" s="83">
        <f t="shared" si="29"/>
        <v>10.24</v>
      </c>
      <c r="B498" s="83">
        <f>IF( ISERROR( MATCH(R497,Sheet1!$K$9:$K$13,1) ), 1,  MATCH(R497,Sheet1!$K$9:$K$13,1)+1)</f>
        <v>3</v>
      </c>
      <c r="C498" s="94">
        <f>IF( ISERROR( MATCH(D498,Sheet1!$B$25:$B$42) ), 1, MATCH(D498,Sheet1!$B$25:$B$42))</f>
        <v>10</v>
      </c>
      <c r="D498" s="83">
        <f>if(U498, OFFSET(Sheet1!$P$9, 2*B497-1, 0),T497)</f>
        <v>5092.036178</v>
      </c>
      <c r="E498" s="100">
        <f t="array" ref="E498">index(Sheet1!$C$25:$H$42, C498,B498)</f>
        <v>106.0637481</v>
      </c>
      <c r="F498" s="100">
        <f t="array" ref="F498">index(Sheet1!$C$25:$H$42, C498+1,B498)</f>
        <v>116.6701229</v>
      </c>
      <c r="G498" s="94">
        <f t="array" ref="G498">index(Sheet1!$B$25:$B$42, C498,1)</f>
        <v>5000</v>
      </c>
      <c r="H498" s="94">
        <f t="array" ref="H498">index(Sheet1!$B$25:$B$42, C498+1,1)</f>
        <v>5500</v>
      </c>
      <c r="I498" s="100">
        <f t="shared" si="17"/>
        <v>108.0160885</v>
      </c>
      <c r="J498" s="100">
        <f t="array" ref="J498">index(Sheet1!$F$47:$K$64, C498,B498)</f>
        <v>1877.85</v>
      </c>
      <c r="K498" s="100">
        <f t="array" ref="K498">index(Sheet1!$F$47:$K$64, C498+1,B498)</f>
        <v>1842.75</v>
      </c>
      <c r="L498" s="102">
        <f t="shared" si="18"/>
        <v>1871.38906</v>
      </c>
      <c r="M498" s="83">
        <f>L498/( 0.5*Sheet1!$F$18/12)</f>
        <v>1794.555248</v>
      </c>
      <c r="N498" s="83">
        <f t="shared" si="19"/>
        <v>0.5152326293</v>
      </c>
      <c r="O498" s="83">
        <f t="shared" si="20"/>
        <v>219.4285427</v>
      </c>
      <c r="P498" s="83">
        <f t="shared" si="21"/>
        <v>0.06299986871</v>
      </c>
      <c r="Q498" s="83">
        <f t="shared" si="22"/>
        <v>1</v>
      </c>
      <c r="R498" s="86">
        <f t="shared" si="31"/>
        <v>108.1153742</v>
      </c>
      <c r="S498" s="86">
        <f>min(R498, offset(Sheet1!$K$9,B498-1,0))</f>
        <v>108.1153742</v>
      </c>
      <c r="T498" s="83">
        <f t="shared" si="30"/>
        <v>5096.716649</v>
      </c>
      <c r="U498" s="83">
        <f t="shared" si="26"/>
        <v>0</v>
      </c>
      <c r="V498" s="83">
        <f t="shared" si="27"/>
        <v>3.16992812</v>
      </c>
      <c r="W498" s="83">
        <f t="shared" si="28"/>
        <v>1089.620282</v>
      </c>
    </row>
    <row r="499" ht="12.75" customHeight="1">
      <c r="A499" s="83">
        <f t="shared" si="29"/>
        <v>10.26</v>
      </c>
      <c r="B499" s="83">
        <f>IF( ISERROR( MATCH(R498,Sheet1!$K$9:$K$13,1) ), 1,  MATCH(R498,Sheet1!$K$9:$K$13,1)+1)</f>
        <v>3</v>
      </c>
      <c r="C499" s="94">
        <f>IF( ISERROR( MATCH(D499,Sheet1!$B$25:$B$42) ), 1, MATCH(D499,Sheet1!$B$25:$B$42))</f>
        <v>10</v>
      </c>
      <c r="D499" s="83">
        <f>if(U499, OFFSET(Sheet1!$P$9, 2*B498-1, 0),T498)</f>
        <v>5096.716649</v>
      </c>
      <c r="E499" s="100">
        <f t="array" ref="E499">index(Sheet1!$C$25:$H$42, C499,B499)</f>
        <v>106.0637481</v>
      </c>
      <c r="F499" s="100">
        <f t="array" ref="F499">index(Sheet1!$C$25:$H$42, C499+1,B499)</f>
        <v>116.6701229</v>
      </c>
      <c r="G499" s="94">
        <f t="array" ref="G499">index(Sheet1!$B$25:$B$42, C499,1)</f>
        <v>5000</v>
      </c>
      <c r="H499" s="94">
        <f t="array" ref="H499">index(Sheet1!$B$25:$B$42, C499+1,1)</f>
        <v>5500</v>
      </c>
      <c r="I499" s="100">
        <f t="shared" si="17"/>
        <v>108.1153742</v>
      </c>
      <c r="J499" s="100">
        <f t="array" ref="J499">index(Sheet1!$F$47:$K$64, C499,B499)</f>
        <v>1877.85</v>
      </c>
      <c r="K499" s="100">
        <f t="array" ref="K499">index(Sheet1!$F$47:$K$64, C499+1,B499)</f>
        <v>1842.75</v>
      </c>
      <c r="L499" s="102">
        <f t="shared" si="18"/>
        <v>1871.060491</v>
      </c>
      <c r="M499" s="83">
        <f>L499/( 0.5*Sheet1!$F$18/12)</f>
        <v>1794.240169</v>
      </c>
      <c r="N499" s="83">
        <f t="shared" si="19"/>
        <v>0.5151421674</v>
      </c>
      <c r="O499" s="83">
        <f t="shared" si="20"/>
        <v>219.8321144</v>
      </c>
      <c r="P499" s="83">
        <f t="shared" si="21"/>
        <v>0.0631157377</v>
      </c>
      <c r="Q499" s="83">
        <f t="shared" si="22"/>
        <v>1</v>
      </c>
      <c r="R499" s="86">
        <f t="shared" si="31"/>
        <v>108.2146145</v>
      </c>
      <c r="S499" s="86">
        <f>min(R499, offset(Sheet1!$K$9,B499-1,0))</f>
        <v>108.2146145</v>
      </c>
      <c r="T499" s="83">
        <f t="shared" si="30"/>
        <v>5101.394984</v>
      </c>
      <c r="U499" s="83">
        <f t="shared" si="26"/>
        <v>0</v>
      </c>
      <c r="V499" s="83">
        <f t="shared" si="27"/>
        <v>3.172839834</v>
      </c>
      <c r="W499" s="83">
        <f t="shared" si="28"/>
        <v>1092.79021</v>
      </c>
    </row>
    <row r="500" ht="12.75" customHeight="1">
      <c r="A500" s="83">
        <f t="shared" si="29"/>
        <v>10.28</v>
      </c>
      <c r="B500" s="83">
        <f>IF( ISERROR( MATCH(R499,Sheet1!$K$9:$K$13,1) ), 1,  MATCH(R499,Sheet1!$K$9:$K$13,1)+1)</f>
        <v>3</v>
      </c>
      <c r="C500" s="94">
        <f>IF( ISERROR( MATCH(D500,Sheet1!$B$25:$B$42) ), 1, MATCH(D500,Sheet1!$B$25:$B$42))</f>
        <v>10</v>
      </c>
      <c r="D500" s="83">
        <f>if(U500, OFFSET(Sheet1!$P$9, 2*B499-1, 0),T499)</f>
        <v>5101.394984</v>
      </c>
      <c r="E500" s="100">
        <f t="array" ref="E500">index(Sheet1!$C$25:$H$42, C500,B500)</f>
        <v>106.0637481</v>
      </c>
      <c r="F500" s="100">
        <f t="array" ref="F500">index(Sheet1!$C$25:$H$42, C500+1,B500)</f>
        <v>116.6701229</v>
      </c>
      <c r="G500" s="94">
        <f t="array" ref="G500">index(Sheet1!$B$25:$B$42, C500,1)</f>
        <v>5000</v>
      </c>
      <c r="H500" s="94">
        <f t="array" ref="H500">index(Sheet1!$B$25:$B$42, C500+1,1)</f>
        <v>5500</v>
      </c>
      <c r="I500" s="100">
        <f t="shared" si="17"/>
        <v>108.2146145</v>
      </c>
      <c r="J500" s="100">
        <f t="array" ref="J500">index(Sheet1!$F$47:$K$64, C500,B500)</f>
        <v>1877.85</v>
      </c>
      <c r="K500" s="100">
        <f t="array" ref="K500">index(Sheet1!$F$47:$K$64, C500+1,B500)</f>
        <v>1842.75</v>
      </c>
      <c r="L500" s="102">
        <f t="shared" si="18"/>
        <v>1870.732072</v>
      </c>
      <c r="M500" s="83">
        <f>L500/( 0.5*Sheet1!$F$18/12)</f>
        <v>1793.925234</v>
      </c>
      <c r="N500" s="83">
        <f t="shared" si="19"/>
        <v>0.5150517467</v>
      </c>
      <c r="O500" s="83">
        <f t="shared" si="20"/>
        <v>220.2358725</v>
      </c>
      <c r="P500" s="83">
        <f t="shared" si="21"/>
        <v>0.06323166021</v>
      </c>
      <c r="Q500" s="83">
        <f t="shared" si="22"/>
        <v>1</v>
      </c>
      <c r="R500" s="86">
        <f t="shared" si="31"/>
        <v>108.3138096</v>
      </c>
      <c r="S500" s="86">
        <f>min(R500, offset(Sheet1!$K$9,B500-1,0))</f>
        <v>108.3138096</v>
      </c>
      <c r="T500" s="83">
        <f t="shared" si="30"/>
        <v>5106.071183</v>
      </c>
      <c r="U500" s="83">
        <f t="shared" si="26"/>
        <v>0</v>
      </c>
      <c r="V500" s="83">
        <f t="shared" si="27"/>
        <v>3.17575022</v>
      </c>
      <c r="W500" s="83">
        <f t="shared" si="28"/>
        <v>1095.96305</v>
      </c>
    </row>
    <row r="501" ht="12.75" customHeight="1">
      <c r="A501" s="83">
        <f t="shared" si="29"/>
        <v>10.3</v>
      </c>
      <c r="B501" s="83">
        <f>IF( ISERROR( MATCH(R500,Sheet1!$K$9:$K$13,1) ), 1,  MATCH(R500,Sheet1!$K$9:$K$13,1)+1)</f>
        <v>3</v>
      </c>
      <c r="C501" s="94">
        <f>IF( ISERROR( MATCH(D501,Sheet1!$B$25:$B$42) ), 1, MATCH(D501,Sheet1!$B$25:$B$42))</f>
        <v>10</v>
      </c>
      <c r="D501" s="83">
        <f>if(U501, OFFSET(Sheet1!$P$9, 2*B500-1, 0),T500)</f>
        <v>5106.071183</v>
      </c>
      <c r="E501" s="100">
        <f t="array" ref="E501">index(Sheet1!$C$25:$H$42, C501,B501)</f>
        <v>106.0637481</v>
      </c>
      <c r="F501" s="100">
        <f t="array" ref="F501">index(Sheet1!$C$25:$H$42, C501+1,B501)</f>
        <v>116.6701229</v>
      </c>
      <c r="G501" s="94">
        <f t="array" ref="G501">index(Sheet1!$B$25:$B$42, C501,1)</f>
        <v>5000</v>
      </c>
      <c r="H501" s="94">
        <f t="array" ref="H501">index(Sheet1!$B$25:$B$42, C501+1,1)</f>
        <v>5500</v>
      </c>
      <c r="I501" s="100">
        <f t="shared" si="17"/>
        <v>108.3138096</v>
      </c>
      <c r="J501" s="100">
        <f t="array" ref="J501">index(Sheet1!$F$47:$K$64, C501,B501)</f>
        <v>1877.85</v>
      </c>
      <c r="K501" s="100">
        <f t="array" ref="K501">index(Sheet1!$F$47:$K$64, C501+1,B501)</f>
        <v>1842.75</v>
      </c>
      <c r="L501" s="102">
        <f t="shared" si="18"/>
        <v>1870.403803</v>
      </c>
      <c r="M501" s="83">
        <f>L501/( 0.5*Sheet1!$F$18/12)</f>
        <v>1793.610442</v>
      </c>
      <c r="N501" s="83">
        <f t="shared" si="19"/>
        <v>0.5149613673</v>
      </c>
      <c r="O501" s="83">
        <f t="shared" si="20"/>
        <v>220.6398165</v>
      </c>
      <c r="P501" s="83">
        <f t="shared" si="21"/>
        <v>0.06334763608</v>
      </c>
      <c r="Q501" s="83">
        <f t="shared" si="22"/>
        <v>1</v>
      </c>
      <c r="R501" s="86">
        <f t="shared" si="31"/>
        <v>108.4129593</v>
      </c>
      <c r="S501" s="86">
        <f>min(R501, offset(Sheet1!$K$9,B501-1,0))</f>
        <v>108.4129593</v>
      </c>
      <c r="T501" s="83">
        <f t="shared" si="30"/>
        <v>5110.745247</v>
      </c>
      <c r="U501" s="83">
        <f t="shared" si="26"/>
        <v>0</v>
      </c>
      <c r="V501" s="83">
        <f t="shared" si="27"/>
        <v>3.178659277</v>
      </c>
      <c r="W501" s="83">
        <f t="shared" si="28"/>
        <v>1099.138801</v>
      </c>
    </row>
    <row r="502" ht="12.75" customHeight="1">
      <c r="A502" s="83">
        <f t="shared" si="29"/>
        <v>10.32</v>
      </c>
      <c r="B502" s="83">
        <f>IF( ISERROR( MATCH(R501,Sheet1!$K$9:$K$13,1) ), 1,  MATCH(R501,Sheet1!$K$9:$K$13,1)+1)</f>
        <v>3</v>
      </c>
      <c r="C502" s="94">
        <f>IF( ISERROR( MATCH(D502,Sheet1!$B$25:$B$42) ), 1, MATCH(D502,Sheet1!$B$25:$B$42))</f>
        <v>10</v>
      </c>
      <c r="D502" s="83">
        <f>if(U502, OFFSET(Sheet1!$P$9, 2*B501-1, 0),T501)</f>
        <v>5110.745247</v>
      </c>
      <c r="E502" s="100">
        <f t="array" ref="E502">index(Sheet1!$C$25:$H$42, C502,B502)</f>
        <v>106.0637481</v>
      </c>
      <c r="F502" s="100">
        <f t="array" ref="F502">index(Sheet1!$C$25:$H$42, C502+1,B502)</f>
        <v>116.6701229</v>
      </c>
      <c r="G502" s="94">
        <f t="array" ref="G502">index(Sheet1!$B$25:$B$42, C502,1)</f>
        <v>5000</v>
      </c>
      <c r="H502" s="94">
        <f t="array" ref="H502">index(Sheet1!$B$25:$B$42, C502+1,1)</f>
        <v>5500</v>
      </c>
      <c r="I502" s="100">
        <f t="shared" si="17"/>
        <v>108.4129593</v>
      </c>
      <c r="J502" s="100">
        <f t="array" ref="J502">index(Sheet1!$F$47:$K$64, C502,B502)</f>
        <v>1877.85</v>
      </c>
      <c r="K502" s="100">
        <f t="array" ref="K502">index(Sheet1!$F$47:$K$64, C502+1,B502)</f>
        <v>1842.75</v>
      </c>
      <c r="L502" s="102">
        <f t="shared" si="18"/>
        <v>1870.075684</v>
      </c>
      <c r="M502" s="83">
        <f>L502/( 0.5*Sheet1!$F$18/12)</f>
        <v>1793.295795</v>
      </c>
      <c r="N502" s="83">
        <f t="shared" si="19"/>
        <v>0.5148710292</v>
      </c>
      <c r="O502" s="83">
        <f t="shared" si="20"/>
        <v>221.0439458</v>
      </c>
      <c r="P502" s="83">
        <f t="shared" si="21"/>
        <v>0.06346366517</v>
      </c>
      <c r="Q502" s="83">
        <f t="shared" si="22"/>
        <v>1</v>
      </c>
      <c r="R502" s="86">
        <f t="shared" si="31"/>
        <v>108.5120638</v>
      </c>
      <c r="S502" s="86">
        <f>min(R502, offset(Sheet1!$K$9,B502-1,0))</f>
        <v>108.5120638</v>
      </c>
      <c r="T502" s="83">
        <f t="shared" si="30"/>
        <v>5115.417174</v>
      </c>
      <c r="U502" s="83">
        <f t="shared" si="26"/>
        <v>0</v>
      </c>
      <c r="V502" s="83">
        <f t="shared" si="27"/>
        <v>3.181567005</v>
      </c>
      <c r="W502" s="83">
        <f t="shared" si="28"/>
        <v>1102.31746</v>
      </c>
    </row>
    <row r="503" ht="12.75" customHeight="1">
      <c r="A503" s="83">
        <f t="shared" si="29"/>
        <v>10.34</v>
      </c>
      <c r="B503" s="83">
        <f>IF( ISERROR( MATCH(R502,Sheet1!$K$9:$K$13,1) ), 1,  MATCH(R502,Sheet1!$K$9:$K$13,1)+1)</f>
        <v>3</v>
      </c>
      <c r="C503" s="94">
        <f>IF( ISERROR( MATCH(D503,Sheet1!$B$25:$B$42) ), 1, MATCH(D503,Sheet1!$B$25:$B$42))</f>
        <v>10</v>
      </c>
      <c r="D503" s="83">
        <f>if(U503, OFFSET(Sheet1!$P$9, 2*B502-1, 0),T502)</f>
        <v>5115.417174</v>
      </c>
      <c r="E503" s="100">
        <f t="array" ref="E503">index(Sheet1!$C$25:$H$42, C503,B503)</f>
        <v>106.0637481</v>
      </c>
      <c r="F503" s="100">
        <f t="array" ref="F503">index(Sheet1!$C$25:$H$42, C503+1,B503)</f>
        <v>116.6701229</v>
      </c>
      <c r="G503" s="94">
        <f t="array" ref="G503">index(Sheet1!$B$25:$B$42, C503,1)</f>
        <v>5000</v>
      </c>
      <c r="H503" s="94">
        <f t="array" ref="H503">index(Sheet1!$B$25:$B$42, C503+1,1)</f>
        <v>5500</v>
      </c>
      <c r="I503" s="100">
        <f t="shared" si="17"/>
        <v>108.5120638</v>
      </c>
      <c r="J503" s="100">
        <f t="array" ref="J503">index(Sheet1!$F$47:$K$64, C503,B503)</f>
        <v>1877.85</v>
      </c>
      <c r="K503" s="100">
        <f t="array" ref="K503">index(Sheet1!$F$47:$K$64, C503+1,B503)</f>
        <v>1842.75</v>
      </c>
      <c r="L503" s="102">
        <f t="shared" si="18"/>
        <v>1869.747714</v>
      </c>
      <c r="M503" s="83">
        <f>L503/( 0.5*Sheet1!$F$18/12)</f>
        <v>1792.981291</v>
      </c>
      <c r="N503" s="83">
        <f t="shared" si="19"/>
        <v>0.5147807324</v>
      </c>
      <c r="O503" s="83">
        <f t="shared" si="20"/>
        <v>221.44826</v>
      </c>
      <c r="P503" s="83">
        <f t="shared" si="21"/>
        <v>0.06357974733</v>
      </c>
      <c r="Q503" s="83">
        <f t="shared" si="22"/>
        <v>1</v>
      </c>
      <c r="R503" s="86">
        <f t="shared" si="31"/>
        <v>108.6111229</v>
      </c>
      <c r="S503" s="86">
        <f>min(R503, offset(Sheet1!$K$9,B503-1,0))</f>
        <v>108.6111229</v>
      </c>
      <c r="T503" s="83">
        <f t="shared" si="30"/>
        <v>5120.086966</v>
      </c>
      <c r="U503" s="83">
        <f t="shared" si="26"/>
        <v>0</v>
      </c>
      <c r="V503" s="83">
        <f t="shared" si="27"/>
        <v>3.184473404</v>
      </c>
      <c r="W503" s="83">
        <f t="shared" si="28"/>
        <v>1105.499027</v>
      </c>
    </row>
    <row r="504" ht="12.75" customHeight="1">
      <c r="A504" s="83">
        <f t="shared" si="29"/>
        <v>10.36</v>
      </c>
      <c r="B504" s="83">
        <f>IF( ISERROR( MATCH(R503,Sheet1!$K$9:$K$13,1) ), 1,  MATCH(R503,Sheet1!$K$9:$K$13,1)+1)</f>
        <v>3</v>
      </c>
      <c r="C504" s="94">
        <f>IF( ISERROR( MATCH(D504,Sheet1!$B$25:$B$42) ), 1, MATCH(D504,Sheet1!$B$25:$B$42))</f>
        <v>10</v>
      </c>
      <c r="D504" s="83">
        <f>if(U504, OFFSET(Sheet1!$P$9, 2*B503-1, 0),T503)</f>
        <v>5120.086966</v>
      </c>
      <c r="E504" s="100">
        <f t="array" ref="E504">index(Sheet1!$C$25:$H$42, C504,B504)</f>
        <v>106.0637481</v>
      </c>
      <c r="F504" s="100">
        <f t="array" ref="F504">index(Sheet1!$C$25:$H$42, C504+1,B504)</f>
        <v>116.6701229</v>
      </c>
      <c r="G504" s="94">
        <f t="array" ref="G504">index(Sheet1!$B$25:$B$42, C504,1)</f>
        <v>5000</v>
      </c>
      <c r="H504" s="94">
        <f t="array" ref="H504">index(Sheet1!$B$25:$B$42, C504+1,1)</f>
        <v>5500</v>
      </c>
      <c r="I504" s="100">
        <f t="shared" si="17"/>
        <v>108.6111229</v>
      </c>
      <c r="J504" s="100">
        <f t="array" ref="J504">index(Sheet1!$F$47:$K$64, C504,B504)</f>
        <v>1877.85</v>
      </c>
      <c r="K504" s="100">
        <f t="array" ref="K504">index(Sheet1!$F$47:$K$64, C504+1,B504)</f>
        <v>1842.75</v>
      </c>
      <c r="L504" s="102">
        <f t="shared" si="18"/>
        <v>1869.419895</v>
      </c>
      <c r="M504" s="83">
        <f>L504/( 0.5*Sheet1!$F$18/12)</f>
        <v>1792.666931</v>
      </c>
      <c r="N504" s="83">
        <f t="shared" si="19"/>
        <v>0.5146904769</v>
      </c>
      <c r="O504" s="83">
        <f t="shared" si="20"/>
        <v>221.8527585</v>
      </c>
      <c r="P504" s="83">
        <f t="shared" si="21"/>
        <v>0.06369588242</v>
      </c>
      <c r="Q504" s="83">
        <f t="shared" si="22"/>
        <v>1</v>
      </c>
      <c r="R504" s="86">
        <f t="shared" si="31"/>
        <v>108.7101367</v>
      </c>
      <c r="S504" s="86">
        <f>min(R504, offset(Sheet1!$K$9,B504-1,0))</f>
        <v>108.7101367</v>
      </c>
      <c r="T504" s="83">
        <f t="shared" si="30"/>
        <v>5124.754622</v>
      </c>
      <c r="U504" s="83">
        <f t="shared" si="26"/>
        <v>0</v>
      </c>
      <c r="V504" s="83">
        <f t="shared" si="27"/>
        <v>3.187378474</v>
      </c>
      <c r="W504" s="83">
        <f t="shared" si="28"/>
        <v>1108.6835</v>
      </c>
    </row>
    <row r="505" ht="12.75" customHeight="1">
      <c r="A505" s="83">
        <f t="shared" si="29"/>
        <v>10.38</v>
      </c>
      <c r="B505" s="83">
        <f>IF( ISERROR( MATCH(R504,Sheet1!$K$9:$K$13,1) ), 1,  MATCH(R504,Sheet1!$K$9:$K$13,1)+1)</f>
        <v>3</v>
      </c>
      <c r="C505" s="94">
        <f>IF( ISERROR( MATCH(D505,Sheet1!$B$25:$B$42) ), 1, MATCH(D505,Sheet1!$B$25:$B$42))</f>
        <v>10</v>
      </c>
      <c r="D505" s="83">
        <f>if(U505, OFFSET(Sheet1!$P$9, 2*B504-1, 0),T504)</f>
        <v>5124.754622</v>
      </c>
      <c r="E505" s="100">
        <f t="array" ref="E505">index(Sheet1!$C$25:$H$42, C505,B505)</f>
        <v>106.0637481</v>
      </c>
      <c r="F505" s="100">
        <f t="array" ref="F505">index(Sheet1!$C$25:$H$42, C505+1,B505)</f>
        <v>116.6701229</v>
      </c>
      <c r="G505" s="94">
        <f t="array" ref="G505">index(Sheet1!$B$25:$B$42, C505,1)</f>
        <v>5000</v>
      </c>
      <c r="H505" s="94">
        <f t="array" ref="H505">index(Sheet1!$B$25:$B$42, C505+1,1)</f>
        <v>5500</v>
      </c>
      <c r="I505" s="100">
        <f t="shared" si="17"/>
        <v>108.7101367</v>
      </c>
      <c r="J505" s="100">
        <f t="array" ref="J505">index(Sheet1!$F$47:$K$64, C505,B505)</f>
        <v>1877.85</v>
      </c>
      <c r="K505" s="100">
        <f t="array" ref="K505">index(Sheet1!$F$47:$K$64, C505+1,B505)</f>
        <v>1842.75</v>
      </c>
      <c r="L505" s="102">
        <f t="shared" si="18"/>
        <v>1869.092226</v>
      </c>
      <c r="M505" s="83">
        <f>L505/( 0.5*Sheet1!$F$18/12)</f>
        <v>1792.352715</v>
      </c>
      <c r="N505" s="83">
        <f t="shared" si="19"/>
        <v>0.5146002626</v>
      </c>
      <c r="O505" s="83">
        <f t="shared" si="20"/>
        <v>222.2574408</v>
      </c>
      <c r="P505" s="83">
        <f t="shared" si="21"/>
        <v>0.06381207028</v>
      </c>
      <c r="Q505" s="83">
        <f t="shared" si="22"/>
        <v>1</v>
      </c>
      <c r="R505" s="86">
        <f t="shared" si="31"/>
        <v>108.8091052</v>
      </c>
      <c r="S505" s="86">
        <f>min(R505, offset(Sheet1!$K$9,B505-1,0))</f>
        <v>108.8091052</v>
      </c>
      <c r="T505" s="83">
        <f t="shared" si="30"/>
        <v>5129.420142</v>
      </c>
      <c r="U505" s="83">
        <f t="shared" si="26"/>
        <v>0</v>
      </c>
      <c r="V505" s="83">
        <f t="shared" si="27"/>
        <v>3.190282214</v>
      </c>
      <c r="W505" s="83">
        <f t="shared" si="28"/>
        <v>1111.870879</v>
      </c>
    </row>
    <row r="506" ht="12.75" customHeight="1">
      <c r="A506" s="83">
        <f t="shared" si="29"/>
        <v>10.4</v>
      </c>
      <c r="B506" s="83">
        <f>IF( ISERROR( MATCH(R505,Sheet1!$K$9:$K$13,1) ), 1,  MATCH(R505,Sheet1!$K$9:$K$13,1)+1)</f>
        <v>3</v>
      </c>
      <c r="C506" s="94">
        <f>IF( ISERROR( MATCH(D506,Sheet1!$B$25:$B$42) ), 1, MATCH(D506,Sheet1!$B$25:$B$42))</f>
        <v>10</v>
      </c>
      <c r="D506" s="83">
        <f>if(U506, OFFSET(Sheet1!$P$9, 2*B505-1, 0),T505)</f>
        <v>5129.420142</v>
      </c>
      <c r="E506" s="100">
        <f t="array" ref="E506">index(Sheet1!$C$25:$H$42, C506,B506)</f>
        <v>106.0637481</v>
      </c>
      <c r="F506" s="100">
        <f t="array" ref="F506">index(Sheet1!$C$25:$H$42, C506+1,B506)</f>
        <v>116.6701229</v>
      </c>
      <c r="G506" s="94">
        <f t="array" ref="G506">index(Sheet1!$B$25:$B$42, C506,1)</f>
        <v>5000</v>
      </c>
      <c r="H506" s="94">
        <f t="array" ref="H506">index(Sheet1!$B$25:$B$42, C506+1,1)</f>
        <v>5500</v>
      </c>
      <c r="I506" s="100">
        <f t="shared" si="17"/>
        <v>108.8091052</v>
      </c>
      <c r="J506" s="100">
        <f t="array" ref="J506">index(Sheet1!$F$47:$K$64, C506,B506)</f>
        <v>1877.85</v>
      </c>
      <c r="K506" s="100">
        <f t="array" ref="K506">index(Sheet1!$F$47:$K$64, C506+1,B506)</f>
        <v>1842.75</v>
      </c>
      <c r="L506" s="102">
        <f t="shared" si="18"/>
        <v>1868.764706</v>
      </c>
      <c r="M506" s="83">
        <f>L506/( 0.5*Sheet1!$F$18/12)</f>
        <v>1792.038642</v>
      </c>
      <c r="N506" s="83">
        <f t="shared" si="19"/>
        <v>0.5145100896</v>
      </c>
      <c r="O506" s="83">
        <f t="shared" si="20"/>
        <v>222.6623064</v>
      </c>
      <c r="P506" s="83">
        <f t="shared" si="21"/>
        <v>0.06392831077</v>
      </c>
      <c r="Q506" s="83">
        <f t="shared" si="22"/>
        <v>1</v>
      </c>
      <c r="R506" s="86">
        <f t="shared" si="31"/>
        <v>108.9080284</v>
      </c>
      <c r="S506" s="86">
        <f>min(R506, offset(Sheet1!$K$9,B506-1,0))</f>
        <v>108.9080284</v>
      </c>
      <c r="T506" s="83">
        <f t="shared" si="30"/>
        <v>5134.083525</v>
      </c>
      <c r="U506" s="83">
        <f t="shared" si="26"/>
        <v>0</v>
      </c>
      <c r="V506" s="83">
        <f t="shared" si="27"/>
        <v>3.193184626</v>
      </c>
      <c r="W506" s="83">
        <f t="shared" si="28"/>
        <v>1115.061161</v>
      </c>
    </row>
    <row r="507" ht="12.75" customHeight="1">
      <c r="A507" s="83">
        <f t="shared" si="29"/>
        <v>10.42</v>
      </c>
      <c r="B507" s="83">
        <f>IF( ISERROR( MATCH(R506,Sheet1!$K$9:$K$13,1) ), 1,  MATCH(R506,Sheet1!$K$9:$K$13,1)+1)</f>
        <v>3</v>
      </c>
      <c r="C507" s="94">
        <f>IF( ISERROR( MATCH(D507,Sheet1!$B$25:$B$42) ), 1, MATCH(D507,Sheet1!$B$25:$B$42))</f>
        <v>10</v>
      </c>
      <c r="D507" s="83">
        <f>if(U507, OFFSET(Sheet1!$P$9, 2*B506-1, 0),T506)</f>
        <v>5134.083525</v>
      </c>
      <c r="E507" s="100">
        <f t="array" ref="E507">index(Sheet1!$C$25:$H$42, C507,B507)</f>
        <v>106.0637481</v>
      </c>
      <c r="F507" s="100">
        <f t="array" ref="F507">index(Sheet1!$C$25:$H$42, C507+1,B507)</f>
        <v>116.6701229</v>
      </c>
      <c r="G507" s="94">
        <f t="array" ref="G507">index(Sheet1!$B$25:$B$42, C507,1)</f>
        <v>5000</v>
      </c>
      <c r="H507" s="94">
        <f t="array" ref="H507">index(Sheet1!$B$25:$B$42, C507+1,1)</f>
        <v>5500</v>
      </c>
      <c r="I507" s="100">
        <f t="shared" si="17"/>
        <v>108.9080284</v>
      </c>
      <c r="J507" s="100">
        <f t="array" ref="J507">index(Sheet1!$F$47:$K$64, C507,B507)</f>
        <v>1877.85</v>
      </c>
      <c r="K507" s="100">
        <f t="array" ref="K507">index(Sheet1!$F$47:$K$64, C507+1,B507)</f>
        <v>1842.75</v>
      </c>
      <c r="L507" s="102">
        <f t="shared" si="18"/>
        <v>1868.437337</v>
      </c>
      <c r="M507" s="83">
        <f>L507/( 0.5*Sheet1!$F$18/12)</f>
        <v>1791.724713</v>
      </c>
      <c r="N507" s="83">
        <f t="shared" si="19"/>
        <v>0.5144199579</v>
      </c>
      <c r="O507" s="83">
        <f t="shared" si="20"/>
        <v>223.0673548</v>
      </c>
      <c r="P507" s="83">
        <f t="shared" si="21"/>
        <v>0.06404460373</v>
      </c>
      <c r="Q507" s="83">
        <f t="shared" si="22"/>
        <v>1</v>
      </c>
      <c r="R507" s="86">
        <f t="shared" si="31"/>
        <v>109.0069062</v>
      </c>
      <c r="S507" s="86">
        <f>min(R507, offset(Sheet1!$K$9,B507-1,0))</f>
        <v>109.0069062</v>
      </c>
      <c r="T507" s="83">
        <f t="shared" si="30"/>
        <v>5138.744772</v>
      </c>
      <c r="U507" s="83">
        <f t="shared" si="26"/>
        <v>0</v>
      </c>
      <c r="V507" s="83">
        <f t="shared" si="27"/>
        <v>3.196085707</v>
      </c>
      <c r="W507" s="83">
        <f t="shared" si="28"/>
        <v>1118.254346</v>
      </c>
    </row>
    <row r="508" ht="12.75" customHeight="1">
      <c r="A508" s="83">
        <f t="shared" si="29"/>
        <v>10.44</v>
      </c>
      <c r="B508" s="83">
        <f>IF( ISERROR( MATCH(R507,Sheet1!$K$9:$K$13,1) ), 1,  MATCH(R507,Sheet1!$K$9:$K$13,1)+1)</f>
        <v>3</v>
      </c>
      <c r="C508" s="94">
        <f>IF( ISERROR( MATCH(D508,Sheet1!$B$25:$B$42) ), 1, MATCH(D508,Sheet1!$B$25:$B$42))</f>
        <v>10</v>
      </c>
      <c r="D508" s="83">
        <f>if(U508, OFFSET(Sheet1!$P$9, 2*B507-1, 0),T507)</f>
        <v>5138.744772</v>
      </c>
      <c r="E508" s="100">
        <f t="array" ref="E508">index(Sheet1!$C$25:$H$42, C508,B508)</f>
        <v>106.0637481</v>
      </c>
      <c r="F508" s="100">
        <f t="array" ref="F508">index(Sheet1!$C$25:$H$42, C508+1,B508)</f>
        <v>116.6701229</v>
      </c>
      <c r="G508" s="94">
        <f t="array" ref="G508">index(Sheet1!$B$25:$B$42, C508,1)</f>
        <v>5000</v>
      </c>
      <c r="H508" s="94">
        <f t="array" ref="H508">index(Sheet1!$B$25:$B$42, C508+1,1)</f>
        <v>5500</v>
      </c>
      <c r="I508" s="100">
        <f t="shared" si="17"/>
        <v>109.0069062</v>
      </c>
      <c r="J508" s="100">
        <f t="array" ref="J508">index(Sheet1!$F$47:$K$64, C508,B508)</f>
        <v>1877.85</v>
      </c>
      <c r="K508" s="100">
        <f t="array" ref="K508">index(Sheet1!$F$47:$K$64, C508+1,B508)</f>
        <v>1842.75</v>
      </c>
      <c r="L508" s="102">
        <f t="shared" si="18"/>
        <v>1868.110117</v>
      </c>
      <c r="M508" s="83">
        <f>L508/( 0.5*Sheet1!$F$18/12)</f>
        <v>1791.410929</v>
      </c>
      <c r="N508" s="83">
        <f t="shared" si="19"/>
        <v>0.5143298675</v>
      </c>
      <c r="O508" s="83">
        <f t="shared" si="20"/>
        <v>223.4725854</v>
      </c>
      <c r="P508" s="83">
        <f t="shared" si="21"/>
        <v>0.06416094902</v>
      </c>
      <c r="Q508" s="83">
        <f t="shared" si="22"/>
        <v>1</v>
      </c>
      <c r="R508" s="86">
        <f t="shared" si="31"/>
        <v>109.1057388</v>
      </c>
      <c r="S508" s="86">
        <f>min(R508, offset(Sheet1!$K$9,B508-1,0))</f>
        <v>109.1057388</v>
      </c>
      <c r="T508" s="83">
        <f t="shared" si="30"/>
        <v>5143.403882</v>
      </c>
      <c r="U508" s="83">
        <f t="shared" si="26"/>
        <v>0</v>
      </c>
      <c r="V508" s="83">
        <f t="shared" si="27"/>
        <v>3.19898546</v>
      </c>
      <c r="W508" s="83">
        <f t="shared" si="28"/>
        <v>1121.450431</v>
      </c>
    </row>
    <row r="509" ht="12.75" customHeight="1">
      <c r="A509" s="83">
        <f t="shared" si="29"/>
        <v>10.46</v>
      </c>
      <c r="B509" s="83">
        <f>IF( ISERROR( MATCH(R508,Sheet1!$K$9:$K$13,1) ), 1,  MATCH(R508,Sheet1!$K$9:$K$13,1)+1)</f>
        <v>3</v>
      </c>
      <c r="C509" s="94">
        <f>IF( ISERROR( MATCH(D509,Sheet1!$B$25:$B$42) ), 1, MATCH(D509,Sheet1!$B$25:$B$42))</f>
        <v>10</v>
      </c>
      <c r="D509" s="83">
        <f>if(U509, OFFSET(Sheet1!$P$9, 2*B508-1, 0),T508)</f>
        <v>5143.403882</v>
      </c>
      <c r="E509" s="100">
        <f t="array" ref="E509">index(Sheet1!$C$25:$H$42, C509,B509)</f>
        <v>106.0637481</v>
      </c>
      <c r="F509" s="100">
        <f t="array" ref="F509">index(Sheet1!$C$25:$H$42, C509+1,B509)</f>
        <v>116.6701229</v>
      </c>
      <c r="G509" s="94">
        <f t="array" ref="G509">index(Sheet1!$B$25:$B$42, C509,1)</f>
        <v>5000</v>
      </c>
      <c r="H509" s="94">
        <f t="array" ref="H509">index(Sheet1!$B$25:$B$42, C509+1,1)</f>
        <v>5500</v>
      </c>
      <c r="I509" s="100">
        <f t="shared" si="17"/>
        <v>109.1057388</v>
      </c>
      <c r="J509" s="100">
        <f t="array" ref="J509">index(Sheet1!$F$47:$K$64, C509,B509)</f>
        <v>1877.85</v>
      </c>
      <c r="K509" s="100">
        <f t="array" ref="K509">index(Sheet1!$F$47:$K$64, C509+1,B509)</f>
        <v>1842.75</v>
      </c>
      <c r="L509" s="102">
        <f t="shared" si="18"/>
        <v>1867.783047</v>
      </c>
      <c r="M509" s="83">
        <f>L509/( 0.5*Sheet1!$F$18/12)</f>
        <v>1791.097288</v>
      </c>
      <c r="N509" s="83">
        <f t="shared" si="19"/>
        <v>0.5142398184</v>
      </c>
      <c r="O509" s="83">
        <f t="shared" si="20"/>
        <v>223.8779978</v>
      </c>
      <c r="P509" s="83">
        <f t="shared" si="21"/>
        <v>0.06427734649</v>
      </c>
      <c r="Q509" s="83">
        <f t="shared" si="22"/>
        <v>1</v>
      </c>
      <c r="R509" s="86">
        <f t="shared" si="31"/>
        <v>109.204526</v>
      </c>
      <c r="S509" s="86">
        <f>min(R509, offset(Sheet1!$K$9,B509-1,0))</f>
        <v>109.204526</v>
      </c>
      <c r="T509" s="83">
        <f t="shared" si="30"/>
        <v>5148.060856</v>
      </c>
      <c r="U509" s="83">
        <f t="shared" si="26"/>
        <v>0</v>
      </c>
      <c r="V509" s="83">
        <f t="shared" si="27"/>
        <v>3.201883883</v>
      </c>
      <c r="W509" s="83">
        <f t="shared" si="28"/>
        <v>1124.649417</v>
      </c>
    </row>
    <row r="510" ht="12.75" customHeight="1">
      <c r="A510" s="83">
        <f t="shared" si="29"/>
        <v>10.48</v>
      </c>
      <c r="B510" s="83">
        <f>IF( ISERROR( MATCH(R509,Sheet1!$K$9:$K$13,1) ), 1,  MATCH(R509,Sheet1!$K$9:$K$13,1)+1)</f>
        <v>3</v>
      </c>
      <c r="C510" s="94">
        <f>IF( ISERROR( MATCH(D510,Sheet1!$B$25:$B$42) ), 1, MATCH(D510,Sheet1!$B$25:$B$42))</f>
        <v>10</v>
      </c>
      <c r="D510" s="83">
        <f>if(U510, OFFSET(Sheet1!$P$9, 2*B509-1, 0),T509)</f>
        <v>5148.060856</v>
      </c>
      <c r="E510" s="100">
        <f t="array" ref="E510">index(Sheet1!$C$25:$H$42, C510,B510)</f>
        <v>106.0637481</v>
      </c>
      <c r="F510" s="100">
        <f t="array" ref="F510">index(Sheet1!$C$25:$H$42, C510+1,B510)</f>
        <v>116.6701229</v>
      </c>
      <c r="G510" s="94">
        <f t="array" ref="G510">index(Sheet1!$B$25:$B$42, C510,1)</f>
        <v>5000</v>
      </c>
      <c r="H510" s="94">
        <f t="array" ref="H510">index(Sheet1!$B$25:$B$42, C510+1,1)</f>
        <v>5500</v>
      </c>
      <c r="I510" s="100">
        <f t="shared" si="17"/>
        <v>109.204526</v>
      </c>
      <c r="J510" s="100">
        <f t="array" ref="J510">index(Sheet1!$F$47:$K$64, C510,B510)</f>
        <v>1877.85</v>
      </c>
      <c r="K510" s="100">
        <f t="array" ref="K510">index(Sheet1!$F$47:$K$64, C510+1,B510)</f>
        <v>1842.75</v>
      </c>
      <c r="L510" s="102">
        <f t="shared" si="18"/>
        <v>1867.456128</v>
      </c>
      <c r="M510" s="83">
        <f>L510/( 0.5*Sheet1!$F$18/12)</f>
        <v>1790.78379</v>
      </c>
      <c r="N510" s="83">
        <f t="shared" si="19"/>
        <v>0.5141498106</v>
      </c>
      <c r="O510" s="83">
        <f t="shared" si="20"/>
        <v>224.2835915</v>
      </c>
      <c r="P510" s="83">
        <f t="shared" si="21"/>
        <v>0.064393796</v>
      </c>
      <c r="Q510" s="83">
        <f t="shared" si="22"/>
        <v>1</v>
      </c>
      <c r="R510" s="86">
        <f t="shared" si="31"/>
        <v>109.3032679</v>
      </c>
      <c r="S510" s="86">
        <f>min(R510, offset(Sheet1!$K$9,B510-1,0))</f>
        <v>109.3032679</v>
      </c>
      <c r="T510" s="83">
        <f t="shared" si="30"/>
        <v>5152.715692</v>
      </c>
      <c r="U510" s="83">
        <f t="shared" si="26"/>
        <v>0</v>
      </c>
      <c r="V510" s="83">
        <f t="shared" si="27"/>
        <v>3.204780977</v>
      </c>
      <c r="W510" s="83">
        <f t="shared" si="28"/>
        <v>1127.851301</v>
      </c>
    </row>
    <row r="511" ht="12.75" customHeight="1">
      <c r="A511" s="83">
        <f t="shared" si="29"/>
        <v>10.5</v>
      </c>
      <c r="B511" s="83">
        <f>IF( ISERROR( MATCH(R510,Sheet1!$K$9:$K$13,1) ), 1,  MATCH(R510,Sheet1!$K$9:$K$13,1)+1)</f>
        <v>3</v>
      </c>
      <c r="C511" s="94">
        <f>IF( ISERROR( MATCH(D511,Sheet1!$B$25:$B$42) ), 1, MATCH(D511,Sheet1!$B$25:$B$42))</f>
        <v>10</v>
      </c>
      <c r="D511" s="83">
        <f>if(U511, OFFSET(Sheet1!$P$9, 2*B510-1, 0),T510)</f>
        <v>5152.715692</v>
      </c>
      <c r="E511" s="100">
        <f t="array" ref="E511">index(Sheet1!$C$25:$H$42, C511,B511)</f>
        <v>106.0637481</v>
      </c>
      <c r="F511" s="100">
        <f t="array" ref="F511">index(Sheet1!$C$25:$H$42, C511+1,B511)</f>
        <v>116.6701229</v>
      </c>
      <c r="G511" s="94">
        <f t="array" ref="G511">index(Sheet1!$B$25:$B$42, C511,1)</f>
        <v>5000</v>
      </c>
      <c r="H511" s="94">
        <f t="array" ref="H511">index(Sheet1!$B$25:$B$42, C511+1,1)</f>
        <v>5500</v>
      </c>
      <c r="I511" s="100">
        <f t="shared" si="17"/>
        <v>109.3032679</v>
      </c>
      <c r="J511" s="100">
        <f t="array" ref="J511">index(Sheet1!$F$47:$K$64, C511,B511)</f>
        <v>1877.85</v>
      </c>
      <c r="K511" s="100">
        <f t="array" ref="K511">index(Sheet1!$F$47:$K$64, C511+1,B511)</f>
        <v>1842.75</v>
      </c>
      <c r="L511" s="102">
        <f t="shared" si="18"/>
        <v>1867.129358</v>
      </c>
      <c r="M511" s="83">
        <f>L511/( 0.5*Sheet1!$F$18/12)</f>
        <v>1790.470437</v>
      </c>
      <c r="N511" s="83">
        <f t="shared" si="19"/>
        <v>0.5140598441</v>
      </c>
      <c r="O511" s="83">
        <f t="shared" si="20"/>
        <v>224.6893658</v>
      </c>
      <c r="P511" s="83">
        <f t="shared" si="21"/>
        <v>0.06451029739</v>
      </c>
      <c r="Q511" s="83">
        <f t="shared" si="22"/>
        <v>1</v>
      </c>
      <c r="R511" s="86">
        <f t="shared" si="31"/>
        <v>109.4019644</v>
      </c>
      <c r="S511" s="86">
        <f>min(R511, offset(Sheet1!$K$9,B511-1,0))</f>
        <v>109.4019644</v>
      </c>
      <c r="T511" s="83">
        <f t="shared" si="30"/>
        <v>5157.368392</v>
      </c>
      <c r="U511" s="83">
        <f t="shared" si="26"/>
        <v>0</v>
      </c>
      <c r="V511" s="83">
        <f t="shared" si="27"/>
        <v>3.207676741</v>
      </c>
      <c r="W511" s="83">
        <f t="shared" si="28"/>
        <v>1131.056082</v>
      </c>
    </row>
    <row r="512" ht="12.75" customHeight="1">
      <c r="A512" s="83">
        <f t="shared" si="29"/>
        <v>10.52</v>
      </c>
      <c r="B512" s="83">
        <f>IF( ISERROR( MATCH(R511,Sheet1!$K$9:$K$13,1) ), 1,  MATCH(R511,Sheet1!$K$9:$K$13,1)+1)</f>
        <v>3</v>
      </c>
      <c r="C512" s="94">
        <f>IF( ISERROR( MATCH(D512,Sheet1!$B$25:$B$42) ), 1, MATCH(D512,Sheet1!$B$25:$B$42))</f>
        <v>10</v>
      </c>
      <c r="D512" s="83">
        <f>if(U512, OFFSET(Sheet1!$P$9, 2*B511-1, 0),T511)</f>
        <v>5157.368392</v>
      </c>
      <c r="E512" s="100">
        <f t="array" ref="E512">index(Sheet1!$C$25:$H$42, C512,B512)</f>
        <v>106.0637481</v>
      </c>
      <c r="F512" s="100">
        <f t="array" ref="F512">index(Sheet1!$C$25:$H$42, C512+1,B512)</f>
        <v>116.6701229</v>
      </c>
      <c r="G512" s="94">
        <f t="array" ref="G512">index(Sheet1!$B$25:$B$42, C512,1)</f>
        <v>5000</v>
      </c>
      <c r="H512" s="94">
        <f t="array" ref="H512">index(Sheet1!$B$25:$B$42, C512+1,1)</f>
        <v>5500</v>
      </c>
      <c r="I512" s="100">
        <f t="shared" si="17"/>
        <v>109.4019644</v>
      </c>
      <c r="J512" s="100">
        <f t="array" ref="J512">index(Sheet1!$F$47:$K$64, C512,B512)</f>
        <v>1877.85</v>
      </c>
      <c r="K512" s="100">
        <f t="array" ref="K512">index(Sheet1!$F$47:$K$64, C512+1,B512)</f>
        <v>1842.75</v>
      </c>
      <c r="L512" s="102">
        <f t="shared" si="18"/>
        <v>1866.802739</v>
      </c>
      <c r="M512" s="83">
        <f>L512/( 0.5*Sheet1!$F$18/12)</f>
        <v>1790.157228</v>
      </c>
      <c r="N512" s="83">
        <f t="shared" si="19"/>
        <v>0.5139699189</v>
      </c>
      <c r="O512" s="83">
        <f t="shared" si="20"/>
        <v>225.0953204</v>
      </c>
      <c r="P512" s="83">
        <f t="shared" si="21"/>
        <v>0.06462685052</v>
      </c>
      <c r="Q512" s="83">
        <f t="shared" si="22"/>
        <v>1</v>
      </c>
      <c r="R512" s="86">
        <f t="shared" si="31"/>
        <v>109.5006157</v>
      </c>
      <c r="S512" s="86">
        <f>min(R512, offset(Sheet1!$K$9,B512-1,0))</f>
        <v>109.5006157</v>
      </c>
      <c r="T512" s="83">
        <f t="shared" si="30"/>
        <v>5162.018955</v>
      </c>
      <c r="U512" s="83">
        <f t="shared" si="26"/>
        <v>0</v>
      </c>
      <c r="V512" s="83">
        <f t="shared" si="27"/>
        <v>3.210571175</v>
      </c>
      <c r="W512" s="83">
        <f t="shared" si="28"/>
        <v>1134.263758</v>
      </c>
    </row>
    <row r="513" ht="12.75" customHeight="1">
      <c r="A513" s="83">
        <f t="shared" si="29"/>
        <v>10.54</v>
      </c>
      <c r="B513" s="83">
        <f>IF( ISERROR( MATCH(R512,Sheet1!$K$9:$K$13,1) ), 1,  MATCH(R512,Sheet1!$K$9:$K$13,1)+1)</f>
        <v>3</v>
      </c>
      <c r="C513" s="94">
        <f>IF( ISERROR( MATCH(D513,Sheet1!$B$25:$B$42) ), 1, MATCH(D513,Sheet1!$B$25:$B$42))</f>
        <v>10</v>
      </c>
      <c r="D513" s="83">
        <f>if(U513, OFFSET(Sheet1!$P$9, 2*B512-1, 0),T512)</f>
        <v>5162.018955</v>
      </c>
      <c r="E513" s="100">
        <f t="array" ref="E513">index(Sheet1!$C$25:$H$42, C513,B513)</f>
        <v>106.0637481</v>
      </c>
      <c r="F513" s="100">
        <f t="array" ref="F513">index(Sheet1!$C$25:$H$42, C513+1,B513)</f>
        <v>116.6701229</v>
      </c>
      <c r="G513" s="94">
        <f t="array" ref="G513">index(Sheet1!$B$25:$B$42, C513,1)</f>
        <v>5000</v>
      </c>
      <c r="H513" s="94">
        <f t="array" ref="H513">index(Sheet1!$B$25:$B$42, C513+1,1)</f>
        <v>5500</v>
      </c>
      <c r="I513" s="100">
        <f t="shared" si="17"/>
        <v>109.5006157</v>
      </c>
      <c r="J513" s="100">
        <f t="array" ref="J513">index(Sheet1!$F$47:$K$64, C513,B513)</f>
        <v>1877.85</v>
      </c>
      <c r="K513" s="100">
        <f t="array" ref="K513">index(Sheet1!$F$47:$K$64, C513+1,B513)</f>
        <v>1842.75</v>
      </c>
      <c r="L513" s="102">
        <f t="shared" si="18"/>
        <v>1866.476269</v>
      </c>
      <c r="M513" s="83">
        <f>L513/( 0.5*Sheet1!$F$18/12)</f>
        <v>1789.844162</v>
      </c>
      <c r="N513" s="83">
        <f t="shared" si="19"/>
        <v>0.513880035</v>
      </c>
      <c r="O513" s="83">
        <f t="shared" si="20"/>
        <v>225.5014546</v>
      </c>
      <c r="P513" s="83">
        <f t="shared" si="21"/>
        <v>0.06474345524</v>
      </c>
      <c r="Q513" s="83">
        <f t="shared" si="22"/>
        <v>1</v>
      </c>
      <c r="R513" s="86">
        <f t="shared" si="31"/>
        <v>109.5992216</v>
      </c>
      <c r="S513" s="86">
        <f>min(R513, offset(Sheet1!$K$9,B513-1,0))</f>
        <v>109.5992216</v>
      </c>
      <c r="T513" s="83">
        <f t="shared" si="30"/>
        <v>5166.667381</v>
      </c>
      <c r="U513" s="83">
        <f t="shared" si="26"/>
        <v>0</v>
      </c>
      <c r="V513" s="83">
        <f t="shared" si="27"/>
        <v>3.213464279</v>
      </c>
      <c r="W513" s="83">
        <f t="shared" si="28"/>
        <v>1137.474329</v>
      </c>
    </row>
    <row r="514" ht="12.75" customHeight="1">
      <c r="A514" s="83">
        <f t="shared" si="29"/>
        <v>10.56</v>
      </c>
      <c r="B514" s="83">
        <f>IF( ISERROR( MATCH(R513,Sheet1!$K$9:$K$13,1) ), 1,  MATCH(R513,Sheet1!$K$9:$K$13,1)+1)</f>
        <v>3</v>
      </c>
      <c r="C514" s="94">
        <f>IF( ISERROR( MATCH(D514,Sheet1!$B$25:$B$42) ), 1, MATCH(D514,Sheet1!$B$25:$B$42))</f>
        <v>10</v>
      </c>
      <c r="D514" s="83">
        <f>if(U514, OFFSET(Sheet1!$P$9, 2*B513-1, 0),T513)</f>
        <v>5166.667381</v>
      </c>
      <c r="E514" s="100">
        <f t="array" ref="E514">index(Sheet1!$C$25:$H$42, C514,B514)</f>
        <v>106.0637481</v>
      </c>
      <c r="F514" s="100">
        <f t="array" ref="F514">index(Sheet1!$C$25:$H$42, C514+1,B514)</f>
        <v>116.6701229</v>
      </c>
      <c r="G514" s="94">
        <f t="array" ref="G514">index(Sheet1!$B$25:$B$42, C514,1)</f>
        <v>5000</v>
      </c>
      <c r="H514" s="94">
        <f t="array" ref="H514">index(Sheet1!$B$25:$B$42, C514+1,1)</f>
        <v>5500</v>
      </c>
      <c r="I514" s="100">
        <f t="shared" si="17"/>
        <v>109.5992216</v>
      </c>
      <c r="J514" s="100">
        <f t="array" ref="J514">index(Sheet1!$F$47:$K$64, C514,B514)</f>
        <v>1877.85</v>
      </c>
      <c r="K514" s="100">
        <f t="array" ref="K514">index(Sheet1!$F$47:$K$64, C514+1,B514)</f>
        <v>1842.75</v>
      </c>
      <c r="L514" s="102">
        <f t="shared" si="18"/>
        <v>1866.14995</v>
      </c>
      <c r="M514" s="83">
        <f>L514/( 0.5*Sheet1!$F$18/12)</f>
        <v>1789.53124</v>
      </c>
      <c r="N514" s="83">
        <f t="shared" si="19"/>
        <v>0.5137901924</v>
      </c>
      <c r="O514" s="83">
        <f t="shared" si="20"/>
        <v>225.907768</v>
      </c>
      <c r="P514" s="83">
        <f t="shared" si="21"/>
        <v>0.0648601114</v>
      </c>
      <c r="Q514" s="83">
        <f t="shared" si="22"/>
        <v>1</v>
      </c>
      <c r="R514" s="86">
        <f t="shared" si="31"/>
        <v>109.6977821</v>
      </c>
      <c r="S514" s="86">
        <f>min(R514, offset(Sheet1!$K$9,B514-1,0))</f>
        <v>109.6977821</v>
      </c>
      <c r="T514" s="83">
        <f t="shared" si="30"/>
        <v>5171.31367</v>
      </c>
      <c r="U514" s="83">
        <f t="shared" si="26"/>
        <v>0</v>
      </c>
      <c r="V514" s="83">
        <f t="shared" si="27"/>
        <v>3.216356054</v>
      </c>
      <c r="W514" s="83">
        <f t="shared" si="28"/>
        <v>1140.687794</v>
      </c>
    </row>
    <row r="515" ht="12.75" customHeight="1">
      <c r="A515" s="83">
        <f t="shared" si="29"/>
        <v>10.58</v>
      </c>
      <c r="B515" s="83">
        <f>IF( ISERROR( MATCH(R514,Sheet1!$K$9:$K$13,1) ), 1,  MATCH(R514,Sheet1!$K$9:$K$13,1)+1)</f>
        <v>3</v>
      </c>
      <c r="C515" s="94">
        <f>IF( ISERROR( MATCH(D515,Sheet1!$B$25:$B$42) ), 1, MATCH(D515,Sheet1!$B$25:$B$42))</f>
        <v>10</v>
      </c>
      <c r="D515" s="83">
        <f>if(U515, OFFSET(Sheet1!$P$9, 2*B514-1, 0),T514)</f>
        <v>5171.31367</v>
      </c>
      <c r="E515" s="100">
        <f t="array" ref="E515">index(Sheet1!$C$25:$H$42, C515,B515)</f>
        <v>106.0637481</v>
      </c>
      <c r="F515" s="100">
        <f t="array" ref="F515">index(Sheet1!$C$25:$H$42, C515+1,B515)</f>
        <v>116.6701229</v>
      </c>
      <c r="G515" s="94">
        <f t="array" ref="G515">index(Sheet1!$B$25:$B$42, C515,1)</f>
        <v>5000</v>
      </c>
      <c r="H515" s="94">
        <f t="array" ref="H515">index(Sheet1!$B$25:$B$42, C515+1,1)</f>
        <v>5500</v>
      </c>
      <c r="I515" s="100">
        <f t="shared" si="17"/>
        <v>109.6977821</v>
      </c>
      <c r="J515" s="100">
        <f t="array" ref="J515">index(Sheet1!$F$47:$K$64, C515,B515)</f>
        <v>1877.85</v>
      </c>
      <c r="K515" s="100">
        <f t="array" ref="K515">index(Sheet1!$F$47:$K$64, C515+1,B515)</f>
        <v>1842.75</v>
      </c>
      <c r="L515" s="102">
        <f t="shared" si="18"/>
        <v>1865.82378</v>
      </c>
      <c r="M515" s="83">
        <f>L515/( 0.5*Sheet1!$F$18/12)</f>
        <v>1789.218462</v>
      </c>
      <c r="N515" s="83">
        <f t="shared" si="19"/>
        <v>0.5137003911</v>
      </c>
      <c r="O515" s="83">
        <f t="shared" si="20"/>
        <v>226.3142601</v>
      </c>
      <c r="P515" s="83">
        <f t="shared" si="21"/>
        <v>0.06497681886</v>
      </c>
      <c r="Q515" s="83">
        <f t="shared" si="22"/>
        <v>1</v>
      </c>
      <c r="R515" s="86">
        <f t="shared" si="31"/>
        <v>109.7962973</v>
      </c>
      <c r="S515" s="86">
        <f>min(R515, offset(Sheet1!$K$9,B515-1,0))</f>
        <v>109.7962973</v>
      </c>
      <c r="T515" s="83">
        <f t="shared" si="30"/>
        <v>5175.957821</v>
      </c>
      <c r="U515" s="83">
        <f t="shared" si="26"/>
        <v>0</v>
      </c>
      <c r="V515" s="83">
        <f t="shared" si="27"/>
        <v>3.219246499</v>
      </c>
      <c r="W515" s="83">
        <f t="shared" si="28"/>
        <v>1143.90415</v>
      </c>
    </row>
    <row r="516" ht="12.75" customHeight="1">
      <c r="A516" s="83">
        <f t="shared" si="29"/>
        <v>10.6</v>
      </c>
      <c r="B516" s="83">
        <f>IF( ISERROR( MATCH(R515,Sheet1!$K$9:$K$13,1) ), 1,  MATCH(R515,Sheet1!$K$9:$K$13,1)+1)</f>
        <v>3</v>
      </c>
      <c r="C516" s="94">
        <f>IF( ISERROR( MATCH(D516,Sheet1!$B$25:$B$42) ), 1, MATCH(D516,Sheet1!$B$25:$B$42))</f>
        <v>10</v>
      </c>
      <c r="D516" s="83">
        <f>if(U516, OFFSET(Sheet1!$P$9, 2*B515-1, 0),T515)</f>
        <v>5175.957821</v>
      </c>
      <c r="E516" s="100">
        <f t="array" ref="E516">index(Sheet1!$C$25:$H$42, C516,B516)</f>
        <v>106.0637481</v>
      </c>
      <c r="F516" s="100">
        <f t="array" ref="F516">index(Sheet1!$C$25:$H$42, C516+1,B516)</f>
        <v>116.6701229</v>
      </c>
      <c r="G516" s="94">
        <f t="array" ref="G516">index(Sheet1!$B$25:$B$42, C516,1)</f>
        <v>5000</v>
      </c>
      <c r="H516" s="94">
        <f t="array" ref="H516">index(Sheet1!$B$25:$B$42, C516+1,1)</f>
        <v>5500</v>
      </c>
      <c r="I516" s="100">
        <f t="shared" si="17"/>
        <v>109.7962973</v>
      </c>
      <c r="J516" s="100">
        <f t="array" ref="J516">index(Sheet1!$F$47:$K$64, C516,B516)</f>
        <v>1877.85</v>
      </c>
      <c r="K516" s="100">
        <f t="array" ref="K516">index(Sheet1!$F$47:$K$64, C516+1,B516)</f>
        <v>1842.75</v>
      </c>
      <c r="L516" s="102">
        <f t="shared" si="18"/>
        <v>1865.497761</v>
      </c>
      <c r="M516" s="83">
        <f>L516/( 0.5*Sheet1!$F$18/12)</f>
        <v>1788.905828</v>
      </c>
      <c r="N516" s="83">
        <f t="shared" si="19"/>
        <v>0.5136106312</v>
      </c>
      <c r="O516" s="83">
        <f t="shared" si="20"/>
        <v>226.7209303</v>
      </c>
      <c r="P516" s="83">
        <f t="shared" si="21"/>
        <v>0.06509357746</v>
      </c>
      <c r="Q516" s="83">
        <f t="shared" si="22"/>
        <v>1</v>
      </c>
      <c r="R516" s="86">
        <f t="shared" si="31"/>
        <v>109.8947672</v>
      </c>
      <c r="S516" s="86">
        <f>min(R516, offset(Sheet1!$K$9,B516-1,0))</f>
        <v>109.8947672</v>
      </c>
      <c r="T516" s="83">
        <f t="shared" si="30"/>
        <v>5180.599835</v>
      </c>
      <c r="U516" s="83">
        <f t="shared" si="26"/>
        <v>0</v>
      </c>
      <c r="V516" s="83">
        <f t="shared" si="27"/>
        <v>3.222135613</v>
      </c>
      <c r="W516" s="83">
        <f t="shared" si="28"/>
        <v>1147.123396</v>
      </c>
    </row>
    <row r="517" ht="12.75" customHeight="1">
      <c r="A517" s="83">
        <f t="shared" si="29"/>
        <v>10.62</v>
      </c>
      <c r="B517" s="83">
        <f>IF( ISERROR( MATCH(R516,Sheet1!$K$9:$K$13,1) ), 1,  MATCH(R516,Sheet1!$K$9:$K$13,1)+1)</f>
        <v>3</v>
      </c>
      <c r="C517" s="94">
        <f>IF( ISERROR( MATCH(D517,Sheet1!$B$25:$B$42) ), 1, MATCH(D517,Sheet1!$B$25:$B$42))</f>
        <v>10</v>
      </c>
      <c r="D517" s="83">
        <f>if(U517, OFFSET(Sheet1!$P$9, 2*B516-1, 0),T516)</f>
        <v>5180.599835</v>
      </c>
      <c r="E517" s="100">
        <f t="array" ref="E517">index(Sheet1!$C$25:$H$42, C517,B517)</f>
        <v>106.0637481</v>
      </c>
      <c r="F517" s="100">
        <f t="array" ref="F517">index(Sheet1!$C$25:$H$42, C517+1,B517)</f>
        <v>116.6701229</v>
      </c>
      <c r="G517" s="94">
        <f t="array" ref="G517">index(Sheet1!$B$25:$B$42, C517,1)</f>
        <v>5000</v>
      </c>
      <c r="H517" s="94">
        <f t="array" ref="H517">index(Sheet1!$B$25:$B$42, C517+1,1)</f>
        <v>5500</v>
      </c>
      <c r="I517" s="100">
        <f t="shared" si="17"/>
        <v>109.8947672</v>
      </c>
      <c r="J517" s="100">
        <f t="array" ref="J517">index(Sheet1!$F$47:$K$64, C517,B517)</f>
        <v>1877.85</v>
      </c>
      <c r="K517" s="100">
        <f t="array" ref="K517">index(Sheet1!$F$47:$K$64, C517+1,B517)</f>
        <v>1842.75</v>
      </c>
      <c r="L517" s="102">
        <f t="shared" si="18"/>
        <v>1865.171892</v>
      </c>
      <c r="M517" s="83">
        <f>L517/( 0.5*Sheet1!$F$18/12)</f>
        <v>1788.593338</v>
      </c>
      <c r="N517" s="83">
        <f t="shared" si="19"/>
        <v>0.5135209125</v>
      </c>
      <c r="O517" s="83">
        <f t="shared" si="20"/>
        <v>227.1277782</v>
      </c>
      <c r="P517" s="83">
        <f t="shared" si="21"/>
        <v>0.06521038707</v>
      </c>
      <c r="Q517" s="83">
        <f t="shared" si="22"/>
        <v>1</v>
      </c>
      <c r="R517" s="86">
        <f t="shared" si="31"/>
        <v>109.9931918</v>
      </c>
      <c r="S517" s="86">
        <f>min(R517, offset(Sheet1!$K$9,B517-1,0))</f>
        <v>109.9931918</v>
      </c>
      <c r="T517" s="83">
        <f t="shared" si="30"/>
        <v>5185.239712</v>
      </c>
      <c r="U517" s="83">
        <f t="shared" si="26"/>
        <v>0</v>
      </c>
      <c r="V517" s="83">
        <f t="shared" si="27"/>
        <v>3.225023398</v>
      </c>
      <c r="W517" s="83">
        <f t="shared" si="28"/>
        <v>1150.345532</v>
      </c>
    </row>
    <row r="518" ht="12.75" customHeight="1">
      <c r="A518" s="83">
        <f t="shared" si="29"/>
        <v>10.64</v>
      </c>
      <c r="B518" s="83">
        <f>IF( ISERROR( MATCH(R517,Sheet1!$K$9:$K$13,1) ), 1,  MATCH(R517,Sheet1!$K$9:$K$13,1)+1)</f>
        <v>3</v>
      </c>
      <c r="C518" s="94">
        <f>IF( ISERROR( MATCH(D518,Sheet1!$B$25:$B$42) ), 1, MATCH(D518,Sheet1!$B$25:$B$42))</f>
        <v>10</v>
      </c>
      <c r="D518" s="83">
        <f>if(U518, OFFSET(Sheet1!$P$9, 2*B517-1, 0),T517)</f>
        <v>5185.239712</v>
      </c>
      <c r="E518" s="100">
        <f t="array" ref="E518">index(Sheet1!$C$25:$H$42, C518,B518)</f>
        <v>106.0637481</v>
      </c>
      <c r="F518" s="100">
        <f t="array" ref="F518">index(Sheet1!$C$25:$H$42, C518+1,B518)</f>
        <v>116.6701229</v>
      </c>
      <c r="G518" s="94">
        <f t="array" ref="G518">index(Sheet1!$B$25:$B$42, C518,1)</f>
        <v>5000</v>
      </c>
      <c r="H518" s="94">
        <f t="array" ref="H518">index(Sheet1!$B$25:$B$42, C518+1,1)</f>
        <v>5500</v>
      </c>
      <c r="I518" s="100">
        <f t="shared" si="17"/>
        <v>109.9931918</v>
      </c>
      <c r="J518" s="100">
        <f t="array" ref="J518">index(Sheet1!$F$47:$K$64, C518,B518)</f>
        <v>1877.85</v>
      </c>
      <c r="K518" s="100">
        <f t="array" ref="K518">index(Sheet1!$F$47:$K$64, C518+1,B518)</f>
        <v>1842.75</v>
      </c>
      <c r="L518" s="102">
        <f t="shared" si="18"/>
        <v>1864.846172</v>
      </c>
      <c r="M518" s="83">
        <f>L518/( 0.5*Sheet1!$F$18/12)</f>
        <v>1788.280992</v>
      </c>
      <c r="N518" s="83">
        <f t="shared" si="19"/>
        <v>0.5134312351</v>
      </c>
      <c r="O518" s="83">
        <f t="shared" si="20"/>
        <v>227.5348031</v>
      </c>
      <c r="P518" s="83">
        <f t="shared" si="21"/>
        <v>0.06532724753</v>
      </c>
      <c r="Q518" s="83">
        <f t="shared" si="22"/>
        <v>1</v>
      </c>
      <c r="R518" s="86">
        <f t="shared" si="31"/>
        <v>110.0915709</v>
      </c>
      <c r="S518" s="86">
        <f>min(R518, offset(Sheet1!$K$9,B518-1,0))</f>
        <v>110.0915709</v>
      </c>
      <c r="T518" s="83">
        <f t="shared" si="30"/>
        <v>5189.877451</v>
      </c>
      <c r="U518" s="83">
        <f t="shared" si="26"/>
        <v>0</v>
      </c>
      <c r="V518" s="83">
        <f t="shared" si="27"/>
        <v>3.227909853</v>
      </c>
      <c r="W518" s="83">
        <f t="shared" si="28"/>
        <v>1153.570555</v>
      </c>
    </row>
    <row r="519" ht="12.75" customHeight="1">
      <c r="A519" s="83">
        <f t="shared" si="29"/>
        <v>10.66</v>
      </c>
      <c r="B519" s="83">
        <f>IF( ISERROR( MATCH(R518,Sheet1!$K$9:$K$13,1) ), 1,  MATCH(R518,Sheet1!$K$9:$K$13,1)+1)</f>
        <v>3</v>
      </c>
      <c r="C519" s="94">
        <f>IF( ISERROR( MATCH(D519,Sheet1!$B$25:$B$42) ), 1, MATCH(D519,Sheet1!$B$25:$B$42))</f>
        <v>10</v>
      </c>
      <c r="D519" s="83">
        <f>if(U519, OFFSET(Sheet1!$P$9, 2*B518-1, 0),T518)</f>
        <v>5189.877451</v>
      </c>
      <c r="E519" s="100">
        <f t="array" ref="E519">index(Sheet1!$C$25:$H$42, C519,B519)</f>
        <v>106.0637481</v>
      </c>
      <c r="F519" s="100">
        <f t="array" ref="F519">index(Sheet1!$C$25:$H$42, C519+1,B519)</f>
        <v>116.6701229</v>
      </c>
      <c r="G519" s="94">
        <f t="array" ref="G519">index(Sheet1!$B$25:$B$42, C519,1)</f>
        <v>5000</v>
      </c>
      <c r="H519" s="94">
        <f t="array" ref="H519">index(Sheet1!$B$25:$B$42, C519+1,1)</f>
        <v>5500</v>
      </c>
      <c r="I519" s="100">
        <f t="shared" si="17"/>
        <v>110.0915709</v>
      </c>
      <c r="J519" s="100">
        <f t="array" ref="J519">index(Sheet1!$F$47:$K$64, C519,B519)</f>
        <v>1877.85</v>
      </c>
      <c r="K519" s="100">
        <f t="array" ref="K519">index(Sheet1!$F$47:$K$64, C519+1,B519)</f>
        <v>1842.75</v>
      </c>
      <c r="L519" s="102">
        <f t="shared" si="18"/>
        <v>1864.520603</v>
      </c>
      <c r="M519" s="83">
        <f>L519/( 0.5*Sheet1!$F$18/12)</f>
        <v>1787.96879</v>
      </c>
      <c r="N519" s="83">
        <f t="shared" si="19"/>
        <v>0.5133415991</v>
      </c>
      <c r="O519" s="83">
        <f t="shared" si="20"/>
        <v>227.9420047</v>
      </c>
      <c r="P519" s="83">
        <f t="shared" si="21"/>
        <v>0.06544415869</v>
      </c>
      <c r="Q519" s="83">
        <f t="shared" si="22"/>
        <v>1</v>
      </c>
      <c r="R519" s="86">
        <f t="shared" si="31"/>
        <v>110.1899048</v>
      </c>
      <c r="S519" s="86">
        <f>min(R519, offset(Sheet1!$K$9,B519-1,0))</f>
        <v>110.1899048</v>
      </c>
      <c r="T519" s="83">
        <f t="shared" si="30"/>
        <v>5194.513052</v>
      </c>
      <c r="U519" s="83">
        <f t="shared" si="26"/>
        <v>0</v>
      </c>
      <c r="V519" s="83">
        <f t="shared" si="27"/>
        <v>3.230794978</v>
      </c>
      <c r="W519" s="83">
        <f t="shared" si="28"/>
        <v>1156.798465</v>
      </c>
    </row>
    <row r="520" ht="12.75" customHeight="1">
      <c r="A520" s="83">
        <f t="shared" si="29"/>
        <v>10.68</v>
      </c>
      <c r="B520" s="83">
        <f>IF( ISERROR( MATCH(R519,Sheet1!$K$9:$K$13,1) ), 1,  MATCH(R519,Sheet1!$K$9:$K$13,1)+1)</f>
        <v>3</v>
      </c>
      <c r="C520" s="94">
        <f>IF( ISERROR( MATCH(D520,Sheet1!$B$25:$B$42) ), 1, MATCH(D520,Sheet1!$B$25:$B$42))</f>
        <v>10</v>
      </c>
      <c r="D520" s="83">
        <f>if(U520, OFFSET(Sheet1!$P$9, 2*B519-1, 0),T519)</f>
        <v>5194.513052</v>
      </c>
      <c r="E520" s="100">
        <f t="array" ref="E520">index(Sheet1!$C$25:$H$42, C520,B520)</f>
        <v>106.0637481</v>
      </c>
      <c r="F520" s="100">
        <f t="array" ref="F520">index(Sheet1!$C$25:$H$42, C520+1,B520)</f>
        <v>116.6701229</v>
      </c>
      <c r="G520" s="94">
        <f t="array" ref="G520">index(Sheet1!$B$25:$B$42, C520,1)</f>
        <v>5000</v>
      </c>
      <c r="H520" s="94">
        <f t="array" ref="H520">index(Sheet1!$B$25:$B$42, C520+1,1)</f>
        <v>5500</v>
      </c>
      <c r="I520" s="100">
        <f t="shared" si="17"/>
        <v>110.1899048</v>
      </c>
      <c r="J520" s="100">
        <f t="array" ref="J520">index(Sheet1!$F$47:$K$64, C520,B520)</f>
        <v>1877.85</v>
      </c>
      <c r="K520" s="100">
        <f t="array" ref="K520">index(Sheet1!$F$47:$K$64, C520+1,B520)</f>
        <v>1842.75</v>
      </c>
      <c r="L520" s="102">
        <f t="shared" si="18"/>
        <v>1864.195184</v>
      </c>
      <c r="M520" s="83">
        <f>L520/( 0.5*Sheet1!$F$18/12)</f>
        <v>1787.656731</v>
      </c>
      <c r="N520" s="83">
        <f t="shared" si="19"/>
        <v>0.5132520044</v>
      </c>
      <c r="O520" s="83">
        <f t="shared" si="20"/>
        <v>228.3493824</v>
      </c>
      <c r="P520" s="83">
        <f t="shared" si="21"/>
        <v>0.06556112041</v>
      </c>
      <c r="Q520" s="83">
        <f t="shared" si="22"/>
        <v>1</v>
      </c>
      <c r="R520" s="86">
        <f t="shared" si="31"/>
        <v>110.2881933</v>
      </c>
      <c r="S520" s="86">
        <f>min(R520, offset(Sheet1!$K$9,B520-1,0))</f>
        <v>110.2881933</v>
      </c>
      <c r="T520" s="83">
        <f t="shared" si="30"/>
        <v>5199.146515</v>
      </c>
      <c r="U520" s="83">
        <f t="shared" si="26"/>
        <v>0</v>
      </c>
      <c r="V520" s="83">
        <f t="shared" si="27"/>
        <v>3.233678772</v>
      </c>
      <c r="W520" s="83">
        <f t="shared" si="28"/>
        <v>1160.02926</v>
      </c>
    </row>
    <row r="521" ht="12.75" customHeight="1">
      <c r="A521" s="83">
        <f t="shared" si="29"/>
        <v>10.7</v>
      </c>
      <c r="B521" s="83">
        <f>IF( ISERROR( MATCH(R520,Sheet1!$K$9:$K$13,1) ), 1,  MATCH(R520,Sheet1!$K$9:$K$13,1)+1)</f>
        <v>3</v>
      </c>
      <c r="C521" s="94">
        <f>IF( ISERROR( MATCH(D521,Sheet1!$B$25:$B$42) ), 1, MATCH(D521,Sheet1!$B$25:$B$42))</f>
        <v>10</v>
      </c>
      <c r="D521" s="83">
        <f>if(U521, OFFSET(Sheet1!$P$9, 2*B520-1, 0),T520)</f>
        <v>5199.146515</v>
      </c>
      <c r="E521" s="100">
        <f t="array" ref="E521">index(Sheet1!$C$25:$H$42, C521,B521)</f>
        <v>106.0637481</v>
      </c>
      <c r="F521" s="100">
        <f t="array" ref="F521">index(Sheet1!$C$25:$H$42, C521+1,B521)</f>
        <v>116.6701229</v>
      </c>
      <c r="G521" s="94">
        <f t="array" ref="G521">index(Sheet1!$B$25:$B$42, C521,1)</f>
        <v>5000</v>
      </c>
      <c r="H521" s="94">
        <f t="array" ref="H521">index(Sheet1!$B$25:$B$42, C521+1,1)</f>
        <v>5500</v>
      </c>
      <c r="I521" s="100">
        <f t="shared" si="17"/>
        <v>110.2881933</v>
      </c>
      <c r="J521" s="100">
        <f t="array" ref="J521">index(Sheet1!$F$47:$K$64, C521,B521)</f>
        <v>1877.85</v>
      </c>
      <c r="K521" s="100">
        <f t="array" ref="K521">index(Sheet1!$F$47:$K$64, C521+1,B521)</f>
        <v>1842.75</v>
      </c>
      <c r="L521" s="102">
        <f t="shared" si="18"/>
        <v>1863.869915</v>
      </c>
      <c r="M521" s="83">
        <f>L521/( 0.5*Sheet1!$F$18/12)</f>
        <v>1787.344817</v>
      </c>
      <c r="N521" s="83">
        <f t="shared" si="19"/>
        <v>0.513162451</v>
      </c>
      <c r="O521" s="83">
        <f t="shared" si="20"/>
        <v>228.7569357</v>
      </c>
      <c r="P521" s="83">
        <f t="shared" si="21"/>
        <v>0.06567813255</v>
      </c>
      <c r="Q521" s="83">
        <f t="shared" si="22"/>
        <v>1</v>
      </c>
      <c r="R521" s="86">
        <f t="shared" si="31"/>
        <v>110.3864364</v>
      </c>
      <c r="S521" s="86">
        <f>min(R521, offset(Sheet1!$K$9,B521-1,0))</f>
        <v>110.3864364</v>
      </c>
      <c r="T521" s="83">
        <f t="shared" si="30"/>
        <v>5203.777841</v>
      </c>
      <c r="U521" s="83">
        <f t="shared" si="26"/>
        <v>0</v>
      </c>
      <c r="V521" s="83">
        <f t="shared" si="27"/>
        <v>3.236561236</v>
      </c>
      <c r="W521" s="83">
        <f t="shared" si="28"/>
        <v>1163.262939</v>
      </c>
    </row>
    <row r="522" ht="12.75" customHeight="1">
      <c r="A522" s="83">
        <f t="shared" si="29"/>
        <v>10.72</v>
      </c>
      <c r="B522" s="83">
        <f>IF( ISERROR( MATCH(R521,Sheet1!$K$9:$K$13,1) ), 1,  MATCH(R521,Sheet1!$K$9:$K$13,1)+1)</f>
        <v>3</v>
      </c>
      <c r="C522" s="94">
        <f>IF( ISERROR( MATCH(D522,Sheet1!$B$25:$B$42) ), 1, MATCH(D522,Sheet1!$B$25:$B$42))</f>
        <v>10</v>
      </c>
      <c r="D522" s="83">
        <f>if(U522, OFFSET(Sheet1!$P$9, 2*B521-1, 0),T521)</f>
        <v>5203.777841</v>
      </c>
      <c r="E522" s="100">
        <f t="array" ref="E522">index(Sheet1!$C$25:$H$42, C522,B522)</f>
        <v>106.0637481</v>
      </c>
      <c r="F522" s="100">
        <f t="array" ref="F522">index(Sheet1!$C$25:$H$42, C522+1,B522)</f>
        <v>116.6701229</v>
      </c>
      <c r="G522" s="94">
        <f t="array" ref="G522">index(Sheet1!$B$25:$B$42, C522,1)</f>
        <v>5000</v>
      </c>
      <c r="H522" s="94">
        <f t="array" ref="H522">index(Sheet1!$B$25:$B$42, C522+1,1)</f>
        <v>5500</v>
      </c>
      <c r="I522" s="100">
        <f t="shared" si="17"/>
        <v>110.3864364</v>
      </c>
      <c r="J522" s="100">
        <f t="array" ref="J522">index(Sheet1!$F$47:$K$64, C522,B522)</f>
        <v>1877.85</v>
      </c>
      <c r="K522" s="100">
        <f t="array" ref="K522">index(Sheet1!$F$47:$K$64, C522+1,B522)</f>
        <v>1842.75</v>
      </c>
      <c r="L522" s="102">
        <f t="shared" si="18"/>
        <v>1863.544796</v>
      </c>
      <c r="M522" s="83">
        <f>L522/( 0.5*Sheet1!$F$18/12)</f>
        <v>1787.033046</v>
      </c>
      <c r="N522" s="83">
        <f t="shared" si="19"/>
        <v>0.5130729389</v>
      </c>
      <c r="O522" s="83">
        <f t="shared" si="20"/>
        <v>229.164664</v>
      </c>
      <c r="P522" s="83">
        <f t="shared" si="21"/>
        <v>0.06579519495</v>
      </c>
      <c r="Q522" s="83">
        <f t="shared" si="22"/>
        <v>1</v>
      </c>
      <c r="R522" s="86">
        <f t="shared" si="31"/>
        <v>110.4846342</v>
      </c>
      <c r="S522" s="86">
        <f>min(R522, offset(Sheet1!$K$9,B522-1,0))</f>
        <v>110.4846342</v>
      </c>
      <c r="T522" s="83">
        <f t="shared" si="30"/>
        <v>5208.407028</v>
      </c>
      <c r="U522" s="83">
        <f t="shared" si="26"/>
        <v>0</v>
      </c>
      <c r="V522" s="83">
        <f t="shared" si="27"/>
        <v>3.23944237</v>
      </c>
      <c r="W522" s="83">
        <f t="shared" si="28"/>
        <v>1166.4995</v>
      </c>
    </row>
    <row r="523" ht="12.75" customHeight="1">
      <c r="A523" s="83">
        <f t="shared" si="29"/>
        <v>10.74</v>
      </c>
      <c r="B523" s="83">
        <f>IF( ISERROR( MATCH(R522,Sheet1!$K$9:$K$13,1) ), 1,  MATCH(R522,Sheet1!$K$9:$K$13,1)+1)</f>
        <v>3</v>
      </c>
      <c r="C523" s="94">
        <f>IF( ISERROR( MATCH(D523,Sheet1!$B$25:$B$42) ), 1, MATCH(D523,Sheet1!$B$25:$B$42))</f>
        <v>10</v>
      </c>
      <c r="D523" s="83">
        <f>if(U523, OFFSET(Sheet1!$P$9, 2*B522-1, 0),T522)</f>
        <v>5208.407028</v>
      </c>
      <c r="E523" s="100">
        <f t="array" ref="E523">index(Sheet1!$C$25:$H$42, C523,B523)</f>
        <v>106.0637481</v>
      </c>
      <c r="F523" s="100">
        <f t="array" ref="F523">index(Sheet1!$C$25:$H$42, C523+1,B523)</f>
        <v>116.6701229</v>
      </c>
      <c r="G523" s="94">
        <f t="array" ref="G523">index(Sheet1!$B$25:$B$42, C523,1)</f>
        <v>5000</v>
      </c>
      <c r="H523" s="94">
        <f t="array" ref="H523">index(Sheet1!$B$25:$B$42, C523+1,1)</f>
        <v>5500</v>
      </c>
      <c r="I523" s="100">
        <f t="shared" si="17"/>
        <v>110.4846342</v>
      </c>
      <c r="J523" s="100">
        <f t="array" ref="J523">index(Sheet1!$F$47:$K$64, C523,B523)</f>
        <v>1877.85</v>
      </c>
      <c r="K523" s="100">
        <f t="array" ref="K523">index(Sheet1!$F$47:$K$64, C523+1,B523)</f>
        <v>1842.75</v>
      </c>
      <c r="L523" s="102">
        <f t="shared" si="18"/>
        <v>1863.219827</v>
      </c>
      <c r="M523" s="83">
        <f>L523/( 0.5*Sheet1!$F$18/12)</f>
        <v>1786.721419</v>
      </c>
      <c r="N523" s="83">
        <f t="shared" si="19"/>
        <v>0.5129834681</v>
      </c>
      <c r="O523" s="83">
        <f t="shared" si="20"/>
        <v>229.5725669</v>
      </c>
      <c r="P523" s="83">
        <f t="shared" si="21"/>
        <v>0.06591230747</v>
      </c>
      <c r="Q523" s="83">
        <f t="shared" si="22"/>
        <v>1</v>
      </c>
      <c r="R523" s="86">
        <f t="shared" si="31"/>
        <v>110.5827867</v>
      </c>
      <c r="S523" s="86">
        <f>min(R523, offset(Sheet1!$K$9,B523-1,0))</f>
        <v>110.5827867</v>
      </c>
      <c r="T523" s="83">
        <f t="shared" si="30"/>
        <v>5213.034078</v>
      </c>
      <c r="U523" s="83">
        <f t="shared" si="26"/>
        <v>0</v>
      </c>
      <c r="V523" s="83">
        <f t="shared" si="27"/>
        <v>3.242322173</v>
      </c>
      <c r="W523" s="83">
        <f t="shared" si="28"/>
        <v>1169.738943</v>
      </c>
    </row>
    <row r="524" ht="12.75" customHeight="1">
      <c r="A524" s="83">
        <f t="shared" si="29"/>
        <v>10.76</v>
      </c>
      <c r="B524" s="83">
        <f>IF( ISERROR( MATCH(R523,Sheet1!$K$9:$K$13,1) ), 1,  MATCH(R523,Sheet1!$K$9:$K$13,1)+1)</f>
        <v>3</v>
      </c>
      <c r="C524" s="94">
        <f>IF( ISERROR( MATCH(D524,Sheet1!$B$25:$B$42) ), 1, MATCH(D524,Sheet1!$B$25:$B$42))</f>
        <v>10</v>
      </c>
      <c r="D524" s="83">
        <f>if(U524, OFFSET(Sheet1!$P$9, 2*B523-1, 0),T523)</f>
        <v>5213.034078</v>
      </c>
      <c r="E524" s="100">
        <f t="array" ref="E524">index(Sheet1!$C$25:$H$42, C524,B524)</f>
        <v>106.0637481</v>
      </c>
      <c r="F524" s="100">
        <f t="array" ref="F524">index(Sheet1!$C$25:$H$42, C524+1,B524)</f>
        <v>116.6701229</v>
      </c>
      <c r="G524" s="94">
        <f t="array" ref="G524">index(Sheet1!$B$25:$B$42, C524,1)</f>
        <v>5000</v>
      </c>
      <c r="H524" s="94">
        <f t="array" ref="H524">index(Sheet1!$B$25:$B$42, C524+1,1)</f>
        <v>5500</v>
      </c>
      <c r="I524" s="100">
        <f t="shared" si="17"/>
        <v>110.5827867</v>
      </c>
      <c r="J524" s="100">
        <f t="array" ref="J524">index(Sheet1!$F$47:$K$64, C524,B524)</f>
        <v>1877.85</v>
      </c>
      <c r="K524" s="100">
        <f t="array" ref="K524">index(Sheet1!$F$47:$K$64, C524+1,B524)</f>
        <v>1842.75</v>
      </c>
      <c r="L524" s="102">
        <f t="shared" si="18"/>
        <v>1862.895008</v>
      </c>
      <c r="M524" s="83">
        <f>L524/( 0.5*Sheet1!$F$18/12)</f>
        <v>1786.409937</v>
      </c>
      <c r="N524" s="83">
        <f t="shared" si="19"/>
        <v>0.5128940387</v>
      </c>
      <c r="O524" s="83">
        <f t="shared" si="20"/>
        <v>229.9806439</v>
      </c>
      <c r="P524" s="83">
        <f t="shared" si="21"/>
        <v>0.06602946996</v>
      </c>
      <c r="Q524" s="83">
        <f t="shared" si="22"/>
        <v>1</v>
      </c>
      <c r="R524" s="86">
        <f t="shared" si="31"/>
        <v>110.6808938</v>
      </c>
      <c r="S524" s="86">
        <f>min(R524, offset(Sheet1!$K$9,B524-1,0))</f>
        <v>110.6808938</v>
      </c>
      <c r="T524" s="83">
        <f t="shared" si="30"/>
        <v>5217.658989</v>
      </c>
      <c r="U524" s="83">
        <f t="shared" si="26"/>
        <v>0</v>
      </c>
      <c r="V524" s="83">
        <f t="shared" si="27"/>
        <v>3.245200647</v>
      </c>
      <c r="W524" s="83">
        <f t="shared" si="28"/>
        <v>1172.981265</v>
      </c>
    </row>
    <row r="525" ht="12.75" customHeight="1">
      <c r="A525" s="83">
        <f t="shared" si="29"/>
        <v>10.78</v>
      </c>
      <c r="B525" s="83">
        <f>IF( ISERROR( MATCH(R524,Sheet1!$K$9:$K$13,1) ), 1,  MATCH(R524,Sheet1!$K$9:$K$13,1)+1)</f>
        <v>3</v>
      </c>
      <c r="C525" s="94">
        <f>IF( ISERROR( MATCH(D525,Sheet1!$B$25:$B$42) ), 1, MATCH(D525,Sheet1!$B$25:$B$42))</f>
        <v>10</v>
      </c>
      <c r="D525" s="83">
        <f>if(U525, OFFSET(Sheet1!$P$9, 2*B524-1, 0),T524)</f>
        <v>5217.658989</v>
      </c>
      <c r="E525" s="100">
        <f t="array" ref="E525">index(Sheet1!$C$25:$H$42, C525,B525)</f>
        <v>106.0637481</v>
      </c>
      <c r="F525" s="100">
        <f t="array" ref="F525">index(Sheet1!$C$25:$H$42, C525+1,B525)</f>
        <v>116.6701229</v>
      </c>
      <c r="G525" s="94">
        <f t="array" ref="G525">index(Sheet1!$B$25:$B$42, C525,1)</f>
        <v>5000</v>
      </c>
      <c r="H525" s="94">
        <f t="array" ref="H525">index(Sheet1!$B$25:$B$42, C525+1,1)</f>
        <v>5500</v>
      </c>
      <c r="I525" s="100">
        <f t="shared" si="17"/>
        <v>110.6808938</v>
      </c>
      <c r="J525" s="100">
        <f t="array" ref="J525">index(Sheet1!$F$47:$K$64, C525,B525)</f>
        <v>1877.85</v>
      </c>
      <c r="K525" s="100">
        <f t="array" ref="K525">index(Sheet1!$F$47:$K$64, C525+1,B525)</f>
        <v>1842.75</v>
      </c>
      <c r="L525" s="102">
        <f t="shared" si="18"/>
        <v>1862.570339</v>
      </c>
      <c r="M525" s="83">
        <f>L525/( 0.5*Sheet1!$F$18/12)</f>
        <v>1786.098598</v>
      </c>
      <c r="N525" s="83">
        <f t="shared" si="19"/>
        <v>0.5128046505</v>
      </c>
      <c r="O525" s="83">
        <f t="shared" si="20"/>
        <v>230.3888944</v>
      </c>
      <c r="P525" s="83">
        <f t="shared" si="21"/>
        <v>0.06614668228</v>
      </c>
      <c r="Q525" s="83">
        <f t="shared" si="22"/>
        <v>1</v>
      </c>
      <c r="R525" s="86">
        <f t="shared" si="31"/>
        <v>110.7789555</v>
      </c>
      <c r="S525" s="86">
        <f>min(R525, offset(Sheet1!$K$9,B525-1,0))</f>
        <v>110.7789555</v>
      </c>
      <c r="T525" s="83">
        <f t="shared" si="30"/>
        <v>5222.281762</v>
      </c>
      <c r="U525" s="83">
        <f t="shared" si="26"/>
        <v>0</v>
      </c>
      <c r="V525" s="83">
        <f t="shared" si="27"/>
        <v>3.248077789</v>
      </c>
      <c r="W525" s="83">
        <f t="shared" si="28"/>
        <v>1176.226465</v>
      </c>
    </row>
    <row r="526" ht="12.75" customHeight="1">
      <c r="A526" s="83">
        <f t="shared" si="29"/>
        <v>10.8</v>
      </c>
      <c r="B526" s="83">
        <f>IF( ISERROR( MATCH(R525,Sheet1!$K$9:$K$13,1) ), 1,  MATCH(R525,Sheet1!$K$9:$K$13,1)+1)</f>
        <v>3</v>
      </c>
      <c r="C526" s="94">
        <f>IF( ISERROR( MATCH(D526,Sheet1!$B$25:$B$42) ), 1, MATCH(D526,Sheet1!$B$25:$B$42))</f>
        <v>10</v>
      </c>
      <c r="D526" s="83">
        <f>if(U526, OFFSET(Sheet1!$P$9, 2*B525-1, 0),T525)</f>
        <v>5222.281762</v>
      </c>
      <c r="E526" s="100">
        <f t="array" ref="E526">index(Sheet1!$C$25:$H$42, C526,B526)</f>
        <v>106.0637481</v>
      </c>
      <c r="F526" s="100">
        <f t="array" ref="F526">index(Sheet1!$C$25:$H$42, C526+1,B526)</f>
        <v>116.6701229</v>
      </c>
      <c r="G526" s="94">
        <f t="array" ref="G526">index(Sheet1!$B$25:$B$42, C526,1)</f>
        <v>5000</v>
      </c>
      <c r="H526" s="94">
        <f t="array" ref="H526">index(Sheet1!$B$25:$B$42, C526+1,1)</f>
        <v>5500</v>
      </c>
      <c r="I526" s="100">
        <f t="shared" si="17"/>
        <v>110.7789555</v>
      </c>
      <c r="J526" s="100">
        <f t="array" ref="J526">index(Sheet1!$F$47:$K$64, C526,B526)</f>
        <v>1877.85</v>
      </c>
      <c r="K526" s="100">
        <f t="array" ref="K526">index(Sheet1!$F$47:$K$64, C526+1,B526)</f>
        <v>1842.75</v>
      </c>
      <c r="L526" s="102">
        <f t="shared" si="18"/>
        <v>1862.24582</v>
      </c>
      <c r="M526" s="83">
        <f>L526/( 0.5*Sheet1!$F$18/12)</f>
        <v>1785.787403</v>
      </c>
      <c r="N526" s="83">
        <f t="shared" si="19"/>
        <v>0.5127153037</v>
      </c>
      <c r="O526" s="83">
        <f t="shared" si="20"/>
        <v>230.7973179</v>
      </c>
      <c r="P526" s="83">
        <f t="shared" si="21"/>
        <v>0.06626394428</v>
      </c>
      <c r="Q526" s="83">
        <f t="shared" si="22"/>
        <v>1</v>
      </c>
      <c r="R526" s="86">
        <f t="shared" si="31"/>
        <v>110.8769719</v>
      </c>
      <c r="S526" s="86">
        <f>min(R526, offset(Sheet1!$K$9,B526-1,0))</f>
        <v>110.8769719</v>
      </c>
      <c r="T526" s="83">
        <f t="shared" si="30"/>
        <v>5226.902397</v>
      </c>
      <c r="U526" s="83">
        <f t="shared" si="26"/>
        <v>0</v>
      </c>
      <c r="V526" s="83">
        <f t="shared" si="27"/>
        <v>3.250953601</v>
      </c>
      <c r="W526" s="83">
        <f t="shared" si="28"/>
        <v>1179.474543</v>
      </c>
    </row>
    <row r="527" ht="12.75" customHeight="1">
      <c r="A527" s="83">
        <f t="shared" si="29"/>
        <v>10.82</v>
      </c>
      <c r="B527" s="83">
        <f>IF( ISERROR( MATCH(R526,Sheet1!$K$9:$K$13,1) ), 1,  MATCH(R526,Sheet1!$K$9:$K$13,1)+1)</f>
        <v>3</v>
      </c>
      <c r="C527" s="94">
        <f>IF( ISERROR( MATCH(D527,Sheet1!$B$25:$B$42) ), 1, MATCH(D527,Sheet1!$B$25:$B$42))</f>
        <v>10</v>
      </c>
      <c r="D527" s="83">
        <f>if(U527, OFFSET(Sheet1!$P$9, 2*B526-1, 0),T526)</f>
        <v>5226.902397</v>
      </c>
      <c r="E527" s="100">
        <f t="array" ref="E527">index(Sheet1!$C$25:$H$42, C527,B527)</f>
        <v>106.0637481</v>
      </c>
      <c r="F527" s="100">
        <f t="array" ref="F527">index(Sheet1!$C$25:$H$42, C527+1,B527)</f>
        <v>116.6701229</v>
      </c>
      <c r="G527" s="94">
        <f t="array" ref="G527">index(Sheet1!$B$25:$B$42, C527,1)</f>
        <v>5000</v>
      </c>
      <c r="H527" s="94">
        <f t="array" ref="H527">index(Sheet1!$B$25:$B$42, C527+1,1)</f>
        <v>5500</v>
      </c>
      <c r="I527" s="100">
        <f t="shared" si="17"/>
        <v>110.8769719</v>
      </c>
      <c r="J527" s="100">
        <f t="array" ref="J527">index(Sheet1!$F$47:$K$64, C527,B527)</f>
        <v>1877.85</v>
      </c>
      <c r="K527" s="100">
        <f t="array" ref="K527">index(Sheet1!$F$47:$K$64, C527+1,B527)</f>
        <v>1842.75</v>
      </c>
      <c r="L527" s="102">
        <f t="shared" si="18"/>
        <v>1861.921452</v>
      </c>
      <c r="M527" s="83">
        <f>L527/( 0.5*Sheet1!$F$18/12)</f>
        <v>1785.476352</v>
      </c>
      <c r="N527" s="83">
        <f t="shared" si="19"/>
        <v>0.5126259983</v>
      </c>
      <c r="O527" s="83">
        <f t="shared" si="20"/>
        <v>231.205914</v>
      </c>
      <c r="P527" s="83">
        <f t="shared" si="21"/>
        <v>0.06638125581</v>
      </c>
      <c r="Q527" s="83">
        <f t="shared" si="22"/>
        <v>1</v>
      </c>
      <c r="R527" s="86">
        <f t="shared" si="31"/>
        <v>110.9749429</v>
      </c>
      <c r="S527" s="86">
        <f>min(R527, offset(Sheet1!$K$9,B527-1,0))</f>
        <v>110.9749429</v>
      </c>
      <c r="T527" s="83">
        <f t="shared" si="30"/>
        <v>5231.520893</v>
      </c>
      <c r="U527" s="83">
        <f t="shared" si="26"/>
        <v>0</v>
      </c>
      <c r="V527" s="83">
        <f t="shared" si="27"/>
        <v>3.253828083</v>
      </c>
      <c r="W527" s="83">
        <f t="shared" si="28"/>
        <v>1182.725497</v>
      </c>
    </row>
    <row r="528" ht="12.75" customHeight="1">
      <c r="A528" s="83">
        <f t="shared" si="29"/>
        <v>10.84</v>
      </c>
      <c r="B528" s="83">
        <f>IF( ISERROR( MATCH(R527,Sheet1!$K$9:$K$13,1) ), 1,  MATCH(R527,Sheet1!$K$9:$K$13,1)+1)</f>
        <v>3</v>
      </c>
      <c r="C528" s="94">
        <f>IF( ISERROR( MATCH(D528,Sheet1!$B$25:$B$42) ), 1, MATCH(D528,Sheet1!$B$25:$B$42))</f>
        <v>10</v>
      </c>
      <c r="D528" s="83">
        <f>if(U528, OFFSET(Sheet1!$P$9, 2*B527-1, 0),T527)</f>
        <v>5231.520893</v>
      </c>
      <c r="E528" s="100">
        <f t="array" ref="E528">index(Sheet1!$C$25:$H$42, C528,B528)</f>
        <v>106.0637481</v>
      </c>
      <c r="F528" s="100">
        <f t="array" ref="F528">index(Sheet1!$C$25:$H$42, C528+1,B528)</f>
        <v>116.6701229</v>
      </c>
      <c r="G528" s="94">
        <f t="array" ref="G528">index(Sheet1!$B$25:$B$42, C528,1)</f>
        <v>5000</v>
      </c>
      <c r="H528" s="94">
        <f t="array" ref="H528">index(Sheet1!$B$25:$B$42, C528+1,1)</f>
        <v>5500</v>
      </c>
      <c r="I528" s="100">
        <f t="shared" si="17"/>
        <v>110.9749429</v>
      </c>
      <c r="J528" s="100">
        <f t="array" ref="J528">index(Sheet1!$F$47:$K$64, C528,B528)</f>
        <v>1877.85</v>
      </c>
      <c r="K528" s="100">
        <f t="array" ref="K528">index(Sheet1!$F$47:$K$64, C528+1,B528)</f>
        <v>1842.75</v>
      </c>
      <c r="L528" s="102">
        <f t="shared" si="18"/>
        <v>1861.597233</v>
      </c>
      <c r="M528" s="83">
        <f>L528/( 0.5*Sheet1!$F$18/12)</f>
        <v>1785.165445</v>
      </c>
      <c r="N528" s="83">
        <f t="shared" si="19"/>
        <v>0.5125367342</v>
      </c>
      <c r="O528" s="83">
        <f t="shared" si="20"/>
        <v>231.6146821</v>
      </c>
      <c r="P528" s="83">
        <f t="shared" si="21"/>
        <v>0.06649861673</v>
      </c>
      <c r="Q528" s="83">
        <f t="shared" si="22"/>
        <v>1</v>
      </c>
      <c r="R528" s="86">
        <f t="shared" si="31"/>
        <v>111.0728685</v>
      </c>
      <c r="S528" s="86">
        <f>min(R528, offset(Sheet1!$K$9,B528-1,0))</f>
        <v>111.0728685</v>
      </c>
      <c r="T528" s="83">
        <f t="shared" si="30"/>
        <v>5236.137251</v>
      </c>
      <c r="U528" s="83">
        <f t="shared" si="26"/>
        <v>0</v>
      </c>
      <c r="V528" s="83">
        <f t="shared" si="27"/>
        <v>3.256701233</v>
      </c>
      <c r="W528" s="83">
        <f t="shared" si="28"/>
        <v>1185.979325</v>
      </c>
    </row>
    <row r="529" ht="12.75" customHeight="1">
      <c r="A529" s="83">
        <f t="shared" si="29"/>
        <v>10.86</v>
      </c>
      <c r="B529" s="83">
        <f>IF( ISERROR( MATCH(R528,Sheet1!$K$9:$K$13,1) ), 1,  MATCH(R528,Sheet1!$K$9:$K$13,1)+1)</f>
        <v>3</v>
      </c>
      <c r="C529" s="94">
        <f>IF( ISERROR( MATCH(D529,Sheet1!$B$25:$B$42) ), 1, MATCH(D529,Sheet1!$B$25:$B$42))</f>
        <v>10</v>
      </c>
      <c r="D529" s="83">
        <f>if(U529, OFFSET(Sheet1!$P$9, 2*B528-1, 0),T528)</f>
        <v>5236.137251</v>
      </c>
      <c r="E529" s="100">
        <f t="array" ref="E529">index(Sheet1!$C$25:$H$42, C529,B529)</f>
        <v>106.0637481</v>
      </c>
      <c r="F529" s="100">
        <f t="array" ref="F529">index(Sheet1!$C$25:$H$42, C529+1,B529)</f>
        <v>116.6701229</v>
      </c>
      <c r="G529" s="94">
        <f t="array" ref="G529">index(Sheet1!$B$25:$B$42, C529,1)</f>
        <v>5000</v>
      </c>
      <c r="H529" s="94">
        <f t="array" ref="H529">index(Sheet1!$B$25:$B$42, C529+1,1)</f>
        <v>5500</v>
      </c>
      <c r="I529" s="100">
        <f t="shared" si="17"/>
        <v>111.0728685</v>
      </c>
      <c r="J529" s="100">
        <f t="array" ref="J529">index(Sheet1!$F$47:$K$64, C529,B529)</f>
        <v>1877.85</v>
      </c>
      <c r="K529" s="100">
        <f t="array" ref="K529">index(Sheet1!$F$47:$K$64, C529+1,B529)</f>
        <v>1842.75</v>
      </c>
      <c r="L529" s="102">
        <f t="shared" si="18"/>
        <v>1861.273165</v>
      </c>
      <c r="M529" s="83">
        <f>L529/( 0.5*Sheet1!$F$18/12)</f>
        <v>1784.854682</v>
      </c>
      <c r="N529" s="83">
        <f t="shared" si="19"/>
        <v>0.5124475114</v>
      </c>
      <c r="O529" s="83">
        <f t="shared" si="20"/>
        <v>232.0236216</v>
      </c>
      <c r="P529" s="83">
        <f t="shared" si="21"/>
        <v>0.06661602688</v>
      </c>
      <c r="Q529" s="83">
        <f t="shared" si="22"/>
        <v>1</v>
      </c>
      <c r="R529" s="86">
        <f t="shared" si="31"/>
        <v>111.1707488</v>
      </c>
      <c r="S529" s="86">
        <f>min(R529, offset(Sheet1!$K$9,B529-1,0))</f>
        <v>111.1707488</v>
      </c>
      <c r="T529" s="83">
        <f t="shared" si="30"/>
        <v>5240.75147</v>
      </c>
      <c r="U529" s="83">
        <f t="shared" si="26"/>
        <v>0</v>
      </c>
      <c r="V529" s="83">
        <f t="shared" si="27"/>
        <v>3.259573054</v>
      </c>
      <c r="W529" s="83">
        <f t="shared" si="28"/>
        <v>1189.236026</v>
      </c>
    </row>
    <row r="530" ht="12.75" customHeight="1">
      <c r="A530" s="83">
        <f t="shared" si="29"/>
        <v>10.88</v>
      </c>
      <c r="B530" s="83">
        <f>IF( ISERROR( MATCH(R529,Sheet1!$K$9:$K$13,1) ), 1,  MATCH(R529,Sheet1!$K$9:$K$13,1)+1)</f>
        <v>3</v>
      </c>
      <c r="C530" s="94">
        <f>IF( ISERROR( MATCH(D530,Sheet1!$B$25:$B$42) ), 1, MATCH(D530,Sheet1!$B$25:$B$42))</f>
        <v>10</v>
      </c>
      <c r="D530" s="83">
        <f>if(U530, OFFSET(Sheet1!$P$9, 2*B529-1, 0),T529)</f>
        <v>5240.75147</v>
      </c>
      <c r="E530" s="100">
        <f t="array" ref="E530">index(Sheet1!$C$25:$H$42, C530,B530)</f>
        <v>106.0637481</v>
      </c>
      <c r="F530" s="100">
        <f t="array" ref="F530">index(Sheet1!$C$25:$H$42, C530+1,B530)</f>
        <v>116.6701229</v>
      </c>
      <c r="G530" s="94">
        <f t="array" ref="G530">index(Sheet1!$B$25:$B$42, C530,1)</f>
        <v>5000</v>
      </c>
      <c r="H530" s="94">
        <f t="array" ref="H530">index(Sheet1!$B$25:$B$42, C530+1,1)</f>
        <v>5500</v>
      </c>
      <c r="I530" s="100">
        <f t="shared" si="17"/>
        <v>111.1707488</v>
      </c>
      <c r="J530" s="100">
        <f t="array" ref="J530">index(Sheet1!$F$47:$K$64, C530,B530)</f>
        <v>1877.85</v>
      </c>
      <c r="K530" s="100">
        <f t="array" ref="K530">index(Sheet1!$F$47:$K$64, C530+1,B530)</f>
        <v>1842.75</v>
      </c>
      <c r="L530" s="102">
        <f t="shared" si="18"/>
        <v>1860.949247</v>
      </c>
      <c r="M530" s="83">
        <f>L530/( 0.5*Sheet1!$F$18/12)</f>
        <v>1784.544063</v>
      </c>
      <c r="N530" s="83">
        <f t="shared" si="19"/>
        <v>0.5123583299</v>
      </c>
      <c r="O530" s="83">
        <f t="shared" si="20"/>
        <v>232.4327322</v>
      </c>
      <c r="P530" s="83">
        <f t="shared" si="21"/>
        <v>0.06673348614</v>
      </c>
      <c r="Q530" s="83">
        <f t="shared" si="22"/>
        <v>1</v>
      </c>
      <c r="R530" s="86">
        <f t="shared" si="31"/>
        <v>111.2685837</v>
      </c>
      <c r="S530" s="86">
        <f>min(R530, offset(Sheet1!$K$9,B530-1,0))</f>
        <v>111.2685837</v>
      </c>
      <c r="T530" s="83">
        <f t="shared" si="30"/>
        <v>5245.36355</v>
      </c>
      <c r="U530" s="83">
        <f t="shared" si="26"/>
        <v>0</v>
      </c>
      <c r="V530" s="83">
        <f t="shared" si="27"/>
        <v>3.262443543</v>
      </c>
      <c r="W530" s="83">
        <f t="shared" si="28"/>
        <v>1192.495599</v>
      </c>
    </row>
    <row r="531" ht="12.75" customHeight="1">
      <c r="A531" s="83">
        <f t="shared" si="29"/>
        <v>10.9</v>
      </c>
      <c r="B531" s="83">
        <f>IF( ISERROR( MATCH(R530,Sheet1!$K$9:$K$13,1) ), 1,  MATCH(R530,Sheet1!$K$9:$K$13,1)+1)</f>
        <v>3</v>
      </c>
      <c r="C531" s="94">
        <f>IF( ISERROR( MATCH(D531,Sheet1!$B$25:$B$42) ), 1, MATCH(D531,Sheet1!$B$25:$B$42))</f>
        <v>10</v>
      </c>
      <c r="D531" s="83">
        <f>if(U531, OFFSET(Sheet1!$P$9, 2*B530-1, 0),T530)</f>
        <v>5245.36355</v>
      </c>
      <c r="E531" s="100">
        <f t="array" ref="E531">index(Sheet1!$C$25:$H$42, C531,B531)</f>
        <v>106.0637481</v>
      </c>
      <c r="F531" s="100">
        <f t="array" ref="F531">index(Sheet1!$C$25:$H$42, C531+1,B531)</f>
        <v>116.6701229</v>
      </c>
      <c r="G531" s="94">
        <f t="array" ref="G531">index(Sheet1!$B$25:$B$42, C531,1)</f>
        <v>5000</v>
      </c>
      <c r="H531" s="94">
        <f t="array" ref="H531">index(Sheet1!$B$25:$B$42, C531+1,1)</f>
        <v>5500</v>
      </c>
      <c r="I531" s="100">
        <f t="shared" si="17"/>
        <v>111.2685837</v>
      </c>
      <c r="J531" s="100">
        <f t="array" ref="J531">index(Sheet1!$F$47:$K$64, C531,B531)</f>
        <v>1877.85</v>
      </c>
      <c r="K531" s="100">
        <f t="array" ref="K531">index(Sheet1!$F$47:$K$64, C531+1,B531)</f>
        <v>1842.75</v>
      </c>
      <c r="L531" s="102">
        <f t="shared" si="18"/>
        <v>1860.625479</v>
      </c>
      <c r="M531" s="83">
        <f>L531/( 0.5*Sheet1!$F$18/12)</f>
        <v>1784.233588</v>
      </c>
      <c r="N531" s="83">
        <f t="shared" si="19"/>
        <v>0.5122691898</v>
      </c>
      <c r="O531" s="83">
        <f t="shared" si="20"/>
        <v>232.8420133</v>
      </c>
      <c r="P531" s="83">
        <f t="shared" si="21"/>
        <v>0.06685099434</v>
      </c>
      <c r="Q531" s="83">
        <f t="shared" si="22"/>
        <v>1</v>
      </c>
      <c r="R531" s="86">
        <f t="shared" si="31"/>
        <v>111.3663732</v>
      </c>
      <c r="S531" s="86">
        <f>min(R531, offset(Sheet1!$K$9,B531-1,0))</f>
        <v>111.3663732</v>
      </c>
      <c r="T531" s="83">
        <f t="shared" si="30"/>
        <v>5249.973492</v>
      </c>
      <c r="U531" s="83">
        <f t="shared" si="26"/>
        <v>0</v>
      </c>
      <c r="V531" s="83">
        <f t="shared" si="27"/>
        <v>3.265312701</v>
      </c>
      <c r="W531" s="83">
        <f t="shared" si="28"/>
        <v>1195.758043</v>
      </c>
    </row>
    <row r="532" ht="12.75" customHeight="1">
      <c r="A532" s="83">
        <f t="shared" si="29"/>
        <v>10.92</v>
      </c>
      <c r="B532" s="83">
        <f>IF( ISERROR( MATCH(R531,Sheet1!$K$9:$K$13,1) ), 1,  MATCH(R531,Sheet1!$K$9:$K$13,1)+1)</f>
        <v>3</v>
      </c>
      <c r="C532" s="94">
        <f>IF( ISERROR( MATCH(D532,Sheet1!$B$25:$B$42) ), 1, MATCH(D532,Sheet1!$B$25:$B$42))</f>
        <v>10</v>
      </c>
      <c r="D532" s="83">
        <f>if(U532, OFFSET(Sheet1!$P$9, 2*B531-1, 0),T531)</f>
        <v>5249.973492</v>
      </c>
      <c r="E532" s="100">
        <f t="array" ref="E532">index(Sheet1!$C$25:$H$42, C532,B532)</f>
        <v>106.0637481</v>
      </c>
      <c r="F532" s="100">
        <f t="array" ref="F532">index(Sheet1!$C$25:$H$42, C532+1,B532)</f>
        <v>116.6701229</v>
      </c>
      <c r="G532" s="94">
        <f t="array" ref="G532">index(Sheet1!$B$25:$B$42, C532,1)</f>
        <v>5000</v>
      </c>
      <c r="H532" s="94">
        <f t="array" ref="H532">index(Sheet1!$B$25:$B$42, C532+1,1)</f>
        <v>5500</v>
      </c>
      <c r="I532" s="100">
        <f t="shared" si="17"/>
        <v>111.3663732</v>
      </c>
      <c r="J532" s="100">
        <f t="array" ref="J532">index(Sheet1!$F$47:$K$64, C532,B532)</f>
        <v>1877.85</v>
      </c>
      <c r="K532" s="100">
        <f t="array" ref="K532">index(Sheet1!$F$47:$K$64, C532+1,B532)</f>
        <v>1842.75</v>
      </c>
      <c r="L532" s="102">
        <f t="shared" si="18"/>
        <v>1860.301861</v>
      </c>
      <c r="M532" s="83">
        <f>L532/( 0.5*Sheet1!$F$18/12)</f>
        <v>1783.923257</v>
      </c>
      <c r="N532" s="83">
        <f t="shared" si="19"/>
        <v>0.512180091</v>
      </c>
      <c r="O532" s="83">
        <f t="shared" si="20"/>
        <v>233.2514643</v>
      </c>
      <c r="P532" s="83">
        <f t="shared" si="21"/>
        <v>0.06696855134</v>
      </c>
      <c r="Q532" s="83">
        <f t="shared" si="22"/>
        <v>1</v>
      </c>
      <c r="R532" s="86">
        <f t="shared" si="31"/>
        <v>111.4641174</v>
      </c>
      <c r="S532" s="86">
        <f>min(R532, offset(Sheet1!$K$9,B532-1,0))</f>
        <v>111.4641174</v>
      </c>
      <c r="T532" s="83">
        <f t="shared" si="30"/>
        <v>5254.581295</v>
      </c>
      <c r="U532" s="83">
        <f t="shared" si="26"/>
        <v>0</v>
      </c>
      <c r="V532" s="83">
        <f t="shared" si="27"/>
        <v>3.268180529</v>
      </c>
      <c r="W532" s="83">
        <f t="shared" si="28"/>
        <v>1199.023355</v>
      </c>
    </row>
    <row r="533" ht="12.75" customHeight="1">
      <c r="A533" s="83">
        <f t="shared" si="29"/>
        <v>10.94</v>
      </c>
      <c r="B533" s="83">
        <f>IF( ISERROR( MATCH(R532,Sheet1!$K$9:$K$13,1) ), 1,  MATCH(R532,Sheet1!$K$9:$K$13,1)+1)</f>
        <v>3</v>
      </c>
      <c r="C533" s="94">
        <f>IF( ISERROR( MATCH(D533,Sheet1!$B$25:$B$42) ), 1, MATCH(D533,Sheet1!$B$25:$B$42))</f>
        <v>10</v>
      </c>
      <c r="D533" s="83">
        <f>if(U533, OFFSET(Sheet1!$P$9, 2*B532-1, 0),T532)</f>
        <v>5254.581295</v>
      </c>
      <c r="E533" s="100">
        <f t="array" ref="E533">index(Sheet1!$C$25:$H$42, C533,B533)</f>
        <v>106.0637481</v>
      </c>
      <c r="F533" s="100">
        <f t="array" ref="F533">index(Sheet1!$C$25:$H$42, C533+1,B533)</f>
        <v>116.6701229</v>
      </c>
      <c r="G533" s="94">
        <f t="array" ref="G533">index(Sheet1!$B$25:$B$42, C533,1)</f>
        <v>5000</v>
      </c>
      <c r="H533" s="94">
        <f t="array" ref="H533">index(Sheet1!$B$25:$B$42, C533+1,1)</f>
        <v>5500</v>
      </c>
      <c r="I533" s="100">
        <f t="shared" si="17"/>
        <v>111.4641174</v>
      </c>
      <c r="J533" s="100">
        <f t="array" ref="J533">index(Sheet1!$F$47:$K$64, C533,B533)</f>
        <v>1877.85</v>
      </c>
      <c r="K533" s="100">
        <f t="array" ref="K533">index(Sheet1!$F$47:$K$64, C533+1,B533)</f>
        <v>1842.75</v>
      </c>
      <c r="L533" s="102">
        <f t="shared" si="18"/>
        <v>1859.978393</v>
      </c>
      <c r="M533" s="83">
        <f>L533/( 0.5*Sheet1!$F$18/12)</f>
        <v>1783.61307</v>
      </c>
      <c r="N533" s="83">
        <f t="shared" si="19"/>
        <v>0.5120910335</v>
      </c>
      <c r="O533" s="83">
        <f t="shared" si="20"/>
        <v>233.6610848</v>
      </c>
      <c r="P533" s="83">
        <f t="shared" si="21"/>
        <v>0.067086157</v>
      </c>
      <c r="Q533" s="83">
        <f t="shared" si="22"/>
        <v>1</v>
      </c>
      <c r="R533" s="86">
        <f t="shared" si="31"/>
        <v>111.5618162</v>
      </c>
      <c r="S533" s="86">
        <f>min(R533, offset(Sheet1!$K$9,B533-1,0))</f>
        <v>111.5618162</v>
      </c>
      <c r="T533" s="83">
        <f t="shared" si="30"/>
        <v>5259.186959</v>
      </c>
      <c r="U533" s="83">
        <f t="shared" si="26"/>
        <v>0</v>
      </c>
      <c r="V533" s="83">
        <f t="shared" si="27"/>
        <v>3.271047026</v>
      </c>
      <c r="W533" s="83">
        <f t="shared" si="28"/>
        <v>1202.291536</v>
      </c>
    </row>
    <row r="534" ht="12.75" customHeight="1">
      <c r="A534" s="83">
        <f t="shared" si="29"/>
        <v>10.96</v>
      </c>
      <c r="B534" s="83">
        <f>IF( ISERROR( MATCH(R533,Sheet1!$K$9:$K$13,1) ), 1,  MATCH(R533,Sheet1!$K$9:$K$13,1)+1)</f>
        <v>3</v>
      </c>
      <c r="C534" s="94">
        <f>IF( ISERROR( MATCH(D534,Sheet1!$B$25:$B$42) ), 1, MATCH(D534,Sheet1!$B$25:$B$42))</f>
        <v>10</v>
      </c>
      <c r="D534" s="83">
        <f>if(U534, OFFSET(Sheet1!$P$9, 2*B533-1, 0),T533)</f>
        <v>5259.186959</v>
      </c>
      <c r="E534" s="100">
        <f t="array" ref="E534">index(Sheet1!$C$25:$H$42, C534,B534)</f>
        <v>106.0637481</v>
      </c>
      <c r="F534" s="100">
        <f t="array" ref="F534">index(Sheet1!$C$25:$H$42, C534+1,B534)</f>
        <v>116.6701229</v>
      </c>
      <c r="G534" s="94">
        <f t="array" ref="G534">index(Sheet1!$B$25:$B$42, C534,1)</f>
        <v>5000</v>
      </c>
      <c r="H534" s="94">
        <f t="array" ref="H534">index(Sheet1!$B$25:$B$42, C534+1,1)</f>
        <v>5500</v>
      </c>
      <c r="I534" s="100">
        <f t="shared" si="17"/>
        <v>111.5618162</v>
      </c>
      <c r="J534" s="100">
        <f t="array" ref="J534">index(Sheet1!$F$47:$K$64, C534,B534)</f>
        <v>1877.85</v>
      </c>
      <c r="K534" s="100">
        <f t="array" ref="K534">index(Sheet1!$F$47:$K$64, C534+1,B534)</f>
        <v>1842.75</v>
      </c>
      <c r="L534" s="102">
        <f t="shared" si="18"/>
        <v>1859.655075</v>
      </c>
      <c r="M534" s="83">
        <f>L534/( 0.5*Sheet1!$F$18/12)</f>
        <v>1783.303027</v>
      </c>
      <c r="N534" s="83">
        <f t="shared" si="19"/>
        <v>0.5120020174</v>
      </c>
      <c r="O534" s="83">
        <f t="shared" si="20"/>
        <v>234.0708743</v>
      </c>
      <c r="P534" s="83">
        <f t="shared" si="21"/>
        <v>0.06720381118</v>
      </c>
      <c r="Q534" s="83">
        <f t="shared" si="22"/>
        <v>1</v>
      </c>
      <c r="R534" s="86">
        <f t="shared" si="31"/>
        <v>111.6594696</v>
      </c>
      <c r="S534" s="86">
        <f>min(R534, offset(Sheet1!$K$9,B534-1,0))</f>
        <v>111.6594696</v>
      </c>
      <c r="T534" s="83">
        <f t="shared" si="30"/>
        <v>5263.790484</v>
      </c>
      <c r="U534" s="83">
        <f t="shared" si="26"/>
        <v>0</v>
      </c>
      <c r="V534" s="83">
        <f t="shared" si="27"/>
        <v>3.273912192</v>
      </c>
      <c r="W534" s="83">
        <f t="shared" si="28"/>
        <v>1205.562583</v>
      </c>
    </row>
    <row r="535" ht="12.75" customHeight="1">
      <c r="A535" s="83">
        <f t="shared" si="29"/>
        <v>10.98</v>
      </c>
      <c r="B535" s="83">
        <f>IF( ISERROR( MATCH(R534,Sheet1!$K$9:$K$13,1) ), 1,  MATCH(R534,Sheet1!$K$9:$K$13,1)+1)</f>
        <v>3</v>
      </c>
      <c r="C535" s="94">
        <f>IF( ISERROR( MATCH(D535,Sheet1!$B$25:$B$42) ), 1, MATCH(D535,Sheet1!$B$25:$B$42))</f>
        <v>10</v>
      </c>
      <c r="D535" s="83">
        <f>if(U535, OFFSET(Sheet1!$P$9, 2*B534-1, 0),T534)</f>
        <v>5263.790484</v>
      </c>
      <c r="E535" s="100">
        <f t="array" ref="E535">index(Sheet1!$C$25:$H$42, C535,B535)</f>
        <v>106.0637481</v>
      </c>
      <c r="F535" s="100">
        <f t="array" ref="F535">index(Sheet1!$C$25:$H$42, C535+1,B535)</f>
        <v>116.6701229</v>
      </c>
      <c r="G535" s="94">
        <f t="array" ref="G535">index(Sheet1!$B$25:$B$42, C535,1)</f>
        <v>5000</v>
      </c>
      <c r="H535" s="94">
        <f t="array" ref="H535">index(Sheet1!$B$25:$B$42, C535+1,1)</f>
        <v>5500</v>
      </c>
      <c r="I535" s="100">
        <f t="shared" si="17"/>
        <v>111.6594696</v>
      </c>
      <c r="J535" s="100">
        <f t="array" ref="J535">index(Sheet1!$F$47:$K$64, C535,B535)</f>
        <v>1877.85</v>
      </c>
      <c r="K535" s="100">
        <f t="array" ref="K535">index(Sheet1!$F$47:$K$64, C535+1,B535)</f>
        <v>1842.75</v>
      </c>
      <c r="L535" s="102">
        <f t="shared" si="18"/>
        <v>1859.331908</v>
      </c>
      <c r="M535" s="83">
        <f>L535/( 0.5*Sheet1!$F$18/12)</f>
        <v>1782.993127</v>
      </c>
      <c r="N535" s="83">
        <f t="shared" si="19"/>
        <v>0.5119130426</v>
      </c>
      <c r="O535" s="83">
        <f t="shared" si="20"/>
        <v>234.4808323</v>
      </c>
      <c r="P535" s="83">
        <f t="shared" si="21"/>
        <v>0.06732151372</v>
      </c>
      <c r="Q535" s="83">
        <f t="shared" si="22"/>
        <v>1</v>
      </c>
      <c r="R535" s="86">
        <f t="shared" si="31"/>
        <v>111.7570777</v>
      </c>
      <c r="S535" s="86">
        <f>min(R535, offset(Sheet1!$K$9,B535-1,0))</f>
        <v>111.7570777</v>
      </c>
      <c r="T535" s="83">
        <f t="shared" si="30"/>
        <v>5268.39187</v>
      </c>
      <c r="U535" s="83">
        <f t="shared" si="26"/>
        <v>0</v>
      </c>
      <c r="V535" s="83">
        <f t="shared" si="27"/>
        <v>3.276776027</v>
      </c>
      <c r="W535" s="83">
        <f t="shared" si="28"/>
        <v>1208.836495</v>
      </c>
    </row>
    <row r="536" ht="12.75" customHeight="1">
      <c r="A536" s="83">
        <f t="shared" si="29"/>
        <v>11</v>
      </c>
      <c r="B536" s="83">
        <f>IF( ISERROR( MATCH(R535,Sheet1!$K$9:$K$13,1) ), 1,  MATCH(R535,Sheet1!$K$9:$K$13,1)+1)</f>
        <v>3</v>
      </c>
      <c r="C536" s="94">
        <f>IF( ISERROR( MATCH(D536,Sheet1!$B$25:$B$42) ), 1, MATCH(D536,Sheet1!$B$25:$B$42))</f>
        <v>10</v>
      </c>
      <c r="D536" s="83">
        <f>if(U536, OFFSET(Sheet1!$P$9, 2*B535-1, 0),T535)</f>
        <v>5268.39187</v>
      </c>
      <c r="E536" s="100">
        <f t="array" ref="E536">index(Sheet1!$C$25:$H$42, C536,B536)</f>
        <v>106.0637481</v>
      </c>
      <c r="F536" s="100">
        <f t="array" ref="F536">index(Sheet1!$C$25:$H$42, C536+1,B536)</f>
        <v>116.6701229</v>
      </c>
      <c r="G536" s="94">
        <f t="array" ref="G536">index(Sheet1!$B$25:$B$42, C536,1)</f>
        <v>5000</v>
      </c>
      <c r="H536" s="94">
        <f t="array" ref="H536">index(Sheet1!$B$25:$B$42, C536+1,1)</f>
        <v>5500</v>
      </c>
      <c r="I536" s="100">
        <f t="shared" si="17"/>
        <v>111.7570777</v>
      </c>
      <c r="J536" s="100">
        <f t="array" ref="J536">index(Sheet1!$F$47:$K$64, C536,B536)</f>
        <v>1877.85</v>
      </c>
      <c r="K536" s="100">
        <f t="array" ref="K536">index(Sheet1!$F$47:$K$64, C536+1,B536)</f>
        <v>1842.75</v>
      </c>
      <c r="L536" s="102">
        <f t="shared" si="18"/>
        <v>1859.008891</v>
      </c>
      <c r="M536" s="83">
        <f>L536/( 0.5*Sheet1!$F$18/12)</f>
        <v>1782.683372</v>
      </c>
      <c r="N536" s="83">
        <f t="shared" si="19"/>
        <v>0.5118241092</v>
      </c>
      <c r="O536" s="83">
        <f t="shared" si="20"/>
        <v>234.8909582</v>
      </c>
      <c r="P536" s="83">
        <f t="shared" si="21"/>
        <v>0.06743926448</v>
      </c>
      <c r="Q536" s="83">
        <f t="shared" si="22"/>
        <v>1</v>
      </c>
      <c r="R536" s="86">
        <f t="shared" si="31"/>
        <v>111.8546403</v>
      </c>
      <c r="S536" s="86">
        <f>min(R536, offset(Sheet1!$K$9,B536-1,0))</f>
        <v>111.8546403</v>
      </c>
      <c r="T536" s="83">
        <f t="shared" si="30"/>
        <v>5272.991117</v>
      </c>
      <c r="U536" s="83">
        <f t="shared" si="26"/>
        <v>0</v>
      </c>
      <c r="V536" s="83">
        <f t="shared" si="27"/>
        <v>3.279638531</v>
      </c>
      <c r="W536" s="83">
        <f t="shared" si="28"/>
        <v>1212.113271</v>
      </c>
    </row>
    <row r="537" ht="12.75" customHeight="1">
      <c r="A537" s="83">
        <f t="shared" si="29"/>
        <v>11.02</v>
      </c>
      <c r="B537" s="83">
        <f>IF( ISERROR( MATCH(R536,Sheet1!$K$9:$K$13,1) ), 1,  MATCH(R536,Sheet1!$K$9:$K$13,1)+1)</f>
        <v>3</v>
      </c>
      <c r="C537" s="94">
        <f>IF( ISERROR( MATCH(D537,Sheet1!$B$25:$B$42) ), 1, MATCH(D537,Sheet1!$B$25:$B$42))</f>
        <v>10</v>
      </c>
      <c r="D537" s="83">
        <f>if(U537, OFFSET(Sheet1!$P$9, 2*B536-1, 0),T536)</f>
        <v>5272.991117</v>
      </c>
      <c r="E537" s="100">
        <f t="array" ref="E537">index(Sheet1!$C$25:$H$42, C537,B537)</f>
        <v>106.0637481</v>
      </c>
      <c r="F537" s="100">
        <f t="array" ref="F537">index(Sheet1!$C$25:$H$42, C537+1,B537)</f>
        <v>116.6701229</v>
      </c>
      <c r="G537" s="94">
        <f t="array" ref="G537">index(Sheet1!$B$25:$B$42, C537,1)</f>
        <v>5000</v>
      </c>
      <c r="H537" s="94">
        <f t="array" ref="H537">index(Sheet1!$B$25:$B$42, C537+1,1)</f>
        <v>5500</v>
      </c>
      <c r="I537" s="100">
        <f t="shared" si="17"/>
        <v>111.8546403</v>
      </c>
      <c r="J537" s="100">
        <f t="array" ref="J537">index(Sheet1!$F$47:$K$64, C537,B537)</f>
        <v>1877.85</v>
      </c>
      <c r="K537" s="100">
        <f t="array" ref="K537">index(Sheet1!$F$47:$K$64, C537+1,B537)</f>
        <v>1842.75</v>
      </c>
      <c r="L537" s="102">
        <f t="shared" si="18"/>
        <v>1858.686024</v>
      </c>
      <c r="M537" s="83">
        <f>L537/( 0.5*Sheet1!$F$18/12)</f>
        <v>1782.373761</v>
      </c>
      <c r="N537" s="83">
        <f t="shared" si="19"/>
        <v>0.5117352171</v>
      </c>
      <c r="O537" s="83">
        <f t="shared" si="20"/>
        <v>235.3012515</v>
      </c>
      <c r="P537" s="83">
        <f t="shared" si="21"/>
        <v>0.06755706331</v>
      </c>
      <c r="Q537" s="83">
        <f t="shared" si="22"/>
        <v>1</v>
      </c>
      <c r="R537" s="86">
        <f t="shared" si="31"/>
        <v>111.9521576</v>
      </c>
      <c r="S537" s="86">
        <f>min(R537, offset(Sheet1!$K$9,B537-1,0))</f>
        <v>111.9521576</v>
      </c>
      <c r="T537" s="83">
        <f t="shared" si="30"/>
        <v>5277.588225</v>
      </c>
      <c r="U537" s="83">
        <f t="shared" si="26"/>
        <v>0</v>
      </c>
      <c r="V537" s="83">
        <f t="shared" si="27"/>
        <v>3.282499704</v>
      </c>
      <c r="W537" s="83">
        <f t="shared" si="28"/>
        <v>1215.39291</v>
      </c>
    </row>
    <row r="538" ht="12.75" customHeight="1">
      <c r="A538" s="83">
        <f t="shared" si="29"/>
        <v>11.04</v>
      </c>
      <c r="B538" s="83">
        <f>IF( ISERROR( MATCH(R537,Sheet1!$K$9:$K$13,1) ), 1,  MATCH(R537,Sheet1!$K$9:$K$13,1)+1)</f>
        <v>3</v>
      </c>
      <c r="C538" s="94">
        <f>IF( ISERROR( MATCH(D538,Sheet1!$B$25:$B$42) ), 1, MATCH(D538,Sheet1!$B$25:$B$42))</f>
        <v>10</v>
      </c>
      <c r="D538" s="83">
        <f>if(U538, OFFSET(Sheet1!$P$9, 2*B537-1, 0),T537)</f>
        <v>5277.588225</v>
      </c>
      <c r="E538" s="100">
        <f t="array" ref="E538">index(Sheet1!$C$25:$H$42, C538,B538)</f>
        <v>106.0637481</v>
      </c>
      <c r="F538" s="100">
        <f t="array" ref="F538">index(Sheet1!$C$25:$H$42, C538+1,B538)</f>
        <v>116.6701229</v>
      </c>
      <c r="G538" s="94">
        <f t="array" ref="G538">index(Sheet1!$B$25:$B$42, C538,1)</f>
        <v>5000</v>
      </c>
      <c r="H538" s="94">
        <f t="array" ref="H538">index(Sheet1!$B$25:$B$42, C538+1,1)</f>
        <v>5500</v>
      </c>
      <c r="I538" s="100">
        <f t="shared" si="17"/>
        <v>111.9521576</v>
      </c>
      <c r="J538" s="100">
        <f t="array" ref="J538">index(Sheet1!$F$47:$K$64, C538,B538)</f>
        <v>1877.85</v>
      </c>
      <c r="K538" s="100">
        <f t="array" ref="K538">index(Sheet1!$F$47:$K$64, C538+1,B538)</f>
        <v>1842.75</v>
      </c>
      <c r="L538" s="102">
        <f t="shared" si="18"/>
        <v>1858.363307</v>
      </c>
      <c r="M538" s="83">
        <f>L538/( 0.5*Sheet1!$F$18/12)</f>
        <v>1782.064294</v>
      </c>
      <c r="N538" s="83">
        <f t="shared" si="19"/>
        <v>0.5116463664</v>
      </c>
      <c r="O538" s="83">
        <f t="shared" si="20"/>
        <v>235.7117118</v>
      </c>
      <c r="P538" s="83">
        <f t="shared" si="21"/>
        <v>0.06767491008</v>
      </c>
      <c r="Q538" s="83">
        <f t="shared" si="22"/>
        <v>1</v>
      </c>
      <c r="R538" s="86">
        <f t="shared" si="31"/>
        <v>112.0496296</v>
      </c>
      <c r="S538" s="86">
        <f>min(R538, offset(Sheet1!$K$9,B538-1,0))</f>
        <v>112.0496296</v>
      </c>
      <c r="T538" s="83">
        <f t="shared" si="30"/>
        <v>5282.183193</v>
      </c>
      <c r="U538" s="83">
        <f t="shared" si="26"/>
        <v>0</v>
      </c>
      <c r="V538" s="83">
        <f t="shared" si="27"/>
        <v>3.285359545</v>
      </c>
      <c r="W538" s="83">
        <f t="shared" si="28"/>
        <v>1218.675409</v>
      </c>
    </row>
    <row r="539" ht="12.75" customHeight="1">
      <c r="A539" s="83">
        <f t="shared" si="29"/>
        <v>11.06</v>
      </c>
      <c r="B539" s="83">
        <f>IF( ISERROR( MATCH(R538,Sheet1!$K$9:$K$13,1) ), 1,  MATCH(R538,Sheet1!$K$9:$K$13,1)+1)</f>
        <v>3</v>
      </c>
      <c r="C539" s="94">
        <f>IF( ISERROR( MATCH(D539,Sheet1!$B$25:$B$42) ), 1, MATCH(D539,Sheet1!$B$25:$B$42))</f>
        <v>10</v>
      </c>
      <c r="D539" s="83">
        <f>if(U539, OFFSET(Sheet1!$P$9, 2*B538-1, 0),T538)</f>
        <v>5282.183193</v>
      </c>
      <c r="E539" s="100">
        <f t="array" ref="E539">index(Sheet1!$C$25:$H$42, C539,B539)</f>
        <v>106.0637481</v>
      </c>
      <c r="F539" s="100">
        <f t="array" ref="F539">index(Sheet1!$C$25:$H$42, C539+1,B539)</f>
        <v>116.6701229</v>
      </c>
      <c r="G539" s="94">
        <f t="array" ref="G539">index(Sheet1!$B$25:$B$42, C539,1)</f>
        <v>5000</v>
      </c>
      <c r="H539" s="94">
        <f t="array" ref="H539">index(Sheet1!$B$25:$B$42, C539+1,1)</f>
        <v>5500</v>
      </c>
      <c r="I539" s="100">
        <f t="shared" si="17"/>
        <v>112.0496296</v>
      </c>
      <c r="J539" s="100">
        <f t="array" ref="J539">index(Sheet1!$F$47:$K$64, C539,B539)</f>
        <v>1877.85</v>
      </c>
      <c r="K539" s="100">
        <f t="array" ref="K539">index(Sheet1!$F$47:$K$64, C539+1,B539)</f>
        <v>1842.75</v>
      </c>
      <c r="L539" s="102">
        <f t="shared" si="18"/>
        <v>1858.04074</v>
      </c>
      <c r="M539" s="83">
        <f>L539/( 0.5*Sheet1!$F$18/12)</f>
        <v>1781.754971</v>
      </c>
      <c r="N539" s="83">
        <f t="shared" si="19"/>
        <v>0.511557557</v>
      </c>
      <c r="O539" s="83">
        <f t="shared" si="20"/>
        <v>236.1223385</v>
      </c>
      <c r="P539" s="83">
        <f t="shared" si="21"/>
        <v>0.06779280463</v>
      </c>
      <c r="Q539" s="83">
        <f t="shared" si="22"/>
        <v>1</v>
      </c>
      <c r="R539" s="86">
        <f t="shared" si="31"/>
        <v>112.1470561</v>
      </c>
      <c r="S539" s="86">
        <f>min(R539, offset(Sheet1!$K$9,B539-1,0))</f>
        <v>112.1470561</v>
      </c>
      <c r="T539" s="83">
        <f t="shared" si="30"/>
        <v>5286.776022</v>
      </c>
      <c r="U539" s="83">
        <f t="shared" si="26"/>
        <v>0</v>
      </c>
      <c r="V539" s="83">
        <f t="shared" si="27"/>
        <v>3.288218056</v>
      </c>
      <c r="W539" s="83">
        <f t="shared" si="28"/>
        <v>1221.960769</v>
      </c>
    </row>
    <row r="540" ht="12.75" customHeight="1">
      <c r="A540" s="83">
        <f t="shared" si="29"/>
        <v>11.08</v>
      </c>
      <c r="B540" s="83">
        <f>IF( ISERROR( MATCH(R539,Sheet1!$K$9:$K$13,1) ), 1,  MATCH(R539,Sheet1!$K$9:$K$13,1)+1)</f>
        <v>3</v>
      </c>
      <c r="C540" s="94">
        <f>IF( ISERROR( MATCH(D540,Sheet1!$B$25:$B$42) ), 1, MATCH(D540,Sheet1!$B$25:$B$42))</f>
        <v>10</v>
      </c>
      <c r="D540" s="83">
        <f>if(U540, OFFSET(Sheet1!$P$9, 2*B539-1, 0),T539)</f>
        <v>5286.776022</v>
      </c>
      <c r="E540" s="100">
        <f t="array" ref="E540">index(Sheet1!$C$25:$H$42, C540,B540)</f>
        <v>106.0637481</v>
      </c>
      <c r="F540" s="100">
        <f t="array" ref="F540">index(Sheet1!$C$25:$H$42, C540+1,B540)</f>
        <v>116.6701229</v>
      </c>
      <c r="G540" s="94">
        <f t="array" ref="G540">index(Sheet1!$B$25:$B$42, C540,1)</f>
        <v>5000</v>
      </c>
      <c r="H540" s="94">
        <f t="array" ref="H540">index(Sheet1!$B$25:$B$42, C540+1,1)</f>
        <v>5500</v>
      </c>
      <c r="I540" s="100">
        <f t="shared" si="17"/>
        <v>112.1470561</v>
      </c>
      <c r="J540" s="100">
        <f t="array" ref="J540">index(Sheet1!$F$47:$K$64, C540,B540)</f>
        <v>1877.85</v>
      </c>
      <c r="K540" s="100">
        <f t="array" ref="K540">index(Sheet1!$F$47:$K$64, C540+1,B540)</f>
        <v>1842.75</v>
      </c>
      <c r="L540" s="102">
        <f t="shared" si="18"/>
        <v>1857.718323</v>
      </c>
      <c r="M540" s="83">
        <f>L540/( 0.5*Sheet1!$F$18/12)</f>
        <v>1781.445792</v>
      </c>
      <c r="N540" s="83">
        <f t="shared" si="19"/>
        <v>0.5114687889</v>
      </c>
      <c r="O540" s="83">
        <f t="shared" si="20"/>
        <v>236.5331312</v>
      </c>
      <c r="P540" s="83">
        <f t="shared" si="21"/>
        <v>0.06791074682</v>
      </c>
      <c r="Q540" s="83">
        <f t="shared" si="22"/>
        <v>1</v>
      </c>
      <c r="R540" s="86">
        <f t="shared" si="31"/>
        <v>112.2444372</v>
      </c>
      <c r="S540" s="86">
        <f>min(R540, offset(Sheet1!$K$9,B540-1,0))</f>
        <v>112.2444372</v>
      </c>
      <c r="T540" s="83">
        <f t="shared" si="30"/>
        <v>5291.366712</v>
      </c>
      <c r="U540" s="83">
        <f t="shared" si="26"/>
        <v>0</v>
      </c>
      <c r="V540" s="83">
        <f t="shared" si="27"/>
        <v>3.291075235</v>
      </c>
      <c r="W540" s="83">
        <f t="shared" si="28"/>
        <v>1225.248987</v>
      </c>
    </row>
    <row r="541" ht="12.75" customHeight="1">
      <c r="A541" s="83">
        <f t="shared" si="29"/>
        <v>11.1</v>
      </c>
      <c r="B541" s="83">
        <f>IF( ISERROR( MATCH(R540,Sheet1!$K$9:$K$13,1) ), 1,  MATCH(R540,Sheet1!$K$9:$K$13,1)+1)</f>
        <v>3</v>
      </c>
      <c r="C541" s="94">
        <f>IF( ISERROR( MATCH(D541,Sheet1!$B$25:$B$42) ), 1, MATCH(D541,Sheet1!$B$25:$B$42))</f>
        <v>10</v>
      </c>
      <c r="D541" s="83">
        <f>if(U541, OFFSET(Sheet1!$P$9, 2*B540-1, 0),T540)</f>
        <v>5291.366712</v>
      </c>
      <c r="E541" s="100">
        <f t="array" ref="E541">index(Sheet1!$C$25:$H$42, C541,B541)</f>
        <v>106.0637481</v>
      </c>
      <c r="F541" s="100">
        <f t="array" ref="F541">index(Sheet1!$C$25:$H$42, C541+1,B541)</f>
        <v>116.6701229</v>
      </c>
      <c r="G541" s="94">
        <f t="array" ref="G541">index(Sheet1!$B$25:$B$42, C541,1)</f>
        <v>5000</v>
      </c>
      <c r="H541" s="94">
        <f t="array" ref="H541">index(Sheet1!$B$25:$B$42, C541+1,1)</f>
        <v>5500</v>
      </c>
      <c r="I541" s="100">
        <f t="shared" si="17"/>
        <v>112.2444372</v>
      </c>
      <c r="J541" s="100">
        <f t="array" ref="J541">index(Sheet1!$F$47:$K$64, C541,B541)</f>
        <v>1877.85</v>
      </c>
      <c r="K541" s="100">
        <f t="array" ref="K541">index(Sheet1!$F$47:$K$64, C541+1,B541)</f>
        <v>1842.75</v>
      </c>
      <c r="L541" s="102">
        <f t="shared" si="18"/>
        <v>1857.396057</v>
      </c>
      <c r="M541" s="83">
        <f>L541/( 0.5*Sheet1!$F$18/12)</f>
        <v>1781.136757</v>
      </c>
      <c r="N541" s="83">
        <f t="shared" si="19"/>
        <v>0.5113800622</v>
      </c>
      <c r="O541" s="83">
        <f t="shared" si="20"/>
        <v>236.9440893</v>
      </c>
      <c r="P541" s="83">
        <f t="shared" si="21"/>
        <v>0.06802873651</v>
      </c>
      <c r="Q541" s="83">
        <f t="shared" si="22"/>
        <v>1</v>
      </c>
      <c r="R541" s="86">
        <f t="shared" si="31"/>
        <v>112.341773</v>
      </c>
      <c r="S541" s="86">
        <f>min(R541, offset(Sheet1!$K$9,B541-1,0))</f>
        <v>112.341773</v>
      </c>
      <c r="T541" s="83">
        <f t="shared" si="30"/>
        <v>5295.955262</v>
      </c>
      <c r="U541" s="83">
        <f t="shared" si="26"/>
        <v>0</v>
      </c>
      <c r="V541" s="83">
        <f t="shared" si="27"/>
        <v>3.293931084</v>
      </c>
      <c r="W541" s="83">
        <f t="shared" si="28"/>
        <v>1228.540062</v>
      </c>
    </row>
    <row r="542" ht="12.75" customHeight="1">
      <c r="A542" s="83">
        <f t="shared" si="29"/>
        <v>11.12</v>
      </c>
      <c r="B542" s="83">
        <f>IF( ISERROR( MATCH(R541,Sheet1!$K$9:$K$13,1) ), 1,  MATCH(R541,Sheet1!$K$9:$K$13,1)+1)</f>
        <v>3</v>
      </c>
      <c r="C542" s="94">
        <f>IF( ISERROR( MATCH(D542,Sheet1!$B$25:$B$42) ), 1, MATCH(D542,Sheet1!$B$25:$B$42))</f>
        <v>10</v>
      </c>
      <c r="D542" s="83">
        <f>if(U542, OFFSET(Sheet1!$P$9, 2*B541-1, 0),T541)</f>
        <v>5295.955262</v>
      </c>
      <c r="E542" s="100">
        <f t="array" ref="E542">index(Sheet1!$C$25:$H$42, C542,B542)</f>
        <v>106.0637481</v>
      </c>
      <c r="F542" s="100">
        <f t="array" ref="F542">index(Sheet1!$C$25:$H$42, C542+1,B542)</f>
        <v>116.6701229</v>
      </c>
      <c r="G542" s="94">
        <f t="array" ref="G542">index(Sheet1!$B$25:$B$42, C542,1)</f>
        <v>5000</v>
      </c>
      <c r="H542" s="94">
        <f t="array" ref="H542">index(Sheet1!$B$25:$B$42, C542+1,1)</f>
        <v>5500</v>
      </c>
      <c r="I542" s="100">
        <f t="shared" si="17"/>
        <v>112.341773</v>
      </c>
      <c r="J542" s="100">
        <f t="array" ref="J542">index(Sheet1!$F$47:$K$64, C542,B542)</f>
        <v>1877.85</v>
      </c>
      <c r="K542" s="100">
        <f t="array" ref="K542">index(Sheet1!$F$47:$K$64, C542+1,B542)</f>
        <v>1842.75</v>
      </c>
      <c r="L542" s="102">
        <f t="shared" si="18"/>
        <v>1857.073941</v>
      </c>
      <c r="M542" s="83">
        <f>L542/( 0.5*Sheet1!$F$18/12)</f>
        <v>1780.827866</v>
      </c>
      <c r="N542" s="83">
        <f t="shared" si="19"/>
        <v>0.5112913769</v>
      </c>
      <c r="O542" s="83">
        <f t="shared" si="20"/>
        <v>237.3552123</v>
      </c>
      <c r="P542" s="83">
        <f t="shared" si="21"/>
        <v>0.06814677355</v>
      </c>
      <c r="Q542" s="83">
        <f t="shared" si="22"/>
        <v>1</v>
      </c>
      <c r="R542" s="86">
        <f t="shared" si="31"/>
        <v>112.4390634</v>
      </c>
      <c r="S542" s="86">
        <f>min(R542, offset(Sheet1!$K$9,B542-1,0))</f>
        <v>112.4390634</v>
      </c>
      <c r="T542" s="83">
        <f t="shared" si="30"/>
        <v>5300.541673</v>
      </c>
      <c r="U542" s="83">
        <f t="shared" si="26"/>
        <v>0</v>
      </c>
      <c r="V542" s="83">
        <f t="shared" si="27"/>
        <v>3.296785601</v>
      </c>
      <c r="W542" s="83">
        <f t="shared" si="28"/>
        <v>1231.833993</v>
      </c>
    </row>
    <row r="543" ht="12.75" customHeight="1">
      <c r="A543" s="83">
        <f t="shared" si="29"/>
        <v>11.14</v>
      </c>
      <c r="B543" s="83">
        <f>IF( ISERROR( MATCH(R542,Sheet1!$K$9:$K$13,1) ), 1,  MATCH(R542,Sheet1!$K$9:$K$13,1)+1)</f>
        <v>3</v>
      </c>
      <c r="C543" s="94">
        <f>IF( ISERROR( MATCH(D543,Sheet1!$B$25:$B$42) ), 1, MATCH(D543,Sheet1!$B$25:$B$42))</f>
        <v>10</v>
      </c>
      <c r="D543" s="83">
        <f>if(U543, OFFSET(Sheet1!$P$9, 2*B542-1, 0),T542)</f>
        <v>5300.541673</v>
      </c>
      <c r="E543" s="100">
        <f t="array" ref="E543">index(Sheet1!$C$25:$H$42, C543,B543)</f>
        <v>106.0637481</v>
      </c>
      <c r="F543" s="100">
        <f t="array" ref="F543">index(Sheet1!$C$25:$H$42, C543+1,B543)</f>
        <v>116.6701229</v>
      </c>
      <c r="G543" s="94">
        <f t="array" ref="G543">index(Sheet1!$B$25:$B$42, C543,1)</f>
        <v>5000</v>
      </c>
      <c r="H543" s="94">
        <f t="array" ref="H543">index(Sheet1!$B$25:$B$42, C543+1,1)</f>
        <v>5500</v>
      </c>
      <c r="I543" s="100">
        <f t="shared" si="17"/>
        <v>112.4390634</v>
      </c>
      <c r="J543" s="100">
        <f t="array" ref="J543">index(Sheet1!$F$47:$K$64, C543,B543)</f>
        <v>1877.85</v>
      </c>
      <c r="K543" s="100">
        <f t="array" ref="K543">index(Sheet1!$F$47:$K$64, C543+1,B543)</f>
        <v>1842.75</v>
      </c>
      <c r="L543" s="102">
        <f t="shared" si="18"/>
        <v>1856.751975</v>
      </c>
      <c r="M543" s="83">
        <f>L543/( 0.5*Sheet1!$F$18/12)</f>
        <v>1780.519119</v>
      </c>
      <c r="N543" s="83">
        <f t="shared" si="19"/>
        <v>0.5112027329</v>
      </c>
      <c r="O543" s="83">
        <f t="shared" si="20"/>
        <v>237.7664997</v>
      </c>
      <c r="P543" s="83">
        <f t="shared" si="21"/>
        <v>0.06826485779</v>
      </c>
      <c r="Q543" s="83">
        <f t="shared" si="22"/>
        <v>1</v>
      </c>
      <c r="R543" s="86">
        <f t="shared" si="31"/>
        <v>112.5363084</v>
      </c>
      <c r="S543" s="86">
        <f>min(R543, offset(Sheet1!$K$9,B543-1,0))</f>
        <v>112.5363084</v>
      </c>
      <c r="T543" s="83">
        <f t="shared" si="30"/>
        <v>5305.125944</v>
      </c>
      <c r="U543" s="83">
        <f t="shared" si="26"/>
        <v>0</v>
      </c>
      <c r="V543" s="83">
        <f t="shared" si="27"/>
        <v>3.299638786</v>
      </c>
      <c r="W543" s="83">
        <f t="shared" si="28"/>
        <v>1235.130779</v>
      </c>
    </row>
    <row r="544" ht="12.75" customHeight="1">
      <c r="A544" s="83">
        <f t="shared" si="29"/>
        <v>11.16</v>
      </c>
      <c r="B544" s="83">
        <f>IF( ISERROR( MATCH(R543,Sheet1!$K$9:$K$13,1) ), 1,  MATCH(R543,Sheet1!$K$9:$K$13,1)+1)</f>
        <v>3</v>
      </c>
      <c r="C544" s="94">
        <f>IF( ISERROR( MATCH(D544,Sheet1!$B$25:$B$42) ), 1, MATCH(D544,Sheet1!$B$25:$B$42))</f>
        <v>10</v>
      </c>
      <c r="D544" s="83">
        <f>if(U544, OFFSET(Sheet1!$P$9, 2*B543-1, 0),T543)</f>
        <v>5305.125944</v>
      </c>
      <c r="E544" s="100">
        <f t="array" ref="E544">index(Sheet1!$C$25:$H$42, C544,B544)</f>
        <v>106.0637481</v>
      </c>
      <c r="F544" s="100">
        <f t="array" ref="F544">index(Sheet1!$C$25:$H$42, C544+1,B544)</f>
        <v>116.6701229</v>
      </c>
      <c r="G544" s="94">
        <f t="array" ref="G544">index(Sheet1!$B$25:$B$42, C544,1)</f>
        <v>5000</v>
      </c>
      <c r="H544" s="94">
        <f t="array" ref="H544">index(Sheet1!$B$25:$B$42, C544+1,1)</f>
        <v>5500</v>
      </c>
      <c r="I544" s="100">
        <f t="shared" si="17"/>
        <v>112.5363084</v>
      </c>
      <c r="J544" s="100">
        <f t="array" ref="J544">index(Sheet1!$F$47:$K$64, C544,B544)</f>
        <v>1877.85</v>
      </c>
      <c r="K544" s="100">
        <f t="array" ref="K544">index(Sheet1!$F$47:$K$64, C544+1,B544)</f>
        <v>1842.75</v>
      </c>
      <c r="L544" s="102">
        <f t="shared" si="18"/>
        <v>1856.430159</v>
      </c>
      <c r="M544" s="83">
        <f>L544/( 0.5*Sheet1!$F$18/12)</f>
        <v>1780.210516</v>
      </c>
      <c r="N544" s="83">
        <f t="shared" si="19"/>
        <v>0.5111141302</v>
      </c>
      <c r="O544" s="83">
        <f t="shared" si="20"/>
        <v>238.177951</v>
      </c>
      <c r="P544" s="83">
        <f t="shared" si="21"/>
        <v>0.06838298909</v>
      </c>
      <c r="Q544" s="83">
        <f t="shared" si="22"/>
        <v>1</v>
      </c>
      <c r="R544" s="86">
        <f t="shared" si="31"/>
        <v>112.633508</v>
      </c>
      <c r="S544" s="86">
        <f>min(R544, offset(Sheet1!$K$9,B544-1,0))</f>
        <v>112.633508</v>
      </c>
      <c r="T544" s="83">
        <f t="shared" si="30"/>
        <v>5309.708076</v>
      </c>
      <c r="U544" s="83">
        <f t="shared" si="26"/>
        <v>0</v>
      </c>
      <c r="V544" s="83">
        <f t="shared" si="27"/>
        <v>3.30249064</v>
      </c>
      <c r="W544" s="83">
        <f t="shared" si="28"/>
        <v>1238.430418</v>
      </c>
    </row>
    <row r="545" ht="12.75" customHeight="1">
      <c r="A545" s="83">
        <f t="shared" si="29"/>
        <v>11.18</v>
      </c>
      <c r="B545" s="83">
        <f>IF( ISERROR( MATCH(R544,Sheet1!$K$9:$K$13,1) ), 1,  MATCH(R544,Sheet1!$K$9:$K$13,1)+1)</f>
        <v>3</v>
      </c>
      <c r="C545" s="94">
        <f>IF( ISERROR( MATCH(D545,Sheet1!$B$25:$B$42) ), 1, MATCH(D545,Sheet1!$B$25:$B$42))</f>
        <v>10</v>
      </c>
      <c r="D545" s="83">
        <f>if(U545, OFFSET(Sheet1!$P$9, 2*B544-1, 0),T544)</f>
        <v>5309.708076</v>
      </c>
      <c r="E545" s="100">
        <f t="array" ref="E545">index(Sheet1!$C$25:$H$42, C545,B545)</f>
        <v>106.0637481</v>
      </c>
      <c r="F545" s="100">
        <f t="array" ref="F545">index(Sheet1!$C$25:$H$42, C545+1,B545)</f>
        <v>116.6701229</v>
      </c>
      <c r="G545" s="94">
        <f t="array" ref="G545">index(Sheet1!$B$25:$B$42, C545,1)</f>
        <v>5000</v>
      </c>
      <c r="H545" s="94">
        <f t="array" ref="H545">index(Sheet1!$B$25:$B$42, C545+1,1)</f>
        <v>5500</v>
      </c>
      <c r="I545" s="100">
        <f t="shared" si="17"/>
        <v>112.633508</v>
      </c>
      <c r="J545" s="100">
        <f t="array" ref="J545">index(Sheet1!$F$47:$K$64, C545,B545)</f>
        <v>1877.85</v>
      </c>
      <c r="K545" s="100">
        <f t="array" ref="K545">index(Sheet1!$F$47:$K$64, C545+1,B545)</f>
        <v>1842.75</v>
      </c>
      <c r="L545" s="102">
        <f t="shared" si="18"/>
        <v>1856.108493</v>
      </c>
      <c r="M545" s="83">
        <f>L545/( 0.5*Sheet1!$F$18/12)</f>
        <v>1779.902057</v>
      </c>
      <c r="N545" s="83">
        <f t="shared" si="19"/>
        <v>0.5110255689</v>
      </c>
      <c r="O545" s="83">
        <f t="shared" si="20"/>
        <v>238.5895657</v>
      </c>
      <c r="P545" s="83">
        <f t="shared" si="21"/>
        <v>0.06850116731</v>
      </c>
      <c r="Q545" s="83">
        <f t="shared" si="22"/>
        <v>1</v>
      </c>
      <c r="R545" s="86">
        <f t="shared" si="31"/>
        <v>112.7306622</v>
      </c>
      <c r="S545" s="86">
        <f>min(R545, offset(Sheet1!$K$9,B545-1,0))</f>
        <v>112.7306622</v>
      </c>
      <c r="T545" s="83">
        <f t="shared" si="30"/>
        <v>5314.288068</v>
      </c>
      <c r="U545" s="83">
        <f t="shared" si="26"/>
        <v>0</v>
      </c>
      <c r="V545" s="83">
        <f t="shared" si="27"/>
        <v>3.305341163</v>
      </c>
      <c r="W545" s="83">
        <f t="shared" si="28"/>
        <v>1241.732908</v>
      </c>
    </row>
    <row r="546" ht="12.75" customHeight="1">
      <c r="A546" s="83">
        <f t="shared" si="29"/>
        <v>11.2</v>
      </c>
      <c r="B546" s="83">
        <f>IF( ISERROR( MATCH(R545,Sheet1!$K$9:$K$13,1) ), 1,  MATCH(R545,Sheet1!$K$9:$K$13,1)+1)</f>
        <v>3</v>
      </c>
      <c r="C546" s="94">
        <f>IF( ISERROR( MATCH(D546,Sheet1!$B$25:$B$42) ), 1, MATCH(D546,Sheet1!$B$25:$B$42))</f>
        <v>10</v>
      </c>
      <c r="D546" s="83">
        <f>if(U546, OFFSET(Sheet1!$P$9, 2*B545-1, 0),T545)</f>
        <v>5314.288068</v>
      </c>
      <c r="E546" s="100">
        <f t="array" ref="E546">index(Sheet1!$C$25:$H$42, C546,B546)</f>
        <v>106.0637481</v>
      </c>
      <c r="F546" s="100">
        <f t="array" ref="F546">index(Sheet1!$C$25:$H$42, C546+1,B546)</f>
        <v>116.6701229</v>
      </c>
      <c r="G546" s="94">
        <f t="array" ref="G546">index(Sheet1!$B$25:$B$42, C546,1)</f>
        <v>5000</v>
      </c>
      <c r="H546" s="94">
        <f t="array" ref="H546">index(Sheet1!$B$25:$B$42, C546+1,1)</f>
        <v>5500</v>
      </c>
      <c r="I546" s="100">
        <f t="shared" si="17"/>
        <v>112.7306622</v>
      </c>
      <c r="J546" s="100">
        <f t="array" ref="J546">index(Sheet1!$F$47:$K$64, C546,B546)</f>
        <v>1877.85</v>
      </c>
      <c r="K546" s="100">
        <f t="array" ref="K546">index(Sheet1!$F$47:$K$64, C546+1,B546)</f>
        <v>1842.75</v>
      </c>
      <c r="L546" s="102">
        <f t="shared" si="18"/>
        <v>1855.786978</v>
      </c>
      <c r="M546" s="83">
        <f>L546/( 0.5*Sheet1!$F$18/12)</f>
        <v>1779.593742</v>
      </c>
      <c r="N546" s="83">
        <f t="shared" si="19"/>
        <v>0.510937049</v>
      </c>
      <c r="O546" s="83">
        <f t="shared" si="20"/>
        <v>239.0013434</v>
      </c>
      <c r="P546" s="83">
        <f t="shared" si="21"/>
        <v>0.06861939231</v>
      </c>
      <c r="Q546" s="83">
        <f t="shared" si="22"/>
        <v>1</v>
      </c>
      <c r="R546" s="86">
        <f t="shared" si="31"/>
        <v>112.827771</v>
      </c>
      <c r="S546" s="86">
        <f>min(R546, offset(Sheet1!$K$9,B546-1,0))</f>
        <v>112.827771</v>
      </c>
      <c r="T546" s="83">
        <f t="shared" si="30"/>
        <v>5318.86592</v>
      </c>
      <c r="U546" s="83">
        <f t="shared" si="26"/>
        <v>0</v>
      </c>
      <c r="V546" s="83">
        <f t="shared" si="27"/>
        <v>3.308190355</v>
      </c>
      <c r="W546" s="83">
        <f t="shared" si="28"/>
        <v>1245.038249</v>
      </c>
    </row>
    <row r="547" ht="12.75" customHeight="1">
      <c r="A547" s="83">
        <f t="shared" si="29"/>
        <v>11.22</v>
      </c>
      <c r="B547" s="83">
        <f>IF( ISERROR( MATCH(R546,Sheet1!$K$9:$K$13,1) ), 1,  MATCH(R546,Sheet1!$K$9:$K$13,1)+1)</f>
        <v>3</v>
      </c>
      <c r="C547" s="94">
        <f>IF( ISERROR( MATCH(D547,Sheet1!$B$25:$B$42) ), 1, MATCH(D547,Sheet1!$B$25:$B$42))</f>
        <v>10</v>
      </c>
      <c r="D547" s="83">
        <f>if(U547, OFFSET(Sheet1!$P$9, 2*B546-1, 0),T546)</f>
        <v>5318.86592</v>
      </c>
      <c r="E547" s="100">
        <f t="array" ref="E547">index(Sheet1!$C$25:$H$42, C547,B547)</f>
        <v>106.0637481</v>
      </c>
      <c r="F547" s="100">
        <f t="array" ref="F547">index(Sheet1!$C$25:$H$42, C547+1,B547)</f>
        <v>116.6701229</v>
      </c>
      <c r="G547" s="94">
        <f t="array" ref="G547">index(Sheet1!$B$25:$B$42, C547,1)</f>
        <v>5000</v>
      </c>
      <c r="H547" s="94">
        <f t="array" ref="H547">index(Sheet1!$B$25:$B$42, C547+1,1)</f>
        <v>5500</v>
      </c>
      <c r="I547" s="100">
        <f t="shared" si="17"/>
        <v>112.827771</v>
      </c>
      <c r="J547" s="100">
        <f t="array" ref="J547">index(Sheet1!$F$47:$K$64, C547,B547)</f>
        <v>1877.85</v>
      </c>
      <c r="K547" s="100">
        <f t="array" ref="K547">index(Sheet1!$F$47:$K$64, C547+1,B547)</f>
        <v>1842.75</v>
      </c>
      <c r="L547" s="102">
        <f t="shared" si="18"/>
        <v>1855.465612</v>
      </c>
      <c r="M547" s="83">
        <f>L547/( 0.5*Sheet1!$F$18/12)</f>
        <v>1779.285571</v>
      </c>
      <c r="N547" s="83">
        <f t="shared" si="19"/>
        <v>0.5108485704</v>
      </c>
      <c r="O547" s="83">
        <f t="shared" si="20"/>
        <v>239.4132835</v>
      </c>
      <c r="P547" s="83">
        <f t="shared" si="21"/>
        <v>0.06873766393</v>
      </c>
      <c r="Q547" s="83">
        <f t="shared" si="22"/>
        <v>1</v>
      </c>
      <c r="R547" s="86">
        <f t="shared" si="31"/>
        <v>112.9248345</v>
      </c>
      <c r="S547" s="86">
        <f>min(R547, offset(Sheet1!$K$9,B547-1,0))</f>
        <v>112.9248345</v>
      </c>
      <c r="T547" s="83">
        <f t="shared" si="30"/>
        <v>5323.441632</v>
      </c>
      <c r="U547" s="83">
        <f t="shared" si="26"/>
        <v>0</v>
      </c>
      <c r="V547" s="83">
        <f t="shared" si="27"/>
        <v>3.311038215</v>
      </c>
      <c r="W547" s="83">
        <f t="shared" si="28"/>
        <v>1248.34644</v>
      </c>
    </row>
    <row r="548" ht="12.75" customHeight="1">
      <c r="A548" s="83">
        <f t="shared" si="29"/>
        <v>11.24</v>
      </c>
      <c r="B548" s="83">
        <f>IF( ISERROR( MATCH(R547,Sheet1!$K$9:$K$13,1) ), 1,  MATCH(R547,Sheet1!$K$9:$K$13,1)+1)</f>
        <v>3</v>
      </c>
      <c r="C548" s="94">
        <f>IF( ISERROR( MATCH(D548,Sheet1!$B$25:$B$42) ), 1, MATCH(D548,Sheet1!$B$25:$B$42))</f>
        <v>10</v>
      </c>
      <c r="D548" s="83">
        <f>if(U548, OFFSET(Sheet1!$P$9, 2*B547-1, 0),T547)</f>
        <v>5323.441632</v>
      </c>
      <c r="E548" s="100">
        <f t="array" ref="E548">index(Sheet1!$C$25:$H$42, C548,B548)</f>
        <v>106.0637481</v>
      </c>
      <c r="F548" s="100">
        <f t="array" ref="F548">index(Sheet1!$C$25:$H$42, C548+1,B548)</f>
        <v>116.6701229</v>
      </c>
      <c r="G548" s="94">
        <f t="array" ref="G548">index(Sheet1!$B$25:$B$42, C548,1)</f>
        <v>5000</v>
      </c>
      <c r="H548" s="94">
        <f t="array" ref="H548">index(Sheet1!$B$25:$B$42, C548+1,1)</f>
        <v>5500</v>
      </c>
      <c r="I548" s="100">
        <f t="shared" si="17"/>
        <v>112.9248345</v>
      </c>
      <c r="J548" s="100">
        <f t="array" ref="J548">index(Sheet1!$F$47:$K$64, C548,B548)</f>
        <v>1877.85</v>
      </c>
      <c r="K548" s="100">
        <f t="array" ref="K548">index(Sheet1!$F$47:$K$64, C548+1,B548)</f>
        <v>1842.75</v>
      </c>
      <c r="L548" s="102">
        <f t="shared" si="18"/>
        <v>1855.144397</v>
      </c>
      <c r="M548" s="83">
        <f>L548/( 0.5*Sheet1!$F$18/12)</f>
        <v>1778.977544</v>
      </c>
      <c r="N548" s="83">
        <f t="shared" si="19"/>
        <v>0.5107601332</v>
      </c>
      <c r="O548" s="83">
        <f t="shared" si="20"/>
        <v>239.8253854</v>
      </c>
      <c r="P548" s="83">
        <f t="shared" si="21"/>
        <v>0.06885598203</v>
      </c>
      <c r="Q548" s="83">
        <f t="shared" si="22"/>
        <v>1</v>
      </c>
      <c r="R548" s="86">
        <f t="shared" si="31"/>
        <v>113.0218525</v>
      </c>
      <c r="S548" s="86">
        <f>min(R548, offset(Sheet1!$K$9,B548-1,0))</f>
        <v>113.0218525</v>
      </c>
      <c r="T548" s="83">
        <f t="shared" si="30"/>
        <v>5328.015205</v>
      </c>
      <c r="U548" s="83">
        <f t="shared" si="26"/>
        <v>0</v>
      </c>
      <c r="V548" s="83">
        <f t="shared" si="27"/>
        <v>3.313884743</v>
      </c>
      <c r="W548" s="83">
        <f t="shared" si="28"/>
        <v>1251.657478</v>
      </c>
    </row>
    <row r="549" ht="12.75" customHeight="1">
      <c r="A549" s="83">
        <f t="shared" si="29"/>
        <v>11.26</v>
      </c>
      <c r="B549" s="83">
        <f>IF( ISERROR( MATCH(R548,Sheet1!$K$9:$K$13,1) ), 1,  MATCH(R548,Sheet1!$K$9:$K$13,1)+1)</f>
        <v>3</v>
      </c>
      <c r="C549" s="94">
        <f>IF( ISERROR( MATCH(D549,Sheet1!$B$25:$B$42) ), 1, MATCH(D549,Sheet1!$B$25:$B$42))</f>
        <v>10</v>
      </c>
      <c r="D549" s="83">
        <f>if(U549, OFFSET(Sheet1!$P$9, 2*B548-1, 0),T548)</f>
        <v>5328.015205</v>
      </c>
      <c r="E549" s="100">
        <f t="array" ref="E549">index(Sheet1!$C$25:$H$42, C549,B549)</f>
        <v>106.0637481</v>
      </c>
      <c r="F549" s="100">
        <f t="array" ref="F549">index(Sheet1!$C$25:$H$42, C549+1,B549)</f>
        <v>116.6701229</v>
      </c>
      <c r="G549" s="94">
        <f t="array" ref="G549">index(Sheet1!$B$25:$B$42, C549,1)</f>
        <v>5000</v>
      </c>
      <c r="H549" s="94">
        <f t="array" ref="H549">index(Sheet1!$B$25:$B$42, C549+1,1)</f>
        <v>5500</v>
      </c>
      <c r="I549" s="100">
        <f t="shared" si="17"/>
        <v>113.0218525</v>
      </c>
      <c r="J549" s="100">
        <f t="array" ref="J549">index(Sheet1!$F$47:$K$64, C549,B549)</f>
        <v>1877.85</v>
      </c>
      <c r="K549" s="100">
        <f t="array" ref="K549">index(Sheet1!$F$47:$K$64, C549+1,B549)</f>
        <v>1842.75</v>
      </c>
      <c r="L549" s="102">
        <f t="shared" si="18"/>
        <v>1854.823333</v>
      </c>
      <c r="M549" s="83">
        <f>L549/( 0.5*Sheet1!$F$18/12)</f>
        <v>1778.669661</v>
      </c>
      <c r="N549" s="83">
        <f t="shared" si="19"/>
        <v>0.5106717373</v>
      </c>
      <c r="O549" s="83">
        <f t="shared" si="20"/>
        <v>240.2376488</v>
      </c>
      <c r="P549" s="83">
        <f t="shared" si="21"/>
        <v>0.06897434647</v>
      </c>
      <c r="Q549" s="83">
        <f t="shared" si="22"/>
        <v>1</v>
      </c>
      <c r="R549" s="86">
        <f t="shared" si="31"/>
        <v>113.1188252</v>
      </c>
      <c r="S549" s="86">
        <f>min(R549, offset(Sheet1!$K$9,B549-1,0))</f>
        <v>113.1188252</v>
      </c>
      <c r="T549" s="83">
        <f t="shared" si="30"/>
        <v>5332.586637</v>
      </c>
      <c r="U549" s="83">
        <f t="shared" si="26"/>
        <v>0</v>
      </c>
      <c r="V549" s="83">
        <f t="shared" si="27"/>
        <v>3.31672994</v>
      </c>
      <c r="W549" s="83">
        <f t="shared" si="28"/>
        <v>1254.971363</v>
      </c>
    </row>
    <row r="550" ht="12.75" customHeight="1">
      <c r="A550" s="83">
        <f t="shared" si="29"/>
        <v>11.28</v>
      </c>
      <c r="B550" s="83">
        <f>IF( ISERROR( MATCH(R549,Sheet1!$K$9:$K$13,1) ), 1,  MATCH(R549,Sheet1!$K$9:$K$13,1)+1)</f>
        <v>3</v>
      </c>
      <c r="C550" s="94">
        <f>IF( ISERROR( MATCH(D550,Sheet1!$B$25:$B$42) ), 1, MATCH(D550,Sheet1!$B$25:$B$42))</f>
        <v>10</v>
      </c>
      <c r="D550" s="83">
        <f>if(U550, OFFSET(Sheet1!$P$9, 2*B549-1, 0),T549)</f>
        <v>5332.586637</v>
      </c>
      <c r="E550" s="100">
        <f t="array" ref="E550">index(Sheet1!$C$25:$H$42, C550,B550)</f>
        <v>106.0637481</v>
      </c>
      <c r="F550" s="100">
        <f t="array" ref="F550">index(Sheet1!$C$25:$H$42, C550+1,B550)</f>
        <v>116.6701229</v>
      </c>
      <c r="G550" s="94">
        <f t="array" ref="G550">index(Sheet1!$B$25:$B$42, C550,1)</f>
        <v>5000</v>
      </c>
      <c r="H550" s="94">
        <f t="array" ref="H550">index(Sheet1!$B$25:$B$42, C550+1,1)</f>
        <v>5500</v>
      </c>
      <c r="I550" s="100">
        <f t="shared" si="17"/>
        <v>113.1188252</v>
      </c>
      <c r="J550" s="100">
        <f t="array" ref="J550">index(Sheet1!$F$47:$K$64, C550,B550)</f>
        <v>1877.85</v>
      </c>
      <c r="K550" s="100">
        <f t="array" ref="K550">index(Sheet1!$F$47:$K$64, C550+1,B550)</f>
        <v>1842.75</v>
      </c>
      <c r="L550" s="102">
        <f t="shared" si="18"/>
        <v>1854.502418</v>
      </c>
      <c r="M550" s="83">
        <f>L550/( 0.5*Sheet1!$F$18/12)</f>
        <v>1778.361922</v>
      </c>
      <c r="N550" s="83">
        <f t="shared" si="19"/>
        <v>0.5105833828</v>
      </c>
      <c r="O550" s="83">
        <f t="shared" si="20"/>
        <v>240.650073</v>
      </c>
      <c r="P550" s="83">
        <f t="shared" si="21"/>
        <v>0.06909275711</v>
      </c>
      <c r="Q550" s="83">
        <f t="shared" si="22"/>
        <v>1</v>
      </c>
      <c r="R550" s="86">
        <f t="shared" si="31"/>
        <v>113.2157525</v>
      </c>
      <c r="S550" s="86">
        <f>min(R550, offset(Sheet1!$K$9,B550-1,0))</f>
        <v>113.2157525</v>
      </c>
      <c r="T550" s="83">
        <f t="shared" si="30"/>
        <v>5337.15593</v>
      </c>
      <c r="U550" s="83">
        <f t="shared" si="26"/>
        <v>0</v>
      </c>
      <c r="V550" s="83">
        <f t="shared" si="27"/>
        <v>3.319573805</v>
      </c>
      <c r="W550" s="83">
        <f t="shared" si="28"/>
        <v>1258.288093</v>
      </c>
    </row>
    <row r="551" ht="12.75" customHeight="1">
      <c r="A551" s="83">
        <f t="shared" si="29"/>
        <v>11.3</v>
      </c>
      <c r="B551" s="83">
        <f>IF( ISERROR( MATCH(R550,Sheet1!$K$9:$K$13,1) ), 1,  MATCH(R550,Sheet1!$K$9:$K$13,1)+1)</f>
        <v>3</v>
      </c>
      <c r="C551" s="94">
        <f>IF( ISERROR( MATCH(D551,Sheet1!$B$25:$B$42) ), 1, MATCH(D551,Sheet1!$B$25:$B$42))</f>
        <v>10</v>
      </c>
      <c r="D551" s="83">
        <f>if(U551, OFFSET(Sheet1!$P$9, 2*B550-1, 0),T550)</f>
        <v>5337.15593</v>
      </c>
      <c r="E551" s="100">
        <f t="array" ref="E551">index(Sheet1!$C$25:$H$42, C551,B551)</f>
        <v>106.0637481</v>
      </c>
      <c r="F551" s="100">
        <f t="array" ref="F551">index(Sheet1!$C$25:$H$42, C551+1,B551)</f>
        <v>116.6701229</v>
      </c>
      <c r="G551" s="94">
        <f t="array" ref="G551">index(Sheet1!$B$25:$B$42, C551,1)</f>
        <v>5000</v>
      </c>
      <c r="H551" s="94">
        <f t="array" ref="H551">index(Sheet1!$B$25:$B$42, C551+1,1)</f>
        <v>5500</v>
      </c>
      <c r="I551" s="100">
        <f t="shared" si="17"/>
        <v>113.2157525</v>
      </c>
      <c r="J551" s="100">
        <f t="array" ref="J551">index(Sheet1!$F$47:$K$64, C551,B551)</f>
        <v>1877.85</v>
      </c>
      <c r="K551" s="100">
        <f t="array" ref="K551">index(Sheet1!$F$47:$K$64, C551+1,B551)</f>
        <v>1842.75</v>
      </c>
      <c r="L551" s="102">
        <f t="shared" si="18"/>
        <v>1854.181654</v>
      </c>
      <c r="M551" s="83">
        <f>L551/( 0.5*Sheet1!$F$18/12)</f>
        <v>1778.054328</v>
      </c>
      <c r="N551" s="83">
        <f t="shared" si="19"/>
        <v>0.5104950697</v>
      </c>
      <c r="O551" s="83">
        <f t="shared" si="20"/>
        <v>241.0626577</v>
      </c>
      <c r="P551" s="83">
        <f t="shared" si="21"/>
        <v>0.0692112138</v>
      </c>
      <c r="Q551" s="83">
        <f t="shared" si="22"/>
        <v>1</v>
      </c>
      <c r="R551" s="86">
        <f t="shared" si="31"/>
        <v>113.3126343</v>
      </c>
      <c r="S551" s="86">
        <f>min(R551, offset(Sheet1!$K$9,B551-1,0))</f>
        <v>113.3126343</v>
      </c>
      <c r="T551" s="83">
        <f t="shared" si="30"/>
        <v>5341.723082</v>
      </c>
      <c r="U551" s="83">
        <f t="shared" si="26"/>
        <v>0</v>
      </c>
      <c r="V551" s="83">
        <f t="shared" si="27"/>
        <v>3.322416339</v>
      </c>
      <c r="W551" s="83">
        <f t="shared" si="28"/>
        <v>1261.607667</v>
      </c>
    </row>
    <row r="552" ht="12.75" customHeight="1">
      <c r="A552" s="83">
        <f t="shared" si="29"/>
        <v>11.32</v>
      </c>
      <c r="B552" s="83">
        <f>IF( ISERROR( MATCH(R551,Sheet1!$K$9:$K$13,1) ), 1,  MATCH(R551,Sheet1!$K$9:$K$13,1)+1)</f>
        <v>3</v>
      </c>
      <c r="C552" s="94">
        <f>IF( ISERROR( MATCH(D552,Sheet1!$B$25:$B$42) ), 1, MATCH(D552,Sheet1!$B$25:$B$42))</f>
        <v>10</v>
      </c>
      <c r="D552" s="83">
        <f>if(U552, OFFSET(Sheet1!$P$9, 2*B551-1, 0),T551)</f>
        <v>5341.723082</v>
      </c>
      <c r="E552" s="100">
        <f t="array" ref="E552">index(Sheet1!$C$25:$H$42, C552,B552)</f>
        <v>106.0637481</v>
      </c>
      <c r="F552" s="100">
        <f t="array" ref="F552">index(Sheet1!$C$25:$H$42, C552+1,B552)</f>
        <v>116.6701229</v>
      </c>
      <c r="G552" s="94">
        <f t="array" ref="G552">index(Sheet1!$B$25:$B$42, C552,1)</f>
        <v>5000</v>
      </c>
      <c r="H552" s="94">
        <f t="array" ref="H552">index(Sheet1!$B$25:$B$42, C552+1,1)</f>
        <v>5500</v>
      </c>
      <c r="I552" s="100">
        <f t="shared" si="17"/>
        <v>113.3126343</v>
      </c>
      <c r="J552" s="100">
        <f t="array" ref="J552">index(Sheet1!$F$47:$K$64, C552,B552)</f>
        <v>1877.85</v>
      </c>
      <c r="K552" s="100">
        <f t="array" ref="K552">index(Sheet1!$F$47:$K$64, C552+1,B552)</f>
        <v>1842.75</v>
      </c>
      <c r="L552" s="102">
        <f t="shared" si="18"/>
        <v>1853.86104</v>
      </c>
      <c r="M552" s="83">
        <f>L552/( 0.5*Sheet1!$F$18/12)</f>
        <v>1777.746877</v>
      </c>
      <c r="N552" s="83">
        <f t="shared" si="19"/>
        <v>0.5104067979</v>
      </c>
      <c r="O552" s="83">
        <f t="shared" si="20"/>
        <v>241.4754022</v>
      </c>
      <c r="P552" s="83">
        <f t="shared" si="21"/>
        <v>0.0693297164</v>
      </c>
      <c r="Q552" s="83">
        <f t="shared" si="22"/>
        <v>1</v>
      </c>
      <c r="R552" s="86">
        <f t="shared" si="31"/>
        <v>113.4094708</v>
      </c>
      <c r="S552" s="86">
        <f>min(R552, offset(Sheet1!$K$9,B552-1,0))</f>
        <v>113.4094708</v>
      </c>
      <c r="T552" s="83">
        <f t="shared" si="30"/>
        <v>5346.288095</v>
      </c>
      <c r="U552" s="83">
        <f t="shared" si="26"/>
        <v>0</v>
      </c>
      <c r="V552" s="83">
        <f t="shared" si="27"/>
        <v>3.325257541</v>
      </c>
      <c r="W552" s="83">
        <f t="shared" si="28"/>
        <v>1264.930083</v>
      </c>
    </row>
    <row r="553" ht="12.75" customHeight="1">
      <c r="A553" s="83">
        <f t="shared" si="29"/>
        <v>11.34</v>
      </c>
      <c r="B553" s="83">
        <f>IF( ISERROR( MATCH(R552,Sheet1!$K$9:$K$13,1) ), 1,  MATCH(R552,Sheet1!$K$9:$K$13,1)+1)</f>
        <v>3</v>
      </c>
      <c r="C553" s="94">
        <f>IF( ISERROR( MATCH(D553,Sheet1!$B$25:$B$42) ), 1, MATCH(D553,Sheet1!$B$25:$B$42))</f>
        <v>10</v>
      </c>
      <c r="D553" s="83">
        <f>if(U553, OFFSET(Sheet1!$P$9, 2*B552-1, 0),T552)</f>
        <v>5346.288095</v>
      </c>
      <c r="E553" s="100">
        <f t="array" ref="E553">index(Sheet1!$C$25:$H$42, C553,B553)</f>
        <v>106.0637481</v>
      </c>
      <c r="F553" s="100">
        <f t="array" ref="F553">index(Sheet1!$C$25:$H$42, C553+1,B553)</f>
        <v>116.6701229</v>
      </c>
      <c r="G553" s="94">
        <f t="array" ref="G553">index(Sheet1!$B$25:$B$42, C553,1)</f>
        <v>5000</v>
      </c>
      <c r="H553" s="94">
        <f t="array" ref="H553">index(Sheet1!$B$25:$B$42, C553+1,1)</f>
        <v>5500</v>
      </c>
      <c r="I553" s="100">
        <f t="shared" si="17"/>
        <v>113.4094708</v>
      </c>
      <c r="J553" s="100">
        <f t="array" ref="J553">index(Sheet1!$F$47:$K$64, C553,B553)</f>
        <v>1877.85</v>
      </c>
      <c r="K553" s="100">
        <f t="array" ref="K553">index(Sheet1!$F$47:$K$64, C553+1,B553)</f>
        <v>1842.75</v>
      </c>
      <c r="L553" s="102">
        <f t="shared" si="18"/>
        <v>1853.540576</v>
      </c>
      <c r="M553" s="83">
        <f>L553/( 0.5*Sheet1!$F$18/12)</f>
        <v>1777.43957</v>
      </c>
      <c r="N553" s="83">
        <f t="shared" si="19"/>
        <v>0.5103185675</v>
      </c>
      <c r="O553" s="83">
        <f t="shared" si="20"/>
        <v>241.8883062</v>
      </c>
      <c r="P553" s="83">
        <f t="shared" si="21"/>
        <v>0.06944826476</v>
      </c>
      <c r="Q553" s="83">
        <f t="shared" si="22"/>
        <v>1</v>
      </c>
      <c r="R553" s="86">
        <f t="shared" si="31"/>
        <v>113.5062619</v>
      </c>
      <c r="S553" s="86">
        <f>min(R553, offset(Sheet1!$K$9,B553-1,0))</f>
        <v>113.5062619</v>
      </c>
      <c r="T553" s="83">
        <f t="shared" si="30"/>
        <v>5350.850967</v>
      </c>
      <c r="U553" s="83">
        <f t="shared" si="26"/>
        <v>0</v>
      </c>
      <c r="V553" s="83">
        <f t="shared" si="27"/>
        <v>3.328097412</v>
      </c>
      <c r="W553" s="83">
        <f t="shared" si="28"/>
        <v>1268.25534</v>
      </c>
    </row>
    <row r="554" ht="12.75" customHeight="1">
      <c r="A554" s="83">
        <f t="shared" si="29"/>
        <v>11.36</v>
      </c>
      <c r="B554" s="83">
        <f>IF( ISERROR( MATCH(R553,Sheet1!$K$9:$K$13,1) ), 1,  MATCH(R553,Sheet1!$K$9:$K$13,1)+1)</f>
        <v>3</v>
      </c>
      <c r="C554" s="94">
        <f>IF( ISERROR( MATCH(D554,Sheet1!$B$25:$B$42) ), 1, MATCH(D554,Sheet1!$B$25:$B$42))</f>
        <v>10</v>
      </c>
      <c r="D554" s="83">
        <f>if(U554, OFFSET(Sheet1!$P$9, 2*B553-1, 0),T553)</f>
        <v>5350.850967</v>
      </c>
      <c r="E554" s="100">
        <f t="array" ref="E554">index(Sheet1!$C$25:$H$42, C554,B554)</f>
        <v>106.0637481</v>
      </c>
      <c r="F554" s="100">
        <f t="array" ref="F554">index(Sheet1!$C$25:$H$42, C554+1,B554)</f>
        <v>116.6701229</v>
      </c>
      <c r="G554" s="94">
        <f t="array" ref="G554">index(Sheet1!$B$25:$B$42, C554,1)</f>
        <v>5000</v>
      </c>
      <c r="H554" s="94">
        <f t="array" ref="H554">index(Sheet1!$B$25:$B$42, C554+1,1)</f>
        <v>5500</v>
      </c>
      <c r="I554" s="100">
        <f t="shared" si="17"/>
        <v>113.5062619</v>
      </c>
      <c r="J554" s="100">
        <f t="array" ref="J554">index(Sheet1!$F$47:$K$64, C554,B554)</f>
        <v>1877.85</v>
      </c>
      <c r="K554" s="100">
        <f t="array" ref="K554">index(Sheet1!$F$47:$K$64, C554+1,B554)</f>
        <v>1842.75</v>
      </c>
      <c r="L554" s="102">
        <f t="shared" si="18"/>
        <v>1853.220262</v>
      </c>
      <c r="M554" s="83">
        <f>L554/( 0.5*Sheet1!$F$18/12)</f>
        <v>1777.132408</v>
      </c>
      <c r="N554" s="83">
        <f t="shared" si="19"/>
        <v>0.5102303784</v>
      </c>
      <c r="O554" s="83">
        <f t="shared" si="20"/>
        <v>242.301369</v>
      </c>
      <c r="P554" s="83">
        <f t="shared" si="21"/>
        <v>0.06956685875</v>
      </c>
      <c r="Q554" s="83">
        <f t="shared" si="22"/>
        <v>1</v>
      </c>
      <c r="R554" s="86">
        <f t="shared" si="31"/>
        <v>113.6030075</v>
      </c>
      <c r="S554" s="86">
        <f>min(R554, offset(Sheet1!$K$9,B554-1,0))</f>
        <v>113.6030075</v>
      </c>
      <c r="T554" s="83">
        <f t="shared" si="30"/>
        <v>5355.4117</v>
      </c>
      <c r="U554" s="83">
        <f t="shared" si="26"/>
        <v>0</v>
      </c>
      <c r="V554" s="83">
        <f t="shared" si="27"/>
        <v>3.330935951</v>
      </c>
      <c r="W554" s="83">
        <f t="shared" si="28"/>
        <v>1271.583438</v>
      </c>
    </row>
    <row r="555" ht="12.75" customHeight="1">
      <c r="A555" s="83">
        <f t="shared" si="29"/>
        <v>11.38</v>
      </c>
      <c r="B555" s="83">
        <f>IF( ISERROR( MATCH(R554,Sheet1!$K$9:$K$13,1) ), 1,  MATCH(R554,Sheet1!$K$9:$K$13,1)+1)</f>
        <v>3</v>
      </c>
      <c r="C555" s="94">
        <f>IF( ISERROR( MATCH(D555,Sheet1!$B$25:$B$42) ), 1, MATCH(D555,Sheet1!$B$25:$B$42))</f>
        <v>10</v>
      </c>
      <c r="D555" s="83">
        <f>if(U555, OFFSET(Sheet1!$P$9, 2*B554-1, 0),T554)</f>
        <v>5355.4117</v>
      </c>
      <c r="E555" s="100">
        <f t="array" ref="E555">index(Sheet1!$C$25:$H$42, C555,B555)</f>
        <v>106.0637481</v>
      </c>
      <c r="F555" s="100">
        <f t="array" ref="F555">index(Sheet1!$C$25:$H$42, C555+1,B555)</f>
        <v>116.6701229</v>
      </c>
      <c r="G555" s="94">
        <f t="array" ref="G555">index(Sheet1!$B$25:$B$42, C555,1)</f>
        <v>5000</v>
      </c>
      <c r="H555" s="94">
        <f t="array" ref="H555">index(Sheet1!$B$25:$B$42, C555+1,1)</f>
        <v>5500</v>
      </c>
      <c r="I555" s="100">
        <f t="shared" si="17"/>
        <v>113.6030075</v>
      </c>
      <c r="J555" s="100">
        <f t="array" ref="J555">index(Sheet1!$F$47:$K$64, C555,B555)</f>
        <v>1877.85</v>
      </c>
      <c r="K555" s="100">
        <f t="array" ref="K555">index(Sheet1!$F$47:$K$64, C555+1,B555)</f>
        <v>1842.75</v>
      </c>
      <c r="L555" s="102">
        <f t="shared" si="18"/>
        <v>1852.900099</v>
      </c>
      <c r="M555" s="83">
        <f>L555/( 0.5*Sheet1!$F$18/12)</f>
        <v>1776.82539</v>
      </c>
      <c r="N555" s="83">
        <f t="shared" si="19"/>
        <v>0.5101422307</v>
      </c>
      <c r="O555" s="83">
        <f t="shared" si="20"/>
        <v>242.7145902</v>
      </c>
      <c r="P555" s="83">
        <f t="shared" si="21"/>
        <v>0.06968549821</v>
      </c>
      <c r="Q555" s="83">
        <f t="shared" si="22"/>
        <v>1</v>
      </c>
      <c r="R555" s="86">
        <f t="shared" si="31"/>
        <v>113.6997078</v>
      </c>
      <c r="S555" s="86">
        <f>min(R555, offset(Sheet1!$K$9,B555-1,0))</f>
        <v>113.6997078</v>
      </c>
      <c r="T555" s="83">
        <f t="shared" si="30"/>
        <v>5359.970292</v>
      </c>
      <c r="U555" s="83">
        <f t="shared" si="26"/>
        <v>0</v>
      </c>
      <c r="V555" s="83">
        <f t="shared" si="27"/>
        <v>3.333773158</v>
      </c>
      <c r="W555" s="83">
        <f t="shared" si="28"/>
        <v>1274.914374</v>
      </c>
    </row>
    <row r="556" ht="12.75" customHeight="1">
      <c r="A556" s="83">
        <f t="shared" si="29"/>
        <v>11.4</v>
      </c>
      <c r="B556" s="83">
        <f>IF( ISERROR( MATCH(R555,Sheet1!$K$9:$K$13,1) ), 1,  MATCH(R555,Sheet1!$K$9:$K$13,1)+1)</f>
        <v>3</v>
      </c>
      <c r="C556" s="94">
        <f>IF( ISERROR( MATCH(D556,Sheet1!$B$25:$B$42) ), 1, MATCH(D556,Sheet1!$B$25:$B$42))</f>
        <v>10</v>
      </c>
      <c r="D556" s="83">
        <f>if(U556, OFFSET(Sheet1!$P$9, 2*B555-1, 0),T555)</f>
        <v>5359.970292</v>
      </c>
      <c r="E556" s="100">
        <f t="array" ref="E556">index(Sheet1!$C$25:$H$42, C556,B556)</f>
        <v>106.0637481</v>
      </c>
      <c r="F556" s="100">
        <f t="array" ref="F556">index(Sheet1!$C$25:$H$42, C556+1,B556)</f>
        <v>116.6701229</v>
      </c>
      <c r="G556" s="94">
        <f t="array" ref="G556">index(Sheet1!$B$25:$B$42, C556,1)</f>
        <v>5000</v>
      </c>
      <c r="H556" s="94">
        <f t="array" ref="H556">index(Sheet1!$B$25:$B$42, C556+1,1)</f>
        <v>5500</v>
      </c>
      <c r="I556" s="100">
        <f t="shared" si="17"/>
        <v>113.6997078</v>
      </c>
      <c r="J556" s="100">
        <f t="array" ref="J556">index(Sheet1!$F$47:$K$64, C556,B556)</f>
        <v>1877.85</v>
      </c>
      <c r="K556" s="100">
        <f t="array" ref="K556">index(Sheet1!$F$47:$K$64, C556+1,B556)</f>
        <v>1842.75</v>
      </c>
      <c r="L556" s="102">
        <f t="shared" si="18"/>
        <v>1852.580086</v>
      </c>
      <c r="M556" s="83">
        <f>L556/( 0.5*Sheet1!$F$18/12)</f>
        <v>1776.518515</v>
      </c>
      <c r="N556" s="83">
        <f t="shared" si="19"/>
        <v>0.5100541244</v>
      </c>
      <c r="O556" s="83">
        <f t="shared" si="20"/>
        <v>243.1279694</v>
      </c>
      <c r="P556" s="83">
        <f t="shared" si="21"/>
        <v>0.069804183</v>
      </c>
      <c r="Q556" s="83">
        <f t="shared" si="22"/>
        <v>1</v>
      </c>
      <c r="R556" s="86">
        <f t="shared" si="31"/>
        <v>113.7963627</v>
      </c>
      <c r="S556" s="86">
        <f>min(R556, offset(Sheet1!$K$9,B556-1,0))</f>
        <v>113.7963627</v>
      </c>
      <c r="T556" s="83">
        <f t="shared" si="30"/>
        <v>5364.526744</v>
      </c>
      <c r="U556" s="83">
        <f t="shared" si="26"/>
        <v>0</v>
      </c>
      <c r="V556" s="83">
        <f t="shared" si="27"/>
        <v>3.336609034</v>
      </c>
      <c r="W556" s="83">
        <f t="shared" si="28"/>
        <v>1278.248147</v>
      </c>
    </row>
    <row r="557" ht="12.75" customHeight="1">
      <c r="A557" s="83">
        <f t="shared" si="29"/>
        <v>11.42</v>
      </c>
      <c r="B557" s="83">
        <f>IF( ISERROR( MATCH(R556,Sheet1!$K$9:$K$13,1) ), 1,  MATCH(R556,Sheet1!$K$9:$K$13,1)+1)</f>
        <v>3</v>
      </c>
      <c r="C557" s="94">
        <f>IF( ISERROR( MATCH(D557,Sheet1!$B$25:$B$42) ), 1, MATCH(D557,Sheet1!$B$25:$B$42))</f>
        <v>10</v>
      </c>
      <c r="D557" s="83">
        <f>if(U557, OFFSET(Sheet1!$P$9, 2*B556-1, 0),T556)</f>
        <v>5364.526744</v>
      </c>
      <c r="E557" s="100">
        <f t="array" ref="E557">index(Sheet1!$C$25:$H$42, C557,B557)</f>
        <v>106.0637481</v>
      </c>
      <c r="F557" s="100">
        <f t="array" ref="F557">index(Sheet1!$C$25:$H$42, C557+1,B557)</f>
        <v>116.6701229</v>
      </c>
      <c r="G557" s="94">
        <f t="array" ref="G557">index(Sheet1!$B$25:$B$42, C557,1)</f>
        <v>5000</v>
      </c>
      <c r="H557" s="94">
        <f t="array" ref="H557">index(Sheet1!$B$25:$B$42, C557+1,1)</f>
        <v>5500</v>
      </c>
      <c r="I557" s="100">
        <f t="shared" si="17"/>
        <v>113.7963627</v>
      </c>
      <c r="J557" s="100">
        <f t="array" ref="J557">index(Sheet1!$F$47:$K$64, C557,B557)</f>
        <v>1877.85</v>
      </c>
      <c r="K557" s="100">
        <f t="array" ref="K557">index(Sheet1!$F$47:$K$64, C557+1,B557)</f>
        <v>1842.75</v>
      </c>
      <c r="L557" s="102">
        <f t="shared" si="18"/>
        <v>1852.260223</v>
      </c>
      <c r="M557" s="83">
        <f>L557/( 0.5*Sheet1!$F$18/12)</f>
        <v>1776.211785</v>
      </c>
      <c r="N557" s="83">
        <f t="shared" si="19"/>
        <v>0.5099660594</v>
      </c>
      <c r="O557" s="83">
        <f t="shared" si="20"/>
        <v>243.5415059</v>
      </c>
      <c r="P557" s="83">
        <f t="shared" si="21"/>
        <v>0.06992291298</v>
      </c>
      <c r="Q557" s="83">
        <f t="shared" si="22"/>
        <v>1</v>
      </c>
      <c r="R557" s="86">
        <f t="shared" si="31"/>
        <v>113.8929721</v>
      </c>
      <c r="S557" s="86">
        <f>min(R557, offset(Sheet1!$K$9,B557-1,0))</f>
        <v>113.8929721</v>
      </c>
      <c r="T557" s="83">
        <f t="shared" si="30"/>
        <v>5369.081055</v>
      </c>
      <c r="U557" s="83">
        <f t="shared" si="26"/>
        <v>0</v>
      </c>
      <c r="V557" s="83">
        <f t="shared" si="27"/>
        <v>3.339443577</v>
      </c>
      <c r="W557" s="83">
        <f t="shared" si="28"/>
        <v>1281.584756</v>
      </c>
    </row>
    <row r="558" ht="12.75" customHeight="1">
      <c r="A558" s="83">
        <f t="shared" si="29"/>
        <v>11.44</v>
      </c>
      <c r="B558" s="83">
        <f>IF( ISERROR( MATCH(R557,Sheet1!$K$9:$K$13,1) ), 1,  MATCH(R557,Sheet1!$K$9:$K$13,1)+1)</f>
        <v>3</v>
      </c>
      <c r="C558" s="94">
        <f>IF( ISERROR( MATCH(D558,Sheet1!$B$25:$B$42) ), 1, MATCH(D558,Sheet1!$B$25:$B$42))</f>
        <v>10</v>
      </c>
      <c r="D558" s="83">
        <f>if(U558, OFFSET(Sheet1!$P$9, 2*B557-1, 0),T557)</f>
        <v>5369.081055</v>
      </c>
      <c r="E558" s="100">
        <f t="array" ref="E558">index(Sheet1!$C$25:$H$42, C558,B558)</f>
        <v>106.0637481</v>
      </c>
      <c r="F558" s="100">
        <f t="array" ref="F558">index(Sheet1!$C$25:$H$42, C558+1,B558)</f>
        <v>116.6701229</v>
      </c>
      <c r="G558" s="94">
        <f t="array" ref="G558">index(Sheet1!$B$25:$B$42, C558,1)</f>
        <v>5000</v>
      </c>
      <c r="H558" s="94">
        <f t="array" ref="H558">index(Sheet1!$B$25:$B$42, C558+1,1)</f>
        <v>5500</v>
      </c>
      <c r="I558" s="100">
        <f t="shared" si="17"/>
        <v>113.8929721</v>
      </c>
      <c r="J558" s="100">
        <f t="array" ref="J558">index(Sheet1!$F$47:$K$64, C558,B558)</f>
        <v>1877.85</v>
      </c>
      <c r="K558" s="100">
        <f t="array" ref="K558">index(Sheet1!$F$47:$K$64, C558+1,B558)</f>
        <v>1842.75</v>
      </c>
      <c r="L558" s="102">
        <f t="shared" si="18"/>
        <v>1851.94051</v>
      </c>
      <c r="M558" s="83">
        <f>L558/( 0.5*Sheet1!$F$18/12)</f>
        <v>1775.905199</v>
      </c>
      <c r="N558" s="83">
        <f t="shared" si="19"/>
        <v>0.5098780358</v>
      </c>
      <c r="O558" s="83">
        <f t="shared" si="20"/>
        <v>243.9551993</v>
      </c>
      <c r="P558" s="83">
        <f t="shared" si="21"/>
        <v>0.07004168801</v>
      </c>
      <c r="Q558" s="83">
        <f t="shared" si="22"/>
        <v>1</v>
      </c>
      <c r="R558" s="86">
        <f t="shared" si="31"/>
        <v>113.9895362</v>
      </c>
      <c r="S558" s="86">
        <f>min(R558, offset(Sheet1!$K$9,B558-1,0))</f>
        <v>113.9895362</v>
      </c>
      <c r="T558" s="83">
        <f t="shared" si="30"/>
        <v>5373.633227</v>
      </c>
      <c r="U558" s="83">
        <f t="shared" si="26"/>
        <v>0</v>
      </c>
      <c r="V558" s="83">
        <f t="shared" si="27"/>
        <v>3.342276789</v>
      </c>
      <c r="W558" s="83">
        <f t="shared" si="28"/>
        <v>1284.9242</v>
      </c>
    </row>
    <row r="559" ht="12.75" customHeight="1">
      <c r="A559" s="83">
        <f t="shared" si="29"/>
        <v>11.46</v>
      </c>
      <c r="B559" s="83">
        <f>IF( ISERROR( MATCH(R558,Sheet1!$K$9:$K$13,1) ), 1,  MATCH(R558,Sheet1!$K$9:$K$13,1)+1)</f>
        <v>3</v>
      </c>
      <c r="C559" s="94">
        <f>IF( ISERROR( MATCH(D559,Sheet1!$B$25:$B$42) ), 1, MATCH(D559,Sheet1!$B$25:$B$42))</f>
        <v>10</v>
      </c>
      <c r="D559" s="83">
        <f>if(U559, OFFSET(Sheet1!$P$9, 2*B558-1, 0),T558)</f>
        <v>5373.633227</v>
      </c>
      <c r="E559" s="100">
        <f t="array" ref="E559">index(Sheet1!$C$25:$H$42, C559,B559)</f>
        <v>106.0637481</v>
      </c>
      <c r="F559" s="100">
        <f t="array" ref="F559">index(Sheet1!$C$25:$H$42, C559+1,B559)</f>
        <v>116.6701229</v>
      </c>
      <c r="G559" s="94">
        <f t="array" ref="G559">index(Sheet1!$B$25:$B$42, C559,1)</f>
        <v>5000</v>
      </c>
      <c r="H559" s="94">
        <f t="array" ref="H559">index(Sheet1!$B$25:$B$42, C559+1,1)</f>
        <v>5500</v>
      </c>
      <c r="I559" s="100">
        <f t="shared" si="17"/>
        <v>113.9895362</v>
      </c>
      <c r="J559" s="100">
        <f t="array" ref="J559">index(Sheet1!$F$47:$K$64, C559,B559)</f>
        <v>1877.85</v>
      </c>
      <c r="K559" s="100">
        <f t="array" ref="K559">index(Sheet1!$F$47:$K$64, C559+1,B559)</f>
        <v>1842.75</v>
      </c>
      <c r="L559" s="102">
        <f t="shared" si="18"/>
        <v>1851.620947</v>
      </c>
      <c r="M559" s="83">
        <f>L559/( 0.5*Sheet1!$F$18/12)</f>
        <v>1775.598757</v>
      </c>
      <c r="N559" s="83">
        <f t="shared" si="19"/>
        <v>0.5097900536</v>
      </c>
      <c r="O559" s="83">
        <f t="shared" si="20"/>
        <v>244.3690492</v>
      </c>
      <c r="P559" s="83">
        <f t="shared" si="21"/>
        <v>0.07016050795</v>
      </c>
      <c r="Q559" s="83">
        <f t="shared" si="22"/>
        <v>1</v>
      </c>
      <c r="R559" s="86">
        <f t="shared" si="31"/>
        <v>114.0860549</v>
      </c>
      <c r="S559" s="86">
        <f>min(R559, offset(Sheet1!$K$9,B559-1,0))</f>
        <v>114.0860549</v>
      </c>
      <c r="T559" s="83">
        <f t="shared" si="30"/>
        <v>5378.183258</v>
      </c>
      <c r="U559" s="83">
        <f t="shared" si="26"/>
        <v>0</v>
      </c>
      <c r="V559" s="83">
        <f t="shared" si="27"/>
        <v>3.34510867</v>
      </c>
      <c r="W559" s="83">
        <f t="shared" si="28"/>
        <v>1288.266476</v>
      </c>
    </row>
    <row r="560" ht="12.75" customHeight="1">
      <c r="A560" s="83">
        <f t="shared" si="29"/>
        <v>11.48</v>
      </c>
      <c r="B560" s="83">
        <f>IF( ISERROR( MATCH(R559,Sheet1!$K$9:$K$13,1) ), 1,  MATCH(R559,Sheet1!$K$9:$K$13,1)+1)</f>
        <v>3</v>
      </c>
      <c r="C560" s="94">
        <f>IF( ISERROR( MATCH(D560,Sheet1!$B$25:$B$42) ), 1, MATCH(D560,Sheet1!$B$25:$B$42))</f>
        <v>10</v>
      </c>
      <c r="D560" s="83">
        <f>if(U560, OFFSET(Sheet1!$P$9, 2*B559-1, 0),T559)</f>
        <v>5378.183258</v>
      </c>
      <c r="E560" s="100">
        <f t="array" ref="E560">index(Sheet1!$C$25:$H$42, C560,B560)</f>
        <v>106.0637481</v>
      </c>
      <c r="F560" s="100">
        <f t="array" ref="F560">index(Sheet1!$C$25:$H$42, C560+1,B560)</f>
        <v>116.6701229</v>
      </c>
      <c r="G560" s="94">
        <f t="array" ref="G560">index(Sheet1!$B$25:$B$42, C560,1)</f>
        <v>5000</v>
      </c>
      <c r="H560" s="94">
        <f t="array" ref="H560">index(Sheet1!$B$25:$B$42, C560+1,1)</f>
        <v>5500</v>
      </c>
      <c r="I560" s="100">
        <f t="shared" si="17"/>
        <v>114.0860549</v>
      </c>
      <c r="J560" s="100">
        <f t="array" ref="J560">index(Sheet1!$F$47:$K$64, C560,B560)</f>
        <v>1877.85</v>
      </c>
      <c r="K560" s="100">
        <f t="array" ref="K560">index(Sheet1!$F$47:$K$64, C560+1,B560)</f>
        <v>1842.75</v>
      </c>
      <c r="L560" s="102">
        <f t="shared" si="18"/>
        <v>1851.301535</v>
      </c>
      <c r="M560" s="83">
        <f>L560/( 0.5*Sheet1!$F$18/12)</f>
        <v>1775.292459</v>
      </c>
      <c r="N560" s="83">
        <f t="shared" si="19"/>
        <v>0.5097021127</v>
      </c>
      <c r="O560" s="83">
        <f t="shared" si="20"/>
        <v>244.7830549</v>
      </c>
      <c r="P560" s="83">
        <f t="shared" si="21"/>
        <v>0.07027937264</v>
      </c>
      <c r="Q560" s="83">
        <f t="shared" si="22"/>
        <v>1</v>
      </c>
      <c r="R560" s="86">
        <f t="shared" si="31"/>
        <v>114.1825282</v>
      </c>
      <c r="S560" s="86">
        <f>min(R560, offset(Sheet1!$K$9,B560-1,0))</f>
        <v>114.1825282</v>
      </c>
      <c r="T560" s="83">
        <f t="shared" si="30"/>
        <v>5382.731148</v>
      </c>
      <c r="U560" s="83">
        <f t="shared" si="26"/>
        <v>0</v>
      </c>
      <c r="V560" s="83">
        <f t="shared" si="27"/>
        <v>3.347939218</v>
      </c>
      <c r="W560" s="83">
        <f t="shared" si="28"/>
        <v>1291.611585</v>
      </c>
    </row>
    <row r="561" ht="12.75" customHeight="1">
      <c r="A561" s="83">
        <f t="shared" si="29"/>
        <v>11.5</v>
      </c>
      <c r="B561" s="83">
        <f>IF( ISERROR( MATCH(R560,Sheet1!$K$9:$K$13,1) ), 1,  MATCH(R560,Sheet1!$K$9:$K$13,1)+1)</f>
        <v>3</v>
      </c>
      <c r="C561" s="94">
        <f>IF( ISERROR( MATCH(D561,Sheet1!$B$25:$B$42) ), 1, MATCH(D561,Sheet1!$B$25:$B$42))</f>
        <v>10</v>
      </c>
      <c r="D561" s="83">
        <f>if(U561, OFFSET(Sheet1!$P$9, 2*B560-1, 0),T560)</f>
        <v>5382.731148</v>
      </c>
      <c r="E561" s="100">
        <f t="array" ref="E561">index(Sheet1!$C$25:$H$42, C561,B561)</f>
        <v>106.0637481</v>
      </c>
      <c r="F561" s="100">
        <f t="array" ref="F561">index(Sheet1!$C$25:$H$42, C561+1,B561)</f>
        <v>116.6701229</v>
      </c>
      <c r="G561" s="94">
        <f t="array" ref="G561">index(Sheet1!$B$25:$B$42, C561,1)</f>
        <v>5000</v>
      </c>
      <c r="H561" s="94">
        <f t="array" ref="H561">index(Sheet1!$B$25:$B$42, C561+1,1)</f>
        <v>5500</v>
      </c>
      <c r="I561" s="100">
        <f t="shared" si="17"/>
        <v>114.1825282</v>
      </c>
      <c r="J561" s="100">
        <f t="array" ref="J561">index(Sheet1!$F$47:$K$64, C561,B561)</f>
        <v>1877.85</v>
      </c>
      <c r="K561" s="100">
        <f t="array" ref="K561">index(Sheet1!$F$47:$K$64, C561+1,B561)</f>
        <v>1842.75</v>
      </c>
      <c r="L561" s="102">
        <f t="shared" si="18"/>
        <v>1850.982273</v>
      </c>
      <c r="M561" s="83">
        <f>L561/( 0.5*Sheet1!$F$18/12)</f>
        <v>1774.986305</v>
      </c>
      <c r="N561" s="83">
        <f t="shared" si="19"/>
        <v>0.5096142132</v>
      </c>
      <c r="O561" s="83">
        <f t="shared" si="20"/>
        <v>245.1972161</v>
      </c>
      <c r="P561" s="83">
        <f t="shared" si="21"/>
        <v>0.07039828196</v>
      </c>
      <c r="Q561" s="83">
        <f t="shared" si="22"/>
        <v>1</v>
      </c>
      <c r="R561" s="86">
        <f t="shared" si="31"/>
        <v>114.278956</v>
      </c>
      <c r="S561" s="86">
        <f>min(R561, offset(Sheet1!$K$9,B561-1,0))</f>
        <v>114.278956</v>
      </c>
      <c r="T561" s="83">
        <f t="shared" si="30"/>
        <v>5387.276899</v>
      </c>
      <c r="U561" s="83">
        <f t="shared" si="26"/>
        <v>0</v>
      </c>
      <c r="V561" s="83">
        <f t="shared" si="27"/>
        <v>3.350768434</v>
      </c>
      <c r="W561" s="83">
        <f t="shared" si="28"/>
        <v>1294.959524</v>
      </c>
    </row>
    <row r="562" ht="12.75" customHeight="1">
      <c r="A562" s="83">
        <f t="shared" si="29"/>
        <v>11.52</v>
      </c>
      <c r="B562" s="83">
        <f>IF( ISERROR( MATCH(R561,Sheet1!$K$9:$K$13,1) ), 1,  MATCH(R561,Sheet1!$K$9:$K$13,1)+1)</f>
        <v>3</v>
      </c>
      <c r="C562" s="94">
        <f>IF( ISERROR( MATCH(D562,Sheet1!$B$25:$B$42) ), 1, MATCH(D562,Sheet1!$B$25:$B$42))</f>
        <v>10</v>
      </c>
      <c r="D562" s="83">
        <f>if(U562, OFFSET(Sheet1!$P$9, 2*B561-1, 0),T561)</f>
        <v>5387.276899</v>
      </c>
      <c r="E562" s="100">
        <f t="array" ref="E562">index(Sheet1!$C$25:$H$42, C562,B562)</f>
        <v>106.0637481</v>
      </c>
      <c r="F562" s="100">
        <f t="array" ref="F562">index(Sheet1!$C$25:$H$42, C562+1,B562)</f>
        <v>116.6701229</v>
      </c>
      <c r="G562" s="94">
        <f t="array" ref="G562">index(Sheet1!$B$25:$B$42, C562,1)</f>
        <v>5000</v>
      </c>
      <c r="H562" s="94">
        <f t="array" ref="H562">index(Sheet1!$B$25:$B$42, C562+1,1)</f>
        <v>5500</v>
      </c>
      <c r="I562" s="100">
        <f t="shared" si="17"/>
        <v>114.278956</v>
      </c>
      <c r="J562" s="100">
        <f t="array" ref="J562">index(Sheet1!$F$47:$K$64, C562,B562)</f>
        <v>1877.85</v>
      </c>
      <c r="K562" s="100">
        <f t="array" ref="K562">index(Sheet1!$F$47:$K$64, C562+1,B562)</f>
        <v>1842.75</v>
      </c>
      <c r="L562" s="102">
        <f t="shared" si="18"/>
        <v>1850.663162</v>
      </c>
      <c r="M562" s="83">
        <f>L562/( 0.5*Sheet1!$F$18/12)</f>
        <v>1774.680295</v>
      </c>
      <c r="N562" s="83">
        <f t="shared" si="19"/>
        <v>0.5095263551</v>
      </c>
      <c r="O562" s="83">
        <f t="shared" si="20"/>
        <v>245.6115321</v>
      </c>
      <c r="P562" s="83">
        <f t="shared" si="21"/>
        <v>0.07051723574</v>
      </c>
      <c r="Q562" s="83">
        <f t="shared" si="22"/>
        <v>1</v>
      </c>
      <c r="R562" s="86">
        <f t="shared" si="31"/>
        <v>114.3753385</v>
      </c>
      <c r="S562" s="86">
        <f>min(R562, offset(Sheet1!$K$9,B562-1,0))</f>
        <v>114.3753385</v>
      </c>
      <c r="T562" s="83">
        <f t="shared" si="30"/>
        <v>5391.820508</v>
      </c>
      <c r="U562" s="83">
        <f t="shared" si="26"/>
        <v>0</v>
      </c>
      <c r="V562" s="83">
        <f t="shared" si="27"/>
        <v>3.353596319</v>
      </c>
      <c r="W562" s="83">
        <f t="shared" si="28"/>
        <v>1298.310293</v>
      </c>
    </row>
    <row r="563" ht="12.75" customHeight="1">
      <c r="A563" s="83">
        <f t="shared" si="29"/>
        <v>11.54</v>
      </c>
      <c r="B563" s="83">
        <f>IF( ISERROR( MATCH(R562,Sheet1!$K$9:$K$13,1) ), 1,  MATCH(R562,Sheet1!$K$9:$K$13,1)+1)</f>
        <v>3</v>
      </c>
      <c r="C563" s="94">
        <f>IF( ISERROR( MATCH(D563,Sheet1!$B$25:$B$42) ), 1, MATCH(D563,Sheet1!$B$25:$B$42))</f>
        <v>10</v>
      </c>
      <c r="D563" s="83">
        <f>if(U563, OFFSET(Sheet1!$P$9, 2*B562-1, 0),T562)</f>
        <v>5391.820508</v>
      </c>
      <c r="E563" s="100">
        <f t="array" ref="E563">index(Sheet1!$C$25:$H$42, C563,B563)</f>
        <v>106.0637481</v>
      </c>
      <c r="F563" s="100">
        <f t="array" ref="F563">index(Sheet1!$C$25:$H$42, C563+1,B563)</f>
        <v>116.6701229</v>
      </c>
      <c r="G563" s="94">
        <f t="array" ref="G563">index(Sheet1!$B$25:$B$42, C563,1)</f>
        <v>5000</v>
      </c>
      <c r="H563" s="94">
        <f t="array" ref="H563">index(Sheet1!$B$25:$B$42, C563+1,1)</f>
        <v>5500</v>
      </c>
      <c r="I563" s="100">
        <f t="shared" si="17"/>
        <v>114.3753385</v>
      </c>
      <c r="J563" s="100">
        <f t="array" ref="J563">index(Sheet1!$F$47:$K$64, C563,B563)</f>
        <v>1877.85</v>
      </c>
      <c r="K563" s="100">
        <f t="array" ref="K563">index(Sheet1!$F$47:$K$64, C563+1,B563)</f>
        <v>1842.75</v>
      </c>
      <c r="L563" s="102">
        <f t="shared" si="18"/>
        <v>1850.3442</v>
      </c>
      <c r="M563" s="83">
        <f>L563/( 0.5*Sheet1!$F$18/12)</f>
        <v>1774.374429</v>
      </c>
      <c r="N563" s="83">
        <f t="shared" si="19"/>
        <v>0.5094385383</v>
      </c>
      <c r="O563" s="83">
        <f t="shared" si="20"/>
        <v>246.0260026</v>
      </c>
      <c r="P563" s="83">
        <f t="shared" si="21"/>
        <v>0.07063623387</v>
      </c>
      <c r="Q563" s="83">
        <f t="shared" si="22"/>
        <v>1</v>
      </c>
      <c r="R563" s="86">
        <f t="shared" si="31"/>
        <v>114.4716755</v>
      </c>
      <c r="S563" s="86">
        <f>min(R563, offset(Sheet1!$K$9,B563-1,0))</f>
        <v>114.4716755</v>
      </c>
      <c r="T563" s="83">
        <f t="shared" si="30"/>
        <v>5396.361978</v>
      </c>
      <c r="U563" s="83">
        <f t="shared" si="26"/>
        <v>0</v>
      </c>
      <c r="V563" s="83">
        <f t="shared" si="27"/>
        <v>3.356422872</v>
      </c>
      <c r="W563" s="83">
        <f t="shared" si="28"/>
        <v>1301.663889</v>
      </c>
    </row>
    <row r="564" ht="12.75" customHeight="1">
      <c r="A564" s="83">
        <f t="shared" si="29"/>
        <v>11.56</v>
      </c>
      <c r="B564" s="83">
        <f>IF( ISERROR( MATCH(R563,Sheet1!$K$9:$K$13,1) ), 1,  MATCH(R563,Sheet1!$K$9:$K$13,1)+1)</f>
        <v>3</v>
      </c>
      <c r="C564" s="94">
        <f>IF( ISERROR( MATCH(D564,Sheet1!$B$25:$B$42) ), 1, MATCH(D564,Sheet1!$B$25:$B$42))</f>
        <v>10</v>
      </c>
      <c r="D564" s="83">
        <f>if(U564, OFFSET(Sheet1!$P$9, 2*B563-1, 0),T563)</f>
        <v>5396.361978</v>
      </c>
      <c r="E564" s="100">
        <f t="array" ref="E564">index(Sheet1!$C$25:$H$42, C564,B564)</f>
        <v>106.0637481</v>
      </c>
      <c r="F564" s="100">
        <f t="array" ref="F564">index(Sheet1!$C$25:$H$42, C564+1,B564)</f>
        <v>116.6701229</v>
      </c>
      <c r="G564" s="94">
        <f t="array" ref="G564">index(Sheet1!$B$25:$B$42, C564,1)</f>
        <v>5000</v>
      </c>
      <c r="H564" s="94">
        <f t="array" ref="H564">index(Sheet1!$B$25:$B$42, C564+1,1)</f>
        <v>5500</v>
      </c>
      <c r="I564" s="100">
        <f t="shared" si="17"/>
        <v>114.4716755</v>
      </c>
      <c r="J564" s="100">
        <f t="array" ref="J564">index(Sheet1!$F$47:$K$64, C564,B564)</f>
        <v>1877.85</v>
      </c>
      <c r="K564" s="100">
        <f t="array" ref="K564">index(Sheet1!$F$47:$K$64, C564+1,B564)</f>
        <v>1842.75</v>
      </c>
      <c r="L564" s="102">
        <f t="shared" si="18"/>
        <v>1850.025389</v>
      </c>
      <c r="M564" s="83">
        <f>L564/( 0.5*Sheet1!$F$18/12)</f>
        <v>1774.068707</v>
      </c>
      <c r="N564" s="83">
        <f t="shared" si="19"/>
        <v>0.5093507629</v>
      </c>
      <c r="O564" s="83">
        <f t="shared" si="20"/>
        <v>246.4406269</v>
      </c>
      <c r="P564" s="83">
        <f t="shared" si="21"/>
        <v>0.07075527618</v>
      </c>
      <c r="Q564" s="83">
        <f t="shared" si="22"/>
        <v>1</v>
      </c>
      <c r="R564" s="86">
        <f t="shared" si="31"/>
        <v>114.5679672</v>
      </c>
      <c r="S564" s="86">
        <f>min(R564, offset(Sheet1!$K$9,B564-1,0))</f>
        <v>114.5679672</v>
      </c>
      <c r="T564" s="83">
        <f t="shared" si="30"/>
        <v>5400.901307</v>
      </c>
      <c r="U564" s="83">
        <f t="shared" si="26"/>
        <v>0</v>
      </c>
      <c r="V564" s="83">
        <f t="shared" si="27"/>
        <v>3.359248093</v>
      </c>
      <c r="W564" s="83">
        <f t="shared" si="28"/>
        <v>1305.020312</v>
      </c>
    </row>
    <row r="565" ht="12.75" customHeight="1">
      <c r="A565" s="83">
        <f t="shared" si="29"/>
        <v>11.58</v>
      </c>
      <c r="B565" s="83">
        <f>IF( ISERROR( MATCH(R564,Sheet1!$K$9:$K$13,1) ), 1,  MATCH(R564,Sheet1!$K$9:$K$13,1)+1)</f>
        <v>3</v>
      </c>
      <c r="C565" s="94">
        <f>IF( ISERROR( MATCH(D565,Sheet1!$B$25:$B$42) ), 1, MATCH(D565,Sheet1!$B$25:$B$42))</f>
        <v>10</v>
      </c>
      <c r="D565" s="83">
        <f>if(U565, OFFSET(Sheet1!$P$9, 2*B564-1, 0),T564)</f>
        <v>5400.901307</v>
      </c>
      <c r="E565" s="100">
        <f t="array" ref="E565">index(Sheet1!$C$25:$H$42, C565,B565)</f>
        <v>106.0637481</v>
      </c>
      <c r="F565" s="100">
        <f t="array" ref="F565">index(Sheet1!$C$25:$H$42, C565+1,B565)</f>
        <v>116.6701229</v>
      </c>
      <c r="G565" s="94">
        <f t="array" ref="G565">index(Sheet1!$B$25:$B$42, C565,1)</f>
        <v>5000</v>
      </c>
      <c r="H565" s="94">
        <f t="array" ref="H565">index(Sheet1!$B$25:$B$42, C565+1,1)</f>
        <v>5500</v>
      </c>
      <c r="I565" s="100">
        <f t="shared" si="17"/>
        <v>114.5679672</v>
      </c>
      <c r="J565" s="100">
        <f t="array" ref="J565">index(Sheet1!$F$47:$K$64, C565,B565)</f>
        <v>1877.85</v>
      </c>
      <c r="K565" s="100">
        <f t="array" ref="K565">index(Sheet1!$F$47:$K$64, C565+1,B565)</f>
        <v>1842.75</v>
      </c>
      <c r="L565" s="102">
        <f t="shared" si="18"/>
        <v>1849.706728</v>
      </c>
      <c r="M565" s="83">
        <f>L565/( 0.5*Sheet1!$F$18/12)</f>
        <v>1773.76313</v>
      </c>
      <c r="N565" s="83">
        <f t="shared" si="19"/>
        <v>0.5092630289</v>
      </c>
      <c r="O565" s="83">
        <f t="shared" si="20"/>
        <v>246.8554047</v>
      </c>
      <c r="P565" s="83">
        <f t="shared" si="21"/>
        <v>0.07087436254</v>
      </c>
      <c r="Q565" s="83">
        <f t="shared" si="22"/>
        <v>1</v>
      </c>
      <c r="R565" s="86">
        <f t="shared" si="31"/>
        <v>114.6642134</v>
      </c>
      <c r="S565" s="86">
        <f>min(R565, offset(Sheet1!$K$9,B565-1,0))</f>
        <v>114.6642134</v>
      </c>
      <c r="T565" s="83">
        <f t="shared" si="30"/>
        <v>5405.438495</v>
      </c>
      <c r="U565" s="83">
        <f t="shared" si="26"/>
        <v>0</v>
      </c>
      <c r="V565" s="83">
        <f t="shared" si="27"/>
        <v>3.362071982</v>
      </c>
      <c r="W565" s="83">
        <f t="shared" si="28"/>
        <v>1308.37956</v>
      </c>
    </row>
    <row r="566" ht="12.75" customHeight="1">
      <c r="A566" s="83">
        <f t="shared" si="29"/>
        <v>11.6</v>
      </c>
      <c r="B566" s="83">
        <f>IF( ISERROR( MATCH(R565,Sheet1!$K$9:$K$13,1) ), 1,  MATCH(R565,Sheet1!$K$9:$K$13,1)+1)</f>
        <v>3</v>
      </c>
      <c r="C566" s="94">
        <f>IF( ISERROR( MATCH(D566,Sheet1!$B$25:$B$42) ), 1, MATCH(D566,Sheet1!$B$25:$B$42))</f>
        <v>10</v>
      </c>
      <c r="D566" s="83">
        <f>if(U566, OFFSET(Sheet1!$P$9, 2*B565-1, 0),T565)</f>
        <v>5405.438495</v>
      </c>
      <c r="E566" s="100">
        <f t="array" ref="E566">index(Sheet1!$C$25:$H$42, C566,B566)</f>
        <v>106.0637481</v>
      </c>
      <c r="F566" s="100">
        <f t="array" ref="F566">index(Sheet1!$C$25:$H$42, C566+1,B566)</f>
        <v>116.6701229</v>
      </c>
      <c r="G566" s="94">
        <f t="array" ref="G566">index(Sheet1!$B$25:$B$42, C566,1)</f>
        <v>5000</v>
      </c>
      <c r="H566" s="94">
        <f t="array" ref="H566">index(Sheet1!$B$25:$B$42, C566+1,1)</f>
        <v>5500</v>
      </c>
      <c r="I566" s="100">
        <f t="shared" si="17"/>
        <v>114.6642134</v>
      </c>
      <c r="J566" s="100">
        <f t="array" ref="J566">index(Sheet1!$F$47:$K$64, C566,B566)</f>
        <v>1877.85</v>
      </c>
      <c r="K566" s="100">
        <f t="array" ref="K566">index(Sheet1!$F$47:$K$64, C566+1,B566)</f>
        <v>1842.75</v>
      </c>
      <c r="L566" s="102">
        <f t="shared" si="18"/>
        <v>1849.388218</v>
      </c>
      <c r="M566" s="83">
        <f>L566/( 0.5*Sheet1!$F$18/12)</f>
        <v>1773.457696</v>
      </c>
      <c r="N566" s="83">
        <f t="shared" si="19"/>
        <v>0.5091753363</v>
      </c>
      <c r="O566" s="83">
        <f t="shared" si="20"/>
        <v>247.2703354</v>
      </c>
      <c r="P566" s="83">
        <f t="shared" si="21"/>
        <v>0.0709934928</v>
      </c>
      <c r="Q566" s="83">
        <f t="shared" si="22"/>
        <v>1</v>
      </c>
      <c r="R566" s="86">
        <f t="shared" si="31"/>
        <v>114.7604142</v>
      </c>
      <c r="S566" s="86">
        <f>min(R566, offset(Sheet1!$K$9,B566-1,0))</f>
        <v>114.7604142</v>
      </c>
      <c r="T566" s="83">
        <f t="shared" si="30"/>
        <v>5409.973543</v>
      </c>
      <c r="U566" s="83">
        <f t="shared" si="26"/>
        <v>0</v>
      </c>
      <c r="V566" s="83">
        <f t="shared" si="27"/>
        <v>3.364894539</v>
      </c>
      <c r="W566" s="83">
        <f t="shared" si="28"/>
        <v>1311.741632</v>
      </c>
    </row>
    <row r="567" ht="12.75" customHeight="1">
      <c r="A567" s="83">
        <f t="shared" si="29"/>
        <v>11.62</v>
      </c>
      <c r="B567" s="83">
        <f>IF( ISERROR( MATCH(R566,Sheet1!$K$9:$K$13,1) ), 1,  MATCH(R566,Sheet1!$K$9:$K$13,1)+1)</f>
        <v>3</v>
      </c>
      <c r="C567" s="94">
        <f>IF( ISERROR( MATCH(D567,Sheet1!$B$25:$B$42) ), 1, MATCH(D567,Sheet1!$B$25:$B$42))</f>
        <v>10</v>
      </c>
      <c r="D567" s="83">
        <f>if(U567, OFFSET(Sheet1!$P$9, 2*B566-1, 0),T566)</f>
        <v>5409.973543</v>
      </c>
      <c r="E567" s="100">
        <f t="array" ref="E567">index(Sheet1!$C$25:$H$42, C567,B567)</f>
        <v>106.0637481</v>
      </c>
      <c r="F567" s="100">
        <f t="array" ref="F567">index(Sheet1!$C$25:$H$42, C567+1,B567)</f>
        <v>116.6701229</v>
      </c>
      <c r="G567" s="94">
        <f t="array" ref="G567">index(Sheet1!$B$25:$B$42, C567,1)</f>
        <v>5000</v>
      </c>
      <c r="H567" s="94">
        <f t="array" ref="H567">index(Sheet1!$B$25:$B$42, C567+1,1)</f>
        <v>5500</v>
      </c>
      <c r="I567" s="100">
        <f t="shared" si="17"/>
        <v>114.7604142</v>
      </c>
      <c r="J567" s="100">
        <f t="array" ref="J567">index(Sheet1!$F$47:$K$64, C567,B567)</f>
        <v>1877.85</v>
      </c>
      <c r="K567" s="100">
        <f t="array" ref="K567">index(Sheet1!$F$47:$K$64, C567+1,B567)</f>
        <v>1842.75</v>
      </c>
      <c r="L567" s="102">
        <f t="shared" si="18"/>
        <v>1849.069857</v>
      </c>
      <c r="M567" s="83">
        <f>L567/( 0.5*Sheet1!$F$18/12)</f>
        <v>1773.152407</v>
      </c>
      <c r="N567" s="83">
        <f t="shared" si="19"/>
        <v>0.509087685</v>
      </c>
      <c r="O567" s="83">
        <f t="shared" si="20"/>
        <v>247.6854186</v>
      </c>
      <c r="P567" s="83">
        <f t="shared" si="21"/>
        <v>0.07111266683</v>
      </c>
      <c r="Q567" s="83">
        <f t="shared" si="22"/>
        <v>1</v>
      </c>
      <c r="R567" s="86">
        <f t="shared" si="31"/>
        <v>114.8565697</v>
      </c>
      <c r="S567" s="86">
        <f>min(R567, offset(Sheet1!$K$9,B567-1,0))</f>
        <v>114.8565697</v>
      </c>
      <c r="T567" s="83">
        <f t="shared" si="30"/>
        <v>5414.50645</v>
      </c>
      <c r="U567" s="83">
        <f t="shared" si="26"/>
        <v>0</v>
      </c>
      <c r="V567" s="83">
        <f t="shared" si="27"/>
        <v>3.367715764</v>
      </c>
      <c r="W567" s="83">
        <f t="shared" si="28"/>
        <v>1315.106526</v>
      </c>
    </row>
    <row r="568" ht="12.75" customHeight="1">
      <c r="A568" s="83">
        <f t="shared" si="29"/>
        <v>11.64</v>
      </c>
      <c r="B568" s="83">
        <f>IF( ISERROR( MATCH(R567,Sheet1!$K$9:$K$13,1) ), 1,  MATCH(R567,Sheet1!$K$9:$K$13,1)+1)</f>
        <v>3</v>
      </c>
      <c r="C568" s="94">
        <f>IF( ISERROR( MATCH(D568,Sheet1!$B$25:$B$42) ), 1, MATCH(D568,Sheet1!$B$25:$B$42))</f>
        <v>10</v>
      </c>
      <c r="D568" s="83">
        <f>if(U568, OFFSET(Sheet1!$P$9, 2*B567-1, 0),T567)</f>
        <v>5414.50645</v>
      </c>
      <c r="E568" s="100">
        <f t="array" ref="E568">index(Sheet1!$C$25:$H$42, C568,B568)</f>
        <v>106.0637481</v>
      </c>
      <c r="F568" s="100">
        <f t="array" ref="F568">index(Sheet1!$C$25:$H$42, C568+1,B568)</f>
        <v>116.6701229</v>
      </c>
      <c r="G568" s="94">
        <f t="array" ref="G568">index(Sheet1!$B$25:$B$42, C568,1)</f>
        <v>5000</v>
      </c>
      <c r="H568" s="94">
        <f t="array" ref="H568">index(Sheet1!$B$25:$B$42, C568+1,1)</f>
        <v>5500</v>
      </c>
      <c r="I568" s="100">
        <f t="shared" si="17"/>
        <v>114.8565697</v>
      </c>
      <c r="J568" s="100">
        <f t="array" ref="J568">index(Sheet1!$F$47:$K$64, C568,B568)</f>
        <v>1877.85</v>
      </c>
      <c r="K568" s="100">
        <f t="array" ref="K568">index(Sheet1!$F$47:$K$64, C568+1,B568)</f>
        <v>1842.75</v>
      </c>
      <c r="L568" s="102">
        <f t="shared" si="18"/>
        <v>1848.751647</v>
      </c>
      <c r="M568" s="83">
        <f>L568/( 0.5*Sheet1!$F$18/12)</f>
        <v>1772.847262</v>
      </c>
      <c r="N568" s="83">
        <f t="shared" si="19"/>
        <v>0.5090000751</v>
      </c>
      <c r="O568" s="83">
        <f t="shared" si="20"/>
        <v>248.1006536</v>
      </c>
      <c r="P568" s="83">
        <f t="shared" si="21"/>
        <v>0.07123188448</v>
      </c>
      <c r="Q568" s="83">
        <f t="shared" si="22"/>
        <v>1</v>
      </c>
      <c r="R568" s="86">
        <f t="shared" si="31"/>
        <v>114.9526797</v>
      </c>
      <c r="S568" s="86">
        <f>min(R568, offset(Sheet1!$K$9,B568-1,0))</f>
        <v>114.9526797</v>
      </c>
      <c r="T568" s="83">
        <f t="shared" si="30"/>
        <v>5419.037216</v>
      </c>
      <c r="U568" s="83">
        <f t="shared" si="26"/>
        <v>0</v>
      </c>
      <c r="V568" s="83">
        <f t="shared" si="27"/>
        <v>3.370535657</v>
      </c>
      <c r="W568" s="83">
        <f t="shared" si="28"/>
        <v>1318.474242</v>
      </c>
    </row>
    <row r="569" ht="12.75" customHeight="1">
      <c r="A569" s="83">
        <f t="shared" si="29"/>
        <v>11.66</v>
      </c>
      <c r="B569" s="83">
        <f>IF( ISERROR( MATCH(R568,Sheet1!$K$9:$K$13,1) ), 1,  MATCH(R568,Sheet1!$K$9:$K$13,1)+1)</f>
        <v>3</v>
      </c>
      <c r="C569" s="94">
        <f>IF( ISERROR( MATCH(D569,Sheet1!$B$25:$B$42) ), 1, MATCH(D569,Sheet1!$B$25:$B$42))</f>
        <v>10</v>
      </c>
      <c r="D569" s="83">
        <f>if(U569, OFFSET(Sheet1!$P$9, 2*B568-1, 0),T568)</f>
        <v>5419.037216</v>
      </c>
      <c r="E569" s="100">
        <f t="array" ref="E569">index(Sheet1!$C$25:$H$42, C569,B569)</f>
        <v>106.0637481</v>
      </c>
      <c r="F569" s="100">
        <f t="array" ref="F569">index(Sheet1!$C$25:$H$42, C569+1,B569)</f>
        <v>116.6701229</v>
      </c>
      <c r="G569" s="94">
        <f t="array" ref="G569">index(Sheet1!$B$25:$B$42, C569,1)</f>
        <v>5000</v>
      </c>
      <c r="H569" s="94">
        <f t="array" ref="H569">index(Sheet1!$B$25:$B$42, C569+1,1)</f>
        <v>5500</v>
      </c>
      <c r="I569" s="100">
        <f t="shared" si="17"/>
        <v>114.9526797</v>
      </c>
      <c r="J569" s="100">
        <f t="array" ref="J569">index(Sheet1!$F$47:$K$64, C569,B569)</f>
        <v>1877.85</v>
      </c>
      <c r="K569" s="100">
        <f t="array" ref="K569">index(Sheet1!$F$47:$K$64, C569+1,B569)</f>
        <v>1842.75</v>
      </c>
      <c r="L569" s="102">
        <f t="shared" si="18"/>
        <v>1848.433587</v>
      </c>
      <c r="M569" s="83">
        <f>L569/( 0.5*Sheet1!$F$18/12)</f>
        <v>1772.54226</v>
      </c>
      <c r="N569" s="83">
        <f t="shared" si="19"/>
        <v>0.5089125066</v>
      </c>
      <c r="O569" s="83">
        <f t="shared" si="20"/>
        <v>248.5160401</v>
      </c>
      <c r="P569" s="83">
        <f t="shared" si="21"/>
        <v>0.0713511456</v>
      </c>
      <c r="Q569" s="83">
        <f t="shared" si="22"/>
        <v>1</v>
      </c>
      <c r="R569" s="86">
        <f t="shared" si="31"/>
        <v>115.0487443</v>
      </c>
      <c r="S569" s="86">
        <f>min(R569, offset(Sheet1!$K$9,B569-1,0))</f>
        <v>115.0487443</v>
      </c>
      <c r="T569" s="83">
        <f t="shared" si="30"/>
        <v>5423.565842</v>
      </c>
      <c r="U569" s="83">
        <f t="shared" si="26"/>
        <v>0</v>
      </c>
      <c r="V569" s="83">
        <f t="shared" si="27"/>
        <v>3.373354218</v>
      </c>
      <c r="W569" s="83">
        <f t="shared" si="28"/>
        <v>1321.844778</v>
      </c>
    </row>
    <row r="570" ht="12.75" customHeight="1">
      <c r="A570" s="83">
        <f t="shared" si="29"/>
        <v>11.68</v>
      </c>
      <c r="B570" s="83">
        <f>IF( ISERROR( MATCH(R569,Sheet1!$K$9:$K$13,1) ), 1,  MATCH(R569,Sheet1!$K$9:$K$13,1)+1)</f>
        <v>3</v>
      </c>
      <c r="C570" s="94">
        <f>IF( ISERROR( MATCH(D570,Sheet1!$B$25:$B$42) ), 1, MATCH(D570,Sheet1!$B$25:$B$42))</f>
        <v>10</v>
      </c>
      <c r="D570" s="83">
        <f>if(U570, OFFSET(Sheet1!$P$9, 2*B569-1, 0),T569)</f>
        <v>5423.565842</v>
      </c>
      <c r="E570" s="100">
        <f t="array" ref="E570">index(Sheet1!$C$25:$H$42, C570,B570)</f>
        <v>106.0637481</v>
      </c>
      <c r="F570" s="100">
        <f t="array" ref="F570">index(Sheet1!$C$25:$H$42, C570+1,B570)</f>
        <v>116.6701229</v>
      </c>
      <c r="G570" s="94">
        <f t="array" ref="G570">index(Sheet1!$B$25:$B$42, C570,1)</f>
        <v>5000</v>
      </c>
      <c r="H570" s="94">
        <f t="array" ref="H570">index(Sheet1!$B$25:$B$42, C570+1,1)</f>
        <v>5500</v>
      </c>
      <c r="I570" s="100">
        <f t="shared" si="17"/>
        <v>115.0487443</v>
      </c>
      <c r="J570" s="100">
        <f t="array" ref="J570">index(Sheet1!$F$47:$K$64, C570,B570)</f>
        <v>1877.85</v>
      </c>
      <c r="K570" s="100">
        <f t="array" ref="K570">index(Sheet1!$F$47:$K$64, C570+1,B570)</f>
        <v>1842.75</v>
      </c>
      <c r="L570" s="102">
        <f t="shared" si="18"/>
        <v>1848.115678</v>
      </c>
      <c r="M570" s="83">
        <f>L570/( 0.5*Sheet1!$F$18/12)</f>
        <v>1772.237403</v>
      </c>
      <c r="N570" s="83">
        <f t="shared" si="19"/>
        <v>0.5088249794</v>
      </c>
      <c r="O570" s="83">
        <f t="shared" si="20"/>
        <v>248.9315776</v>
      </c>
      <c r="P570" s="83">
        <f t="shared" si="21"/>
        <v>0.07147045006</v>
      </c>
      <c r="Q570" s="83">
        <f t="shared" si="22"/>
        <v>1</v>
      </c>
      <c r="R570" s="86">
        <f t="shared" si="31"/>
        <v>115.1447635</v>
      </c>
      <c r="S570" s="86">
        <f>min(R570, offset(Sheet1!$K$9,B570-1,0))</f>
        <v>115.1447635</v>
      </c>
      <c r="T570" s="83">
        <f t="shared" si="30"/>
        <v>5428.092327</v>
      </c>
      <c r="U570" s="83">
        <f t="shared" si="26"/>
        <v>0</v>
      </c>
      <c r="V570" s="83">
        <f t="shared" si="27"/>
        <v>3.376171447</v>
      </c>
      <c r="W570" s="83">
        <f t="shared" si="28"/>
        <v>1325.218132</v>
      </c>
    </row>
    <row r="571" ht="12.75" customHeight="1">
      <c r="A571" s="83">
        <f t="shared" si="29"/>
        <v>11.7</v>
      </c>
      <c r="B571" s="83">
        <f>IF( ISERROR( MATCH(R570,Sheet1!$K$9:$K$13,1) ), 1,  MATCH(R570,Sheet1!$K$9:$K$13,1)+1)</f>
        <v>3</v>
      </c>
      <c r="C571" s="94">
        <f>IF( ISERROR( MATCH(D571,Sheet1!$B$25:$B$42) ), 1, MATCH(D571,Sheet1!$B$25:$B$42))</f>
        <v>10</v>
      </c>
      <c r="D571" s="83">
        <f>if(U571, OFFSET(Sheet1!$P$9, 2*B570-1, 0),T570)</f>
        <v>5428.092327</v>
      </c>
      <c r="E571" s="100">
        <f t="array" ref="E571">index(Sheet1!$C$25:$H$42, C571,B571)</f>
        <v>106.0637481</v>
      </c>
      <c r="F571" s="100">
        <f t="array" ref="F571">index(Sheet1!$C$25:$H$42, C571+1,B571)</f>
        <v>116.6701229</v>
      </c>
      <c r="G571" s="94">
        <f t="array" ref="G571">index(Sheet1!$B$25:$B$42, C571,1)</f>
        <v>5000</v>
      </c>
      <c r="H571" s="94">
        <f t="array" ref="H571">index(Sheet1!$B$25:$B$42, C571+1,1)</f>
        <v>5500</v>
      </c>
      <c r="I571" s="100">
        <f t="shared" si="17"/>
        <v>115.1447635</v>
      </c>
      <c r="J571" s="100">
        <f t="array" ref="J571">index(Sheet1!$F$47:$K$64, C571,B571)</f>
        <v>1877.85</v>
      </c>
      <c r="K571" s="100">
        <f t="array" ref="K571">index(Sheet1!$F$47:$K$64, C571+1,B571)</f>
        <v>1842.75</v>
      </c>
      <c r="L571" s="102">
        <f t="shared" si="18"/>
        <v>1847.797919</v>
      </c>
      <c r="M571" s="83">
        <f>L571/( 0.5*Sheet1!$F$18/12)</f>
        <v>1771.93269</v>
      </c>
      <c r="N571" s="83">
        <f t="shared" si="19"/>
        <v>0.5087374936</v>
      </c>
      <c r="O571" s="83">
        <f t="shared" si="20"/>
        <v>249.3472655</v>
      </c>
      <c r="P571" s="83">
        <f t="shared" si="21"/>
        <v>0.07158979772</v>
      </c>
      <c r="Q571" s="83">
        <f t="shared" si="22"/>
        <v>1</v>
      </c>
      <c r="R571" s="86">
        <f t="shared" si="31"/>
        <v>115.2407373</v>
      </c>
      <c r="S571" s="86">
        <f>min(R571, offset(Sheet1!$K$9,B571-1,0))</f>
        <v>115.2407373</v>
      </c>
      <c r="T571" s="83">
        <f t="shared" si="30"/>
        <v>5432.616672</v>
      </c>
      <c r="U571" s="83">
        <f t="shared" si="26"/>
        <v>0</v>
      </c>
      <c r="V571" s="83">
        <f t="shared" si="27"/>
        <v>3.378987345</v>
      </c>
      <c r="W571" s="83">
        <f t="shared" si="28"/>
        <v>1328.594304</v>
      </c>
    </row>
    <row r="572" ht="12.75" customHeight="1">
      <c r="A572" s="83">
        <f t="shared" si="29"/>
        <v>11.72</v>
      </c>
      <c r="B572" s="83">
        <f>IF( ISERROR( MATCH(R571,Sheet1!$K$9:$K$13,1) ), 1,  MATCH(R571,Sheet1!$K$9:$K$13,1)+1)</f>
        <v>3</v>
      </c>
      <c r="C572" s="94">
        <f>IF( ISERROR( MATCH(D572,Sheet1!$B$25:$B$42) ), 1, MATCH(D572,Sheet1!$B$25:$B$42))</f>
        <v>10</v>
      </c>
      <c r="D572" s="83">
        <f>if(U572, OFFSET(Sheet1!$P$9, 2*B571-1, 0),T571)</f>
        <v>5432.616672</v>
      </c>
      <c r="E572" s="100">
        <f t="array" ref="E572">index(Sheet1!$C$25:$H$42, C572,B572)</f>
        <v>106.0637481</v>
      </c>
      <c r="F572" s="100">
        <f t="array" ref="F572">index(Sheet1!$C$25:$H$42, C572+1,B572)</f>
        <v>116.6701229</v>
      </c>
      <c r="G572" s="94">
        <f t="array" ref="G572">index(Sheet1!$B$25:$B$42, C572,1)</f>
        <v>5000</v>
      </c>
      <c r="H572" s="94">
        <f t="array" ref="H572">index(Sheet1!$B$25:$B$42, C572+1,1)</f>
        <v>5500</v>
      </c>
      <c r="I572" s="100">
        <f t="shared" si="17"/>
        <v>115.2407373</v>
      </c>
      <c r="J572" s="100">
        <f t="array" ref="J572">index(Sheet1!$F$47:$K$64, C572,B572)</f>
        <v>1877.85</v>
      </c>
      <c r="K572" s="100">
        <f t="array" ref="K572">index(Sheet1!$F$47:$K$64, C572+1,B572)</f>
        <v>1842.75</v>
      </c>
      <c r="L572" s="102">
        <f t="shared" si="18"/>
        <v>1847.48031</v>
      </c>
      <c r="M572" s="83">
        <f>L572/( 0.5*Sheet1!$F$18/12)</f>
        <v>1771.628121</v>
      </c>
      <c r="N572" s="83">
        <f t="shared" si="19"/>
        <v>0.5086500492</v>
      </c>
      <c r="O572" s="83">
        <f t="shared" si="20"/>
        <v>249.7631033</v>
      </c>
      <c r="P572" s="83">
        <f t="shared" si="21"/>
        <v>0.07170918843</v>
      </c>
      <c r="Q572" s="83">
        <f t="shared" si="22"/>
        <v>1</v>
      </c>
      <c r="R572" s="86">
        <f t="shared" si="31"/>
        <v>115.3366657</v>
      </c>
      <c r="S572" s="86">
        <f>min(R572, offset(Sheet1!$K$9,B572-1,0))</f>
        <v>115.3366657</v>
      </c>
      <c r="T572" s="83">
        <f t="shared" si="30"/>
        <v>5437.138876</v>
      </c>
      <c r="U572" s="83">
        <f t="shared" si="26"/>
        <v>0</v>
      </c>
      <c r="V572" s="83">
        <f t="shared" si="27"/>
        <v>3.38180191</v>
      </c>
      <c r="W572" s="83">
        <f t="shared" si="28"/>
        <v>1331.973291</v>
      </c>
    </row>
    <row r="573" ht="12.75" customHeight="1">
      <c r="A573" s="83">
        <f t="shared" si="29"/>
        <v>11.74</v>
      </c>
      <c r="B573" s="83">
        <f>IF( ISERROR( MATCH(R572,Sheet1!$K$9:$K$13,1) ), 1,  MATCH(R572,Sheet1!$K$9:$K$13,1)+1)</f>
        <v>3</v>
      </c>
      <c r="C573" s="94">
        <f>IF( ISERROR( MATCH(D573,Sheet1!$B$25:$B$42) ), 1, MATCH(D573,Sheet1!$B$25:$B$42))</f>
        <v>10</v>
      </c>
      <c r="D573" s="83">
        <f>if(U573, OFFSET(Sheet1!$P$9, 2*B572-1, 0),T572)</f>
        <v>5437.138876</v>
      </c>
      <c r="E573" s="100">
        <f t="array" ref="E573">index(Sheet1!$C$25:$H$42, C573,B573)</f>
        <v>106.0637481</v>
      </c>
      <c r="F573" s="100">
        <f t="array" ref="F573">index(Sheet1!$C$25:$H$42, C573+1,B573)</f>
        <v>116.6701229</v>
      </c>
      <c r="G573" s="94">
        <f t="array" ref="G573">index(Sheet1!$B$25:$B$42, C573,1)</f>
        <v>5000</v>
      </c>
      <c r="H573" s="94">
        <f t="array" ref="H573">index(Sheet1!$B$25:$B$42, C573+1,1)</f>
        <v>5500</v>
      </c>
      <c r="I573" s="100">
        <f t="shared" si="17"/>
        <v>115.3366657</v>
      </c>
      <c r="J573" s="100">
        <f t="array" ref="J573">index(Sheet1!$F$47:$K$64, C573,B573)</f>
        <v>1877.85</v>
      </c>
      <c r="K573" s="100">
        <f t="array" ref="K573">index(Sheet1!$F$47:$K$64, C573+1,B573)</f>
        <v>1842.75</v>
      </c>
      <c r="L573" s="102">
        <f t="shared" si="18"/>
        <v>1847.162851</v>
      </c>
      <c r="M573" s="83">
        <f>L573/( 0.5*Sheet1!$F$18/12)</f>
        <v>1771.323697</v>
      </c>
      <c r="N573" s="83">
        <f t="shared" si="19"/>
        <v>0.5085626462</v>
      </c>
      <c r="O573" s="83">
        <f t="shared" si="20"/>
        <v>250.1790906</v>
      </c>
      <c r="P573" s="83">
        <f t="shared" si="21"/>
        <v>0.07182862206</v>
      </c>
      <c r="Q573" s="83">
        <f t="shared" si="22"/>
        <v>1</v>
      </c>
      <c r="R573" s="86">
        <f t="shared" si="31"/>
        <v>115.4325486</v>
      </c>
      <c r="S573" s="86">
        <f>min(R573, offset(Sheet1!$K$9,B573-1,0))</f>
        <v>115.4325486</v>
      </c>
      <c r="T573" s="83">
        <f t="shared" si="30"/>
        <v>5441.658939</v>
      </c>
      <c r="U573" s="83">
        <f t="shared" si="26"/>
        <v>0</v>
      </c>
      <c r="V573" s="83">
        <f t="shared" si="27"/>
        <v>3.384615143</v>
      </c>
      <c r="W573" s="83">
        <f t="shared" si="28"/>
        <v>1335.355093</v>
      </c>
    </row>
    <row r="574" ht="12.75" customHeight="1">
      <c r="A574" s="83">
        <f t="shared" si="29"/>
        <v>11.76</v>
      </c>
      <c r="B574" s="83">
        <f>IF( ISERROR( MATCH(R573,Sheet1!$K$9:$K$13,1) ), 1,  MATCH(R573,Sheet1!$K$9:$K$13,1)+1)</f>
        <v>3</v>
      </c>
      <c r="C574" s="94">
        <f>IF( ISERROR( MATCH(D574,Sheet1!$B$25:$B$42) ), 1, MATCH(D574,Sheet1!$B$25:$B$42))</f>
        <v>10</v>
      </c>
      <c r="D574" s="83">
        <f>if(U574, OFFSET(Sheet1!$P$9, 2*B573-1, 0),T573)</f>
        <v>5441.658939</v>
      </c>
      <c r="E574" s="100">
        <f t="array" ref="E574">index(Sheet1!$C$25:$H$42, C574,B574)</f>
        <v>106.0637481</v>
      </c>
      <c r="F574" s="100">
        <f t="array" ref="F574">index(Sheet1!$C$25:$H$42, C574+1,B574)</f>
        <v>116.6701229</v>
      </c>
      <c r="G574" s="94">
        <f t="array" ref="G574">index(Sheet1!$B$25:$B$42, C574,1)</f>
        <v>5000</v>
      </c>
      <c r="H574" s="94">
        <f t="array" ref="H574">index(Sheet1!$B$25:$B$42, C574+1,1)</f>
        <v>5500</v>
      </c>
      <c r="I574" s="100">
        <f t="shared" si="17"/>
        <v>115.4325486</v>
      </c>
      <c r="J574" s="100">
        <f t="array" ref="J574">index(Sheet1!$F$47:$K$64, C574,B574)</f>
        <v>1877.85</v>
      </c>
      <c r="K574" s="100">
        <f t="array" ref="K574">index(Sheet1!$F$47:$K$64, C574+1,B574)</f>
        <v>1842.75</v>
      </c>
      <c r="L574" s="102">
        <f t="shared" si="18"/>
        <v>1846.845542</v>
      </c>
      <c r="M574" s="83">
        <f>L574/( 0.5*Sheet1!$F$18/12)</f>
        <v>1771.019416</v>
      </c>
      <c r="N574" s="83">
        <f t="shared" si="19"/>
        <v>0.5084752845</v>
      </c>
      <c r="O574" s="83">
        <f t="shared" si="20"/>
        <v>250.5952269</v>
      </c>
      <c r="P574" s="83">
        <f t="shared" si="21"/>
        <v>0.07194809845</v>
      </c>
      <c r="Q574" s="83">
        <f t="shared" si="22"/>
        <v>1</v>
      </c>
      <c r="R574" s="86">
        <f t="shared" si="31"/>
        <v>115.5283862</v>
      </c>
      <c r="S574" s="86">
        <f>min(R574, offset(Sheet1!$K$9,B574-1,0))</f>
        <v>115.5283862</v>
      </c>
      <c r="T574" s="83">
        <f t="shared" si="30"/>
        <v>5446.176862</v>
      </c>
      <c r="U574" s="83">
        <f t="shared" si="26"/>
        <v>0</v>
      </c>
      <c r="V574" s="83">
        <f t="shared" si="27"/>
        <v>3.387427044</v>
      </c>
      <c r="W574" s="83">
        <f t="shared" si="28"/>
        <v>1338.739708</v>
      </c>
    </row>
    <row r="575" ht="12.75" customHeight="1">
      <c r="A575" s="83">
        <f t="shared" si="29"/>
        <v>11.78</v>
      </c>
      <c r="B575" s="83">
        <f>IF( ISERROR( MATCH(R574,Sheet1!$K$9:$K$13,1) ), 1,  MATCH(R574,Sheet1!$K$9:$K$13,1)+1)</f>
        <v>3</v>
      </c>
      <c r="C575" s="94">
        <f>IF( ISERROR( MATCH(D575,Sheet1!$B$25:$B$42) ), 1, MATCH(D575,Sheet1!$B$25:$B$42))</f>
        <v>10</v>
      </c>
      <c r="D575" s="83">
        <f>if(U575, OFFSET(Sheet1!$P$9, 2*B574-1, 0),T574)</f>
        <v>5446.176862</v>
      </c>
      <c r="E575" s="100">
        <f t="array" ref="E575">index(Sheet1!$C$25:$H$42, C575,B575)</f>
        <v>106.0637481</v>
      </c>
      <c r="F575" s="100">
        <f t="array" ref="F575">index(Sheet1!$C$25:$H$42, C575+1,B575)</f>
        <v>116.6701229</v>
      </c>
      <c r="G575" s="94">
        <f t="array" ref="G575">index(Sheet1!$B$25:$B$42, C575,1)</f>
        <v>5000</v>
      </c>
      <c r="H575" s="94">
        <f t="array" ref="H575">index(Sheet1!$B$25:$B$42, C575+1,1)</f>
        <v>5500</v>
      </c>
      <c r="I575" s="100">
        <f t="shared" si="17"/>
        <v>115.5283862</v>
      </c>
      <c r="J575" s="100">
        <f t="array" ref="J575">index(Sheet1!$F$47:$K$64, C575,B575)</f>
        <v>1877.85</v>
      </c>
      <c r="K575" s="100">
        <f t="array" ref="K575">index(Sheet1!$F$47:$K$64, C575+1,B575)</f>
        <v>1842.75</v>
      </c>
      <c r="L575" s="102">
        <f t="shared" si="18"/>
        <v>1846.528384</v>
      </c>
      <c r="M575" s="83">
        <f>L575/( 0.5*Sheet1!$F$18/12)</f>
        <v>1770.715279</v>
      </c>
      <c r="N575" s="83">
        <f t="shared" si="19"/>
        <v>0.5083879642</v>
      </c>
      <c r="O575" s="83">
        <f t="shared" si="20"/>
        <v>251.0115116</v>
      </c>
      <c r="P575" s="83">
        <f t="shared" si="21"/>
        <v>0.07206761747</v>
      </c>
      <c r="Q575" s="83">
        <f t="shared" si="22"/>
        <v>1</v>
      </c>
      <c r="R575" s="86">
        <f t="shared" si="31"/>
        <v>115.6241783</v>
      </c>
      <c r="S575" s="86">
        <f>min(R575, offset(Sheet1!$K$9,B575-1,0))</f>
        <v>115.6241783</v>
      </c>
      <c r="T575" s="83">
        <f t="shared" si="30"/>
        <v>5450.692644</v>
      </c>
      <c r="U575" s="83">
        <f t="shared" si="26"/>
        <v>0</v>
      </c>
      <c r="V575" s="83">
        <f t="shared" si="27"/>
        <v>3.390237613</v>
      </c>
      <c r="W575" s="83">
        <f t="shared" si="28"/>
        <v>1342.127135</v>
      </c>
    </row>
    <row r="576" ht="12.75" customHeight="1">
      <c r="A576" s="83">
        <f t="shared" si="29"/>
        <v>11.8</v>
      </c>
      <c r="B576" s="83">
        <f>IF( ISERROR( MATCH(R575,Sheet1!$K$9:$K$13,1) ), 1,  MATCH(R575,Sheet1!$K$9:$K$13,1)+1)</f>
        <v>3</v>
      </c>
      <c r="C576" s="94">
        <f>IF( ISERROR( MATCH(D576,Sheet1!$B$25:$B$42) ), 1, MATCH(D576,Sheet1!$B$25:$B$42))</f>
        <v>10</v>
      </c>
      <c r="D576" s="83">
        <f>if(U576, OFFSET(Sheet1!$P$9, 2*B575-1, 0),T575)</f>
        <v>5450.692644</v>
      </c>
      <c r="E576" s="100">
        <f t="array" ref="E576">index(Sheet1!$C$25:$H$42, C576,B576)</f>
        <v>106.0637481</v>
      </c>
      <c r="F576" s="100">
        <f t="array" ref="F576">index(Sheet1!$C$25:$H$42, C576+1,B576)</f>
        <v>116.6701229</v>
      </c>
      <c r="G576" s="94">
        <f t="array" ref="G576">index(Sheet1!$B$25:$B$42, C576,1)</f>
        <v>5000</v>
      </c>
      <c r="H576" s="94">
        <f t="array" ref="H576">index(Sheet1!$B$25:$B$42, C576+1,1)</f>
        <v>5500</v>
      </c>
      <c r="I576" s="100">
        <f t="shared" si="17"/>
        <v>115.6241783</v>
      </c>
      <c r="J576" s="100">
        <f t="array" ref="J576">index(Sheet1!$F$47:$K$64, C576,B576)</f>
        <v>1877.85</v>
      </c>
      <c r="K576" s="100">
        <f t="array" ref="K576">index(Sheet1!$F$47:$K$64, C576+1,B576)</f>
        <v>1842.75</v>
      </c>
      <c r="L576" s="102">
        <f t="shared" si="18"/>
        <v>1846.211376</v>
      </c>
      <c r="M576" s="83">
        <f>L576/( 0.5*Sheet1!$F$18/12)</f>
        <v>1770.411287</v>
      </c>
      <c r="N576" s="83">
        <f t="shared" si="19"/>
        <v>0.5083006853</v>
      </c>
      <c r="O576" s="83">
        <f t="shared" si="20"/>
        <v>251.4279444</v>
      </c>
      <c r="P576" s="83">
        <f t="shared" si="21"/>
        <v>0.07218717898</v>
      </c>
      <c r="Q576" s="83">
        <f t="shared" si="22"/>
        <v>1</v>
      </c>
      <c r="R576" s="86">
        <f t="shared" si="31"/>
        <v>115.7199251</v>
      </c>
      <c r="S576" s="86">
        <f>min(R576, offset(Sheet1!$K$9,B576-1,0))</f>
        <v>115.7199251</v>
      </c>
      <c r="T576" s="83">
        <f t="shared" si="30"/>
        <v>5455.206285</v>
      </c>
      <c r="U576" s="83">
        <f t="shared" si="26"/>
        <v>0</v>
      </c>
      <c r="V576" s="83">
        <f t="shared" si="27"/>
        <v>3.39304685</v>
      </c>
      <c r="W576" s="83">
        <f t="shared" si="28"/>
        <v>1345.517373</v>
      </c>
    </row>
    <row r="577" ht="12.75" customHeight="1">
      <c r="A577" s="83">
        <f t="shared" si="29"/>
        <v>11.82</v>
      </c>
      <c r="B577" s="83">
        <f>IF( ISERROR( MATCH(R576,Sheet1!$K$9:$K$13,1) ), 1,  MATCH(R576,Sheet1!$K$9:$K$13,1)+1)</f>
        <v>3</v>
      </c>
      <c r="C577" s="94">
        <f>IF( ISERROR( MATCH(D577,Sheet1!$B$25:$B$42) ), 1, MATCH(D577,Sheet1!$B$25:$B$42))</f>
        <v>10</v>
      </c>
      <c r="D577" s="83">
        <f>if(U577, OFFSET(Sheet1!$P$9, 2*B576-1, 0),T576)</f>
        <v>5455.206285</v>
      </c>
      <c r="E577" s="100">
        <f t="array" ref="E577">index(Sheet1!$C$25:$H$42, C577,B577)</f>
        <v>106.0637481</v>
      </c>
      <c r="F577" s="100">
        <f t="array" ref="F577">index(Sheet1!$C$25:$H$42, C577+1,B577)</f>
        <v>116.6701229</v>
      </c>
      <c r="G577" s="94">
        <f t="array" ref="G577">index(Sheet1!$B$25:$B$42, C577,1)</f>
        <v>5000</v>
      </c>
      <c r="H577" s="94">
        <f t="array" ref="H577">index(Sheet1!$B$25:$B$42, C577+1,1)</f>
        <v>5500</v>
      </c>
      <c r="I577" s="100">
        <f t="shared" si="17"/>
        <v>115.7199251</v>
      </c>
      <c r="J577" s="100">
        <f t="array" ref="J577">index(Sheet1!$F$47:$K$64, C577,B577)</f>
        <v>1877.85</v>
      </c>
      <c r="K577" s="100">
        <f t="array" ref="K577">index(Sheet1!$F$47:$K$64, C577+1,B577)</f>
        <v>1842.75</v>
      </c>
      <c r="L577" s="102">
        <f t="shared" si="18"/>
        <v>1845.894519</v>
      </c>
      <c r="M577" s="83">
        <f>L577/( 0.5*Sheet1!$F$18/12)</f>
        <v>1770.107439</v>
      </c>
      <c r="N577" s="83">
        <f t="shared" si="19"/>
        <v>0.5082134478</v>
      </c>
      <c r="O577" s="83">
        <f t="shared" si="20"/>
        <v>251.8445246</v>
      </c>
      <c r="P577" s="83">
        <f t="shared" si="21"/>
        <v>0.07230678283</v>
      </c>
      <c r="Q577" s="83">
        <f t="shared" si="22"/>
        <v>1</v>
      </c>
      <c r="R577" s="86">
        <f t="shared" si="31"/>
        <v>115.8156264</v>
      </c>
      <c r="S577" s="86">
        <f>min(R577, offset(Sheet1!$K$9,B577-1,0))</f>
        <v>115.8156264</v>
      </c>
      <c r="T577" s="83">
        <f t="shared" si="30"/>
        <v>5459.717785</v>
      </c>
      <c r="U577" s="83">
        <f t="shared" si="26"/>
        <v>0</v>
      </c>
      <c r="V577" s="83">
        <f t="shared" si="27"/>
        <v>3.395854755</v>
      </c>
      <c r="W577" s="83">
        <f t="shared" si="28"/>
        <v>1348.910419</v>
      </c>
    </row>
    <row r="578" ht="12.75" customHeight="1">
      <c r="A578" s="83">
        <f t="shared" si="29"/>
        <v>11.84</v>
      </c>
      <c r="B578" s="83">
        <f>IF( ISERROR( MATCH(R577,Sheet1!$K$9:$K$13,1) ), 1,  MATCH(R577,Sheet1!$K$9:$K$13,1)+1)</f>
        <v>3</v>
      </c>
      <c r="C578" s="94">
        <f>IF( ISERROR( MATCH(D578,Sheet1!$B$25:$B$42) ), 1, MATCH(D578,Sheet1!$B$25:$B$42))</f>
        <v>10</v>
      </c>
      <c r="D578" s="83">
        <f>if(U578, OFFSET(Sheet1!$P$9, 2*B577-1, 0),T577)</f>
        <v>5459.717785</v>
      </c>
      <c r="E578" s="100">
        <f t="array" ref="E578">index(Sheet1!$C$25:$H$42, C578,B578)</f>
        <v>106.0637481</v>
      </c>
      <c r="F578" s="100">
        <f t="array" ref="F578">index(Sheet1!$C$25:$H$42, C578+1,B578)</f>
        <v>116.6701229</v>
      </c>
      <c r="G578" s="94">
        <f t="array" ref="G578">index(Sheet1!$B$25:$B$42, C578,1)</f>
        <v>5000</v>
      </c>
      <c r="H578" s="94">
        <f t="array" ref="H578">index(Sheet1!$B$25:$B$42, C578+1,1)</f>
        <v>5500</v>
      </c>
      <c r="I578" s="100">
        <f t="shared" si="17"/>
        <v>115.8156264</v>
      </c>
      <c r="J578" s="100">
        <f t="array" ref="J578">index(Sheet1!$F$47:$K$64, C578,B578)</f>
        <v>1877.85</v>
      </c>
      <c r="K578" s="100">
        <f t="array" ref="K578">index(Sheet1!$F$47:$K$64, C578+1,B578)</f>
        <v>1842.75</v>
      </c>
      <c r="L578" s="102">
        <f t="shared" si="18"/>
        <v>1845.577811</v>
      </c>
      <c r="M578" s="83">
        <f>L578/( 0.5*Sheet1!$F$18/12)</f>
        <v>1769.803734</v>
      </c>
      <c r="N578" s="83">
        <f t="shared" si="19"/>
        <v>0.5081262516</v>
      </c>
      <c r="O578" s="83">
        <f t="shared" si="20"/>
        <v>252.2612518</v>
      </c>
      <c r="P578" s="83">
        <f t="shared" si="21"/>
        <v>0.07242642889</v>
      </c>
      <c r="Q578" s="83">
        <f t="shared" si="22"/>
        <v>1</v>
      </c>
      <c r="R578" s="86">
        <f t="shared" si="31"/>
        <v>115.9112823</v>
      </c>
      <c r="S578" s="86">
        <f>min(R578, offset(Sheet1!$K$9,B578-1,0))</f>
        <v>115.9112823</v>
      </c>
      <c r="T578" s="83">
        <f t="shared" si="30"/>
        <v>5464.227145</v>
      </c>
      <c r="U578" s="83">
        <f t="shared" si="26"/>
        <v>0</v>
      </c>
      <c r="V578" s="83">
        <f t="shared" si="27"/>
        <v>3.398661328</v>
      </c>
      <c r="W578" s="83">
        <f t="shared" si="28"/>
        <v>1352.306274</v>
      </c>
    </row>
    <row r="579" ht="12.75" customHeight="1">
      <c r="A579" s="83">
        <f t="shared" si="29"/>
        <v>11.86</v>
      </c>
      <c r="B579" s="83">
        <f>IF( ISERROR( MATCH(R578,Sheet1!$K$9:$K$13,1) ), 1,  MATCH(R578,Sheet1!$K$9:$K$13,1)+1)</f>
        <v>3</v>
      </c>
      <c r="C579" s="94">
        <f>IF( ISERROR( MATCH(D579,Sheet1!$B$25:$B$42) ), 1, MATCH(D579,Sheet1!$B$25:$B$42))</f>
        <v>10</v>
      </c>
      <c r="D579" s="83">
        <f>if(U579, OFFSET(Sheet1!$P$9, 2*B578-1, 0),T578)</f>
        <v>5464.227145</v>
      </c>
      <c r="E579" s="100">
        <f t="array" ref="E579">index(Sheet1!$C$25:$H$42, C579,B579)</f>
        <v>106.0637481</v>
      </c>
      <c r="F579" s="100">
        <f t="array" ref="F579">index(Sheet1!$C$25:$H$42, C579+1,B579)</f>
        <v>116.6701229</v>
      </c>
      <c r="G579" s="94">
        <f t="array" ref="G579">index(Sheet1!$B$25:$B$42, C579,1)</f>
        <v>5000</v>
      </c>
      <c r="H579" s="94">
        <f t="array" ref="H579">index(Sheet1!$B$25:$B$42, C579+1,1)</f>
        <v>5500</v>
      </c>
      <c r="I579" s="100">
        <f t="shared" si="17"/>
        <v>115.9112823</v>
      </c>
      <c r="J579" s="100">
        <f t="array" ref="J579">index(Sheet1!$F$47:$K$64, C579,B579)</f>
        <v>1877.85</v>
      </c>
      <c r="K579" s="100">
        <f t="array" ref="K579">index(Sheet1!$F$47:$K$64, C579+1,B579)</f>
        <v>1842.75</v>
      </c>
      <c r="L579" s="102">
        <f t="shared" si="18"/>
        <v>1845.261254</v>
      </c>
      <c r="M579" s="83">
        <f>L579/( 0.5*Sheet1!$F$18/12)</f>
        <v>1769.500174</v>
      </c>
      <c r="N579" s="83">
        <f t="shared" si="19"/>
        <v>0.5080390968</v>
      </c>
      <c r="O579" s="83">
        <f t="shared" si="20"/>
        <v>252.6781255</v>
      </c>
      <c r="P579" s="83">
        <f t="shared" si="21"/>
        <v>0.07254611701</v>
      </c>
      <c r="Q579" s="83">
        <f t="shared" si="22"/>
        <v>1</v>
      </c>
      <c r="R579" s="86">
        <f t="shared" si="31"/>
        <v>116.0068928</v>
      </c>
      <c r="S579" s="86">
        <f>min(R579, offset(Sheet1!$K$9,B579-1,0))</f>
        <v>116.0068928</v>
      </c>
      <c r="T579" s="83">
        <f t="shared" si="30"/>
        <v>5468.734363</v>
      </c>
      <c r="U579" s="83">
        <f t="shared" si="26"/>
        <v>0</v>
      </c>
      <c r="V579" s="83">
        <f t="shared" si="27"/>
        <v>3.401466569</v>
      </c>
      <c r="W579" s="83">
        <f t="shared" si="28"/>
        <v>1355.704936</v>
      </c>
    </row>
    <row r="580" ht="12.75" customHeight="1">
      <c r="A580" s="83">
        <f t="shared" si="29"/>
        <v>11.88</v>
      </c>
      <c r="B580" s="83">
        <f>IF( ISERROR( MATCH(R579,Sheet1!$K$9:$K$13,1) ), 1,  MATCH(R579,Sheet1!$K$9:$K$13,1)+1)</f>
        <v>3</v>
      </c>
      <c r="C580" s="94">
        <f>IF( ISERROR( MATCH(D580,Sheet1!$B$25:$B$42) ), 1, MATCH(D580,Sheet1!$B$25:$B$42))</f>
        <v>10</v>
      </c>
      <c r="D580" s="83">
        <f>if(U580, OFFSET(Sheet1!$P$9, 2*B579-1, 0),T579)</f>
        <v>5468.734363</v>
      </c>
      <c r="E580" s="100">
        <f t="array" ref="E580">index(Sheet1!$C$25:$H$42, C580,B580)</f>
        <v>106.0637481</v>
      </c>
      <c r="F580" s="100">
        <f t="array" ref="F580">index(Sheet1!$C$25:$H$42, C580+1,B580)</f>
        <v>116.6701229</v>
      </c>
      <c r="G580" s="94">
        <f t="array" ref="G580">index(Sheet1!$B$25:$B$42, C580,1)</f>
        <v>5000</v>
      </c>
      <c r="H580" s="94">
        <f t="array" ref="H580">index(Sheet1!$B$25:$B$42, C580+1,1)</f>
        <v>5500</v>
      </c>
      <c r="I580" s="100">
        <f t="shared" si="17"/>
        <v>116.0068928</v>
      </c>
      <c r="J580" s="100">
        <f t="array" ref="J580">index(Sheet1!$F$47:$K$64, C580,B580)</f>
        <v>1877.85</v>
      </c>
      <c r="K580" s="100">
        <f t="array" ref="K580">index(Sheet1!$F$47:$K$64, C580+1,B580)</f>
        <v>1842.75</v>
      </c>
      <c r="L580" s="102">
        <f t="shared" si="18"/>
        <v>1844.944848</v>
      </c>
      <c r="M580" s="83">
        <f>L580/( 0.5*Sheet1!$F$18/12)</f>
        <v>1769.196758</v>
      </c>
      <c r="N580" s="83">
        <f t="shared" si="19"/>
        <v>0.5079519834</v>
      </c>
      <c r="O580" s="83">
        <f t="shared" si="20"/>
        <v>253.0951453</v>
      </c>
      <c r="P580" s="83">
        <f t="shared" si="21"/>
        <v>0.07266584705</v>
      </c>
      <c r="Q580" s="83">
        <f t="shared" si="22"/>
        <v>1</v>
      </c>
      <c r="R580" s="86">
        <f t="shared" si="31"/>
        <v>116.1024579</v>
      </c>
      <c r="S580" s="86">
        <f>min(R580, offset(Sheet1!$K$9,B580-1,0))</f>
        <v>116.1024579</v>
      </c>
      <c r="T580" s="83">
        <f t="shared" si="30"/>
        <v>5473.239441</v>
      </c>
      <c r="U580" s="83">
        <f t="shared" si="26"/>
        <v>0</v>
      </c>
      <c r="V580" s="83">
        <f t="shared" si="27"/>
        <v>3.404270477</v>
      </c>
      <c r="W580" s="83">
        <f t="shared" si="28"/>
        <v>1359.106402</v>
      </c>
    </row>
    <row r="581" ht="12.75" customHeight="1">
      <c r="A581" s="83">
        <f t="shared" si="29"/>
        <v>11.9</v>
      </c>
      <c r="B581" s="83">
        <f>IF( ISERROR( MATCH(R580,Sheet1!$K$9:$K$13,1) ), 1,  MATCH(R580,Sheet1!$K$9:$K$13,1)+1)</f>
        <v>3</v>
      </c>
      <c r="C581" s="94">
        <f>IF( ISERROR( MATCH(D581,Sheet1!$B$25:$B$42) ), 1, MATCH(D581,Sheet1!$B$25:$B$42))</f>
        <v>10</v>
      </c>
      <c r="D581" s="83">
        <f>if(U581, OFFSET(Sheet1!$P$9, 2*B580-1, 0),T580)</f>
        <v>5473.239441</v>
      </c>
      <c r="E581" s="100">
        <f t="array" ref="E581">index(Sheet1!$C$25:$H$42, C581,B581)</f>
        <v>106.0637481</v>
      </c>
      <c r="F581" s="100">
        <f t="array" ref="F581">index(Sheet1!$C$25:$H$42, C581+1,B581)</f>
        <v>116.6701229</v>
      </c>
      <c r="G581" s="94">
        <f t="array" ref="G581">index(Sheet1!$B$25:$B$42, C581,1)</f>
        <v>5000</v>
      </c>
      <c r="H581" s="94">
        <f t="array" ref="H581">index(Sheet1!$B$25:$B$42, C581+1,1)</f>
        <v>5500</v>
      </c>
      <c r="I581" s="100">
        <f t="shared" si="17"/>
        <v>116.1024579</v>
      </c>
      <c r="J581" s="100">
        <f t="array" ref="J581">index(Sheet1!$F$47:$K$64, C581,B581)</f>
        <v>1877.85</v>
      </c>
      <c r="K581" s="100">
        <f t="array" ref="K581">index(Sheet1!$F$47:$K$64, C581+1,B581)</f>
        <v>1842.75</v>
      </c>
      <c r="L581" s="102">
        <f t="shared" si="18"/>
        <v>1844.628591</v>
      </c>
      <c r="M581" s="83">
        <f>L581/( 0.5*Sheet1!$F$18/12)</f>
        <v>1768.893486</v>
      </c>
      <c r="N581" s="83">
        <f t="shared" si="19"/>
        <v>0.5078649114</v>
      </c>
      <c r="O581" s="83">
        <f t="shared" si="20"/>
        <v>253.5123106</v>
      </c>
      <c r="P581" s="83">
        <f t="shared" si="21"/>
        <v>0.07278561888</v>
      </c>
      <c r="Q581" s="83">
        <f t="shared" si="22"/>
        <v>1</v>
      </c>
      <c r="R581" s="86">
        <f t="shared" si="31"/>
        <v>116.1979776</v>
      </c>
      <c r="S581" s="86">
        <f>min(R581, offset(Sheet1!$K$9,B581-1,0))</f>
        <v>116.1979776</v>
      </c>
      <c r="T581" s="83">
        <f t="shared" si="30"/>
        <v>5477.742379</v>
      </c>
      <c r="U581" s="83">
        <f t="shared" si="26"/>
        <v>0</v>
      </c>
      <c r="V581" s="83">
        <f t="shared" si="27"/>
        <v>3.407073054</v>
      </c>
      <c r="W581" s="83">
        <f t="shared" si="28"/>
        <v>1362.510673</v>
      </c>
    </row>
    <row r="582" ht="12.75" customHeight="1">
      <c r="A582" s="83">
        <f t="shared" si="29"/>
        <v>11.92</v>
      </c>
      <c r="B582" s="83">
        <f>IF( ISERROR( MATCH(R581,Sheet1!$K$9:$K$13,1) ), 1,  MATCH(R581,Sheet1!$K$9:$K$13,1)+1)</f>
        <v>3</v>
      </c>
      <c r="C582" s="94">
        <f>IF( ISERROR( MATCH(D582,Sheet1!$B$25:$B$42) ), 1, MATCH(D582,Sheet1!$B$25:$B$42))</f>
        <v>10</v>
      </c>
      <c r="D582" s="83">
        <f>if(U582, OFFSET(Sheet1!$P$9, 2*B581-1, 0),T581)</f>
        <v>5477.742379</v>
      </c>
      <c r="E582" s="100">
        <f t="array" ref="E582">index(Sheet1!$C$25:$H$42, C582,B582)</f>
        <v>106.0637481</v>
      </c>
      <c r="F582" s="100">
        <f t="array" ref="F582">index(Sheet1!$C$25:$H$42, C582+1,B582)</f>
        <v>116.6701229</v>
      </c>
      <c r="G582" s="94">
        <f t="array" ref="G582">index(Sheet1!$B$25:$B$42, C582,1)</f>
        <v>5000</v>
      </c>
      <c r="H582" s="94">
        <f t="array" ref="H582">index(Sheet1!$B$25:$B$42, C582+1,1)</f>
        <v>5500</v>
      </c>
      <c r="I582" s="100">
        <f t="shared" si="17"/>
        <v>116.1979776</v>
      </c>
      <c r="J582" s="100">
        <f t="array" ref="J582">index(Sheet1!$F$47:$K$64, C582,B582)</f>
        <v>1877.85</v>
      </c>
      <c r="K582" s="100">
        <f t="array" ref="K582">index(Sheet1!$F$47:$K$64, C582+1,B582)</f>
        <v>1842.75</v>
      </c>
      <c r="L582" s="102">
        <f t="shared" si="18"/>
        <v>1844.312485</v>
      </c>
      <c r="M582" s="83">
        <f>L582/( 0.5*Sheet1!$F$18/12)</f>
        <v>1768.590358</v>
      </c>
      <c r="N582" s="83">
        <f t="shared" si="19"/>
        <v>0.5077778807</v>
      </c>
      <c r="O582" s="83">
        <f t="shared" si="20"/>
        <v>253.9296209</v>
      </c>
      <c r="P582" s="83">
        <f t="shared" si="21"/>
        <v>0.07290543235</v>
      </c>
      <c r="Q582" s="83">
        <f t="shared" si="22"/>
        <v>1</v>
      </c>
      <c r="R582" s="86">
        <f t="shared" si="31"/>
        <v>116.2934519</v>
      </c>
      <c r="S582" s="86">
        <f>min(R582, offset(Sheet1!$K$9,B582-1,0))</f>
        <v>116.2934519</v>
      </c>
      <c r="T582" s="83">
        <f t="shared" si="30"/>
        <v>5482.243175</v>
      </c>
      <c r="U582" s="83">
        <f t="shared" si="26"/>
        <v>0</v>
      </c>
      <c r="V582" s="83">
        <f t="shared" si="27"/>
        <v>3.409874299</v>
      </c>
      <c r="W582" s="83">
        <f t="shared" si="28"/>
        <v>1365.917746</v>
      </c>
    </row>
    <row r="583" ht="12.75" customHeight="1">
      <c r="A583" s="83">
        <f t="shared" si="29"/>
        <v>11.94</v>
      </c>
      <c r="B583" s="83">
        <f>IF( ISERROR( MATCH(R582,Sheet1!$K$9:$K$13,1) ), 1,  MATCH(R582,Sheet1!$K$9:$K$13,1)+1)</f>
        <v>3</v>
      </c>
      <c r="C583" s="94">
        <f>IF( ISERROR( MATCH(D583,Sheet1!$B$25:$B$42) ), 1, MATCH(D583,Sheet1!$B$25:$B$42))</f>
        <v>10</v>
      </c>
      <c r="D583" s="83">
        <f>if(U583, OFFSET(Sheet1!$P$9, 2*B582-1, 0),T582)</f>
        <v>5482.243175</v>
      </c>
      <c r="E583" s="100">
        <f t="array" ref="E583">index(Sheet1!$C$25:$H$42, C583,B583)</f>
        <v>106.0637481</v>
      </c>
      <c r="F583" s="100">
        <f t="array" ref="F583">index(Sheet1!$C$25:$H$42, C583+1,B583)</f>
        <v>116.6701229</v>
      </c>
      <c r="G583" s="94">
        <f t="array" ref="G583">index(Sheet1!$B$25:$B$42, C583,1)</f>
        <v>5000</v>
      </c>
      <c r="H583" s="94">
        <f t="array" ref="H583">index(Sheet1!$B$25:$B$42, C583+1,1)</f>
        <v>5500</v>
      </c>
      <c r="I583" s="100">
        <f t="shared" si="17"/>
        <v>116.2934519</v>
      </c>
      <c r="J583" s="100">
        <f t="array" ref="J583">index(Sheet1!$F$47:$K$64, C583,B583)</f>
        <v>1877.85</v>
      </c>
      <c r="K583" s="100">
        <f t="array" ref="K583">index(Sheet1!$F$47:$K$64, C583+1,B583)</f>
        <v>1842.75</v>
      </c>
      <c r="L583" s="102">
        <f t="shared" si="18"/>
        <v>1843.996529</v>
      </c>
      <c r="M583" s="83">
        <f>L583/( 0.5*Sheet1!$F$18/12)</f>
        <v>1768.287375</v>
      </c>
      <c r="N583" s="83">
        <f t="shared" si="19"/>
        <v>0.5076908914</v>
      </c>
      <c r="O583" s="83">
        <f t="shared" si="20"/>
        <v>254.3470757</v>
      </c>
      <c r="P583" s="83">
        <f t="shared" si="21"/>
        <v>0.07302528732</v>
      </c>
      <c r="Q583" s="83">
        <f t="shared" si="22"/>
        <v>1</v>
      </c>
      <c r="R583" s="86">
        <f t="shared" si="31"/>
        <v>116.3888807</v>
      </c>
      <c r="S583" s="86">
        <f>min(R583, offset(Sheet1!$K$9,B583-1,0))</f>
        <v>116.3888807</v>
      </c>
      <c r="T583" s="83">
        <f t="shared" si="30"/>
        <v>5486.741831</v>
      </c>
      <c r="U583" s="83">
        <f t="shared" si="26"/>
        <v>0</v>
      </c>
      <c r="V583" s="83">
        <f t="shared" si="27"/>
        <v>3.412674211</v>
      </c>
      <c r="W583" s="83">
        <f t="shared" si="28"/>
        <v>1369.32762</v>
      </c>
    </row>
    <row r="584" ht="12.75" customHeight="1">
      <c r="A584" s="83">
        <f t="shared" si="29"/>
        <v>11.96</v>
      </c>
      <c r="B584" s="83">
        <f>IF( ISERROR( MATCH(R583,Sheet1!$K$9:$K$13,1) ), 1,  MATCH(R583,Sheet1!$K$9:$K$13,1)+1)</f>
        <v>3</v>
      </c>
      <c r="C584" s="94">
        <f>IF( ISERROR( MATCH(D584,Sheet1!$B$25:$B$42) ), 1, MATCH(D584,Sheet1!$B$25:$B$42))</f>
        <v>10</v>
      </c>
      <c r="D584" s="83">
        <f>if(U584, OFFSET(Sheet1!$P$9, 2*B583-1, 0),T583)</f>
        <v>5486.741831</v>
      </c>
      <c r="E584" s="100">
        <f t="array" ref="E584">index(Sheet1!$C$25:$H$42, C584,B584)</f>
        <v>106.0637481</v>
      </c>
      <c r="F584" s="100">
        <f t="array" ref="F584">index(Sheet1!$C$25:$H$42, C584+1,B584)</f>
        <v>116.6701229</v>
      </c>
      <c r="G584" s="94">
        <f t="array" ref="G584">index(Sheet1!$B$25:$B$42, C584,1)</f>
        <v>5000</v>
      </c>
      <c r="H584" s="94">
        <f t="array" ref="H584">index(Sheet1!$B$25:$B$42, C584+1,1)</f>
        <v>5500</v>
      </c>
      <c r="I584" s="100">
        <f t="shared" si="17"/>
        <v>116.3888807</v>
      </c>
      <c r="J584" s="100">
        <f t="array" ref="J584">index(Sheet1!$F$47:$K$64, C584,B584)</f>
        <v>1877.85</v>
      </c>
      <c r="K584" s="100">
        <f t="array" ref="K584">index(Sheet1!$F$47:$K$64, C584+1,B584)</f>
        <v>1842.75</v>
      </c>
      <c r="L584" s="102">
        <f t="shared" si="18"/>
        <v>1843.680723</v>
      </c>
      <c r="M584" s="83">
        <f>L584/( 0.5*Sheet1!$F$18/12)</f>
        <v>1767.984535</v>
      </c>
      <c r="N584" s="83">
        <f t="shared" si="19"/>
        <v>0.5076039435</v>
      </c>
      <c r="O584" s="83">
        <f t="shared" si="20"/>
        <v>254.7646746</v>
      </c>
      <c r="P584" s="83">
        <f t="shared" si="21"/>
        <v>0.07314518365</v>
      </c>
      <c r="Q584" s="83">
        <f t="shared" si="22"/>
        <v>1</v>
      </c>
      <c r="R584" s="86">
        <f t="shared" si="31"/>
        <v>116.4842642</v>
      </c>
      <c r="S584" s="86">
        <f>min(R584, offset(Sheet1!$K$9,B584-1,0))</f>
        <v>116.4842642</v>
      </c>
      <c r="T584" s="83">
        <f t="shared" si="30"/>
        <v>5491.238346</v>
      </c>
      <c r="U584" s="83">
        <f t="shared" si="26"/>
        <v>0</v>
      </c>
      <c r="V584" s="83">
        <f t="shared" si="27"/>
        <v>3.415472792</v>
      </c>
      <c r="W584" s="83">
        <f t="shared" si="28"/>
        <v>1372.740294</v>
      </c>
    </row>
    <row r="585" ht="12.75" customHeight="1">
      <c r="A585" s="83">
        <f t="shared" si="29"/>
        <v>11.98</v>
      </c>
      <c r="B585" s="83">
        <f>IF( ISERROR( MATCH(R584,Sheet1!$K$9:$K$13,1) ), 1,  MATCH(R584,Sheet1!$K$9:$K$13,1)+1)</f>
        <v>3</v>
      </c>
      <c r="C585" s="94">
        <f>IF( ISERROR( MATCH(D585,Sheet1!$B$25:$B$42) ), 1, MATCH(D585,Sheet1!$B$25:$B$42))</f>
        <v>10</v>
      </c>
      <c r="D585" s="83">
        <f>if(U585, OFFSET(Sheet1!$P$9, 2*B584-1, 0),T584)</f>
        <v>5491.238346</v>
      </c>
      <c r="E585" s="100">
        <f t="array" ref="E585">index(Sheet1!$C$25:$H$42, C585,B585)</f>
        <v>106.0637481</v>
      </c>
      <c r="F585" s="100">
        <f t="array" ref="F585">index(Sheet1!$C$25:$H$42, C585+1,B585)</f>
        <v>116.6701229</v>
      </c>
      <c r="G585" s="94">
        <f t="array" ref="G585">index(Sheet1!$B$25:$B$42, C585,1)</f>
        <v>5000</v>
      </c>
      <c r="H585" s="94">
        <f t="array" ref="H585">index(Sheet1!$B$25:$B$42, C585+1,1)</f>
        <v>5500</v>
      </c>
      <c r="I585" s="100">
        <f t="shared" si="17"/>
        <v>116.4842642</v>
      </c>
      <c r="J585" s="100">
        <f t="array" ref="J585">index(Sheet1!$F$47:$K$64, C585,B585)</f>
        <v>1877.85</v>
      </c>
      <c r="K585" s="100">
        <f t="array" ref="K585">index(Sheet1!$F$47:$K$64, C585+1,B585)</f>
        <v>1842.75</v>
      </c>
      <c r="L585" s="102">
        <f t="shared" si="18"/>
        <v>1843.365068</v>
      </c>
      <c r="M585" s="83">
        <f>L585/( 0.5*Sheet1!$F$18/12)</f>
        <v>1767.68184</v>
      </c>
      <c r="N585" s="83">
        <f t="shared" si="19"/>
        <v>0.507517037</v>
      </c>
      <c r="O585" s="83">
        <f t="shared" si="20"/>
        <v>255.1824171</v>
      </c>
      <c r="P585" s="83">
        <f t="shared" si="21"/>
        <v>0.0732651212</v>
      </c>
      <c r="Q585" s="83">
        <f t="shared" si="22"/>
        <v>1</v>
      </c>
      <c r="R585" s="86">
        <f t="shared" si="31"/>
        <v>116.5796022</v>
      </c>
      <c r="S585" s="86">
        <f>min(R585, offset(Sheet1!$K$9,B585-1,0))</f>
        <v>116.5796022</v>
      </c>
      <c r="T585" s="83">
        <f t="shared" si="30"/>
        <v>5495.73272</v>
      </c>
      <c r="U585" s="83">
        <f t="shared" si="26"/>
        <v>0</v>
      </c>
      <c r="V585" s="83">
        <f t="shared" si="27"/>
        <v>3.41827004</v>
      </c>
      <c r="W585" s="83">
        <f t="shared" si="28"/>
        <v>1376.155767</v>
      </c>
    </row>
    <row r="586" ht="12.75" customHeight="1">
      <c r="A586" s="83">
        <f t="shared" si="29"/>
        <v>12</v>
      </c>
      <c r="B586" s="83">
        <f>IF( ISERROR( MATCH(R585,Sheet1!$K$9:$K$13,1) ), 1,  MATCH(R585,Sheet1!$K$9:$K$13,1)+1)</f>
        <v>3</v>
      </c>
      <c r="C586" s="94">
        <f>IF( ISERROR( MATCH(D586,Sheet1!$B$25:$B$42) ), 1, MATCH(D586,Sheet1!$B$25:$B$42))</f>
        <v>10</v>
      </c>
      <c r="D586" s="83">
        <f>if(U586, OFFSET(Sheet1!$P$9, 2*B585-1, 0),T585)</f>
        <v>5495.73272</v>
      </c>
      <c r="E586" s="100">
        <f t="array" ref="E586">index(Sheet1!$C$25:$H$42, C586,B586)</f>
        <v>106.0637481</v>
      </c>
      <c r="F586" s="100">
        <f t="array" ref="F586">index(Sheet1!$C$25:$H$42, C586+1,B586)</f>
        <v>116.6701229</v>
      </c>
      <c r="G586" s="94">
        <f t="array" ref="G586">index(Sheet1!$B$25:$B$42, C586,1)</f>
        <v>5000</v>
      </c>
      <c r="H586" s="94">
        <f t="array" ref="H586">index(Sheet1!$B$25:$B$42, C586+1,1)</f>
        <v>5500</v>
      </c>
      <c r="I586" s="100">
        <f t="shared" si="17"/>
        <v>116.5796022</v>
      </c>
      <c r="J586" s="100">
        <f t="array" ref="J586">index(Sheet1!$F$47:$K$64, C586,B586)</f>
        <v>1877.85</v>
      </c>
      <c r="K586" s="100">
        <f t="array" ref="K586">index(Sheet1!$F$47:$K$64, C586+1,B586)</f>
        <v>1842.75</v>
      </c>
      <c r="L586" s="102">
        <f t="shared" si="18"/>
        <v>1843.049563</v>
      </c>
      <c r="M586" s="83">
        <f>L586/( 0.5*Sheet1!$F$18/12)</f>
        <v>1767.379288</v>
      </c>
      <c r="N586" s="83">
        <f t="shared" si="19"/>
        <v>0.5074301718</v>
      </c>
      <c r="O586" s="83">
        <f t="shared" si="20"/>
        <v>255.6003027</v>
      </c>
      <c r="P586" s="83">
        <f t="shared" si="21"/>
        <v>0.07338509982</v>
      </c>
      <c r="Q586" s="83">
        <f t="shared" si="22"/>
        <v>1</v>
      </c>
      <c r="R586" s="86">
        <f t="shared" si="31"/>
        <v>116.6748948</v>
      </c>
      <c r="S586" s="86">
        <f>min(R586, offset(Sheet1!$K$9,B586-1,0))</f>
        <v>116.6748948</v>
      </c>
      <c r="T586" s="83">
        <f t="shared" si="30"/>
        <v>5500.224953</v>
      </c>
      <c r="U586" s="83">
        <f t="shared" si="26"/>
        <v>0</v>
      </c>
      <c r="V586" s="83">
        <f t="shared" si="27"/>
        <v>3.421065956</v>
      </c>
      <c r="W586" s="83">
        <f t="shared" si="28"/>
        <v>1379.574037</v>
      </c>
    </row>
    <row r="587" ht="12.75" customHeight="1">
      <c r="A587" s="83">
        <f t="shared" si="29"/>
        <v>12.02</v>
      </c>
      <c r="B587" s="83">
        <f>IF( ISERROR( MATCH(R586,Sheet1!$K$9:$K$13,1) ), 1,  MATCH(R586,Sheet1!$K$9:$K$13,1)+1)</f>
        <v>3</v>
      </c>
      <c r="C587" s="94">
        <f>IF( ISERROR( MATCH(D587,Sheet1!$B$25:$B$42) ), 1, MATCH(D587,Sheet1!$B$25:$B$42))</f>
        <v>11</v>
      </c>
      <c r="D587" s="83">
        <f>if(U587, OFFSET(Sheet1!$P$9, 2*B586-1, 0),T586)</f>
        <v>5500.224953</v>
      </c>
      <c r="E587" s="100">
        <f t="array" ref="E587">index(Sheet1!$C$25:$H$42, C587,B587)</f>
        <v>116.6701229</v>
      </c>
      <c r="F587" s="100">
        <f t="array" ref="F587">index(Sheet1!$C$25:$H$42, C587+1,B587)</f>
        <v>127.2764978</v>
      </c>
      <c r="G587" s="94">
        <f t="array" ref="G587">index(Sheet1!$B$25:$B$42, C587,1)</f>
        <v>5500</v>
      </c>
      <c r="H587" s="94">
        <f t="array" ref="H587">index(Sheet1!$B$25:$B$42, C587+1,1)</f>
        <v>6000</v>
      </c>
      <c r="I587" s="100">
        <f t="shared" si="17"/>
        <v>116.6748948</v>
      </c>
      <c r="J587" s="100">
        <f t="array" ref="J587">index(Sheet1!$F$47:$K$64, C587,B587)</f>
        <v>1842.75</v>
      </c>
      <c r="K587" s="100">
        <f t="array" ref="K587">index(Sheet1!$F$47:$K$64, C587+1,B587)</f>
        <v>1790.1</v>
      </c>
      <c r="L587" s="102">
        <f t="shared" si="18"/>
        <v>1842.726312</v>
      </c>
      <c r="M587" s="83">
        <f>L587/( 0.5*Sheet1!$F$18/12)</f>
        <v>1767.069309</v>
      </c>
      <c r="N587" s="83">
        <f t="shared" si="19"/>
        <v>0.5073411741</v>
      </c>
      <c r="O587" s="83">
        <f t="shared" si="20"/>
        <v>256.0183308</v>
      </c>
      <c r="P587" s="83">
        <f t="shared" si="21"/>
        <v>0.07350511939</v>
      </c>
      <c r="Q587" s="83">
        <f t="shared" si="22"/>
        <v>1</v>
      </c>
      <c r="R587" s="86">
        <f t="shared" si="31"/>
        <v>116.7701416</v>
      </c>
      <c r="S587" s="86">
        <f>min(R587, offset(Sheet1!$K$9,B587-1,0))</f>
        <v>116.7701416</v>
      </c>
      <c r="T587" s="83">
        <f t="shared" si="30"/>
        <v>5504.715024</v>
      </c>
      <c r="U587" s="83">
        <f t="shared" si="26"/>
        <v>0</v>
      </c>
      <c r="V587" s="83">
        <f t="shared" si="27"/>
        <v>3.423860534</v>
      </c>
      <c r="W587" s="83">
        <f t="shared" si="28"/>
        <v>1382.995103</v>
      </c>
    </row>
    <row r="588" ht="12.75" customHeight="1">
      <c r="A588" s="83">
        <f t="shared" si="29"/>
        <v>12.04</v>
      </c>
      <c r="B588" s="83">
        <f>IF( ISERROR( MATCH(R587,Sheet1!$K$9:$K$13,1) ), 1,  MATCH(R587,Sheet1!$K$9:$K$13,1)+1)</f>
        <v>3</v>
      </c>
      <c r="C588" s="94">
        <f>IF( ISERROR( MATCH(D588,Sheet1!$B$25:$B$42) ), 1, MATCH(D588,Sheet1!$B$25:$B$42))</f>
        <v>11</v>
      </c>
      <c r="D588" s="83">
        <f>if(U588, OFFSET(Sheet1!$P$9, 2*B587-1, 0),T587)</f>
        <v>5504.715024</v>
      </c>
      <c r="E588" s="100">
        <f t="array" ref="E588">index(Sheet1!$C$25:$H$42, C588,B588)</f>
        <v>116.6701229</v>
      </c>
      <c r="F588" s="100">
        <f t="array" ref="F588">index(Sheet1!$C$25:$H$42, C588+1,B588)</f>
        <v>127.2764978</v>
      </c>
      <c r="G588" s="94">
        <f t="array" ref="G588">index(Sheet1!$B$25:$B$42, C588,1)</f>
        <v>5500</v>
      </c>
      <c r="H588" s="94">
        <f t="array" ref="H588">index(Sheet1!$B$25:$B$42, C588+1,1)</f>
        <v>6000</v>
      </c>
      <c r="I588" s="100">
        <f t="shared" si="17"/>
        <v>116.7701416</v>
      </c>
      <c r="J588" s="100">
        <f t="array" ref="J588">index(Sheet1!$F$47:$K$64, C588,B588)</f>
        <v>1842.75</v>
      </c>
      <c r="K588" s="100">
        <f t="array" ref="K588">index(Sheet1!$F$47:$K$64, C588+1,B588)</f>
        <v>1790.1</v>
      </c>
      <c r="L588" s="102">
        <f t="shared" si="18"/>
        <v>1842.253508</v>
      </c>
      <c r="M588" s="83">
        <f>L588/( 0.5*Sheet1!$F$18/12)</f>
        <v>1766.615917</v>
      </c>
      <c r="N588" s="83">
        <f t="shared" si="19"/>
        <v>0.5072110012</v>
      </c>
      <c r="O588" s="83">
        <f t="shared" si="20"/>
        <v>256.436499</v>
      </c>
      <c r="P588" s="83">
        <f t="shared" si="21"/>
        <v>0.07362517915</v>
      </c>
      <c r="Q588" s="83">
        <f t="shared" si="22"/>
        <v>1</v>
      </c>
      <c r="R588" s="86">
        <f t="shared" si="31"/>
        <v>116.8653334</v>
      </c>
      <c r="S588" s="86">
        <f>min(R588, offset(Sheet1!$K$9,B588-1,0))</f>
        <v>116.8653334</v>
      </c>
      <c r="T588" s="83">
        <f t="shared" si="30"/>
        <v>5509.202504</v>
      </c>
      <c r="U588" s="83">
        <f t="shared" si="26"/>
        <v>0</v>
      </c>
      <c r="V588" s="83">
        <f t="shared" si="27"/>
        <v>3.426653632</v>
      </c>
      <c r="W588" s="83">
        <f t="shared" si="28"/>
        <v>1386.418963</v>
      </c>
    </row>
    <row r="589" ht="12.75" customHeight="1">
      <c r="A589" s="83">
        <f t="shared" si="29"/>
        <v>12.06</v>
      </c>
      <c r="B589" s="83">
        <f>IF( ISERROR( MATCH(R588,Sheet1!$K$9:$K$13,1) ), 1,  MATCH(R588,Sheet1!$K$9:$K$13,1)+1)</f>
        <v>3</v>
      </c>
      <c r="C589" s="94">
        <f>IF( ISERROR( MATCH(D589,Sheet1!$B$25:$B$42) ), 1, MATCH(D589,Sheet1!$B$25:$B$42))</f>
        <v>11</v>
      </c>
      <c r="D589" s="83">
        <f>if(U589, OFFSET(Sheet1!$P$9, 2*B588-1, 0),T588)</f>
        <v>5509.202504</v>
      </c>
      <c r="E589" s="100">
        <f t="array" ref="E589">index(Sheet1!$C$25:$H$42, C589,B589)</f>
        <v>116.6701229</v>
      </c>
      <c r="F589" s="100">
        <f t="array" ref="F589">index(Sheet1!$C$25:$H$42, C589+1,B589)</f>
        <v>127.2764978</v>
      </c>
      <c r="G589" s="94">
        <f t="array" ref="G589">index(Sheet1!$B$25:$B$42, C589,1)</f>
        <v>5500</v>
      </c>
      <c r="H589" s="94">
        <f t="array" ref="H589">index(Sheet1!$B$25:$B$42, C589+1,1)</f>
        <v>6000</v>
      </c>
      <c r="I589" s="100">
        <f t="shared" si="17"/>
        <v>116.8653334</v>
      </c>
      <c r="J589" s="100">
        <f t="array" ref="J589">index(Sheet1!$F$47:$K$64, C589,B589)</f>
        <v>1842.75</v>
      </c>
      <c r="K589" s="100">
        <f t="array" ref="K589">index(Sheet1!$F$47:$K$64, C589+1,B589)</f>
        <v>1790.1</v>
      </c>
      <c r="L589" s="102">
        <f t="shared" si="18"/>
        <v>1841.780976</v>
      </c>
      <c r="M589" s="83">
        <f>L589/( 0.5*Sheet1!$F$18/12)</f>
        <v>1766.162786</v>
      </c>
      <c r="N589" s="83">
        <f t="shared" si="19"/>
        <v>0.5070809033</v>
      </c>
      <c r="O589" s="83">
        <f t="shared" si="20"/>
        <v>256.8547669</v>
      </c>
      <c r="P589" s="83">
        <f t="shared" si="21"/>
        <v>0.07374526756</v>
      </c>
      <c r="Q589" s="83">
        <f t="shared" si="22"/>
        <v>1</v>
      </c>
      <c r="R589" s="86">
        <f t="shared" si="31"/>
        <v>116.9604702</v>
      </c>
      <c r="S589" s="86">
        <f>min(R589, offset(Sheet1!$K$9,B589-1,0))</f>
        <v>116.9604702</v>
      </c>
      <c r="T589" s="83">
        <f t="shared" si="30"/>
        <v>5513.687395</v>
      </c>
      <c r="U589" s="83">
        <f t="shared" si="26"/>
        <v>0</v>
      </c>
      <c r="V589" s="83">
        <f t="shared" si="27"/>
        <v>3.429445119</v>
      </c>
      <c r="W589" s="83">
        <f t="shared" si="28"/>
        <v>1389.845617</v>
      </c>
    </row>
    <row r="590" ht="12.75" customHeight="1">
      <c r="A590" s="83">
        <f t="shared" si="29"/>
        <v>12.08</v>
      </c>
      <c r="B590" s="83">
        <f>IF( ISERROR( MATCH(R589,Sheet1!$K$9:$K$13,1) ), 1,  MATCH(R589,Sheet1!$K$9:$K$13,1)+1)</f>
        <v>3</v>
      </c>
      <c r="C590" s="94">
        <f>IF( ISERROR( MATCH(D590,Sheet1!$B$25:$B$42) ), 1, MATCH(D590,Sheet1!$B$25:$B$42))</f>
        <v>11</v>
      </c>
      <c r="D590" s="83">
        <f>if(U590, OFFSET(Sheet1!$P$9, 2*B589-1, 0),T589)</f>
        <v>5513.687395</v>
      </c>
      <c r="E590" s="100">
        <f t="array" ref="E590">index(Sheet1!$C$25:$H$42, C590,B590)</f>
        <v>116.6701229</v>
      </c>
      <c r="F590" s="100">
        <f t="array" ref="F590">index(Sheet1!$C$25:$H$42, C590+1,B590)</f>
        <v>127.2764978</v>
      </c>
      <c r="G590" s="94">
        <f t="array" ref="G590">index(Sheet1!$B$25:$B$42, C590,1)</f>
        <v>5500</v>
      </c>
      <c r="H590" s="94">
        <f t="array" ref="H590">index(Sheet1!$B$25:$B$42, C590+1,1)</f>
        <v>6000</v>
      </c>
      <c r="I590" s="100">
        <f t="shared" si="17"/>
        <v>116.9604702</v>
      </c>
      <c r="J590" s="100">
        <f t="array" ref="J590">index(Sheet1!$F$47:$K$64, C590,B590)</f>
        <v>1842.75</v>
      </c>
      <c r="K590" s="100">
        <f t="array" ref="K590">index(Sheet1!$F$47:$K$64, C590+1,B590)</f>
        <v>1790.1</v>
      </c>
      <c r="L590" s="102">
        <f t="shared" si="18"/>
        <v>1841.308717</v>
      </c>
      <c r="M590" s="83">
        <f>L590/( 0.5*Sheet1!$F$18/12)</f>
        <v>1765.709917</v>
      </c>
      <c r="N590" s="83">
        <f t="shared" si="19"/>
        <v>0.5069508805</v>
      </c>
      <c r="O590" s="83">
        <f t="shared" si="20"/>
        <v>257.273134</v>
      </c>
      <c r="P590" s="83">
        <f t="shared" si="21"/>
        <v>0.07386538443</v>
      </c>
      <c r="Q590" s="83">
        <f t="shared" si="22"/>
        <v>1</v>
      </c>
      <c r="R590" s="86">
        <f t="shared" si="31"/>
        <v>117.0555522</v>
      </c>
      <c r="S590" s="86">
        <f>min(R590, offset(Sheet1!$K$9,B590-1,0))</f>
        <v>117.0555522</v>
      </c>
      <c r="T590" s="83">
        <f t="shared" si="30"/>
        <v>5518.169697</v>
      </c>
      <c r="U590" s="83">
        <f t="shared" si="26"/>
        <v>0</v>
      </c>
      <c r="V590" s="83">
        <f t="shared" si="27"/>
        <v>3.432234995</v>
      </c>
      <c r="W590" s="83">
        <f t="shared" si="28"/>
        <v>1393.275062</v>
      </c>
    </row>
    <row r="591" ht="12.75" customHeight="1">
      <c r="A591" s="83">
        <f t="shared" si="29"/>
        <v>12.1</v>
      </c>
      <c r="B591" s="83">
        <f>IF( ISERROR( MATCH(R590,Sheet1!$K$9:$K$13,1) ), 1,  MATCH(R590,Sheet1!$K$9:$K$13,1)+1)</f>
        <v>3</v>
      </c>
      <c r="C591" s="94">
        <f>IF( ISERROR( MATCH(D591,Sheet1!$B$25:$B$42) ), 1, MATCH(D591,Sheet1!$B$25:$B$42))</f>
        <v>11</v>
      </c>
      <c r="D591" s="83">
        <f>if(U591, OFFSET(Sheet1!$P$9, 2*B590-1, 0),T590)</f>
        <v>5518.169697</v>
      </c>
      <c r="E591" s="100">
        <f t="array" ref="E591">index(Sheet1!$C$25:$H$42, C591,B591)</f>
        <v>116.6701229</v>
      </c>
      <c r="F591" s="100">
        <f t="array" ref="F591">index(Sheet1!$C$25:$H$42, C591+1,B591)</f>
        <v>127.2764978</v>
      </c>
      <c r="G591" s="94">
        <f t="array" ref="G591">index(Sheet1!$B$25:$B$42, C591,1)</f>
        <v>5500</v>
      </c>
      <c r="H591" s="94">
        <f t="array" ref="H591">index(Sheet1!$B$25:$B$42, C591+1,1)</f>
        <v>6000</v>
      </c>
      <c r="I591" s="100">
        <f t="shared" si="17"/>
        <v>117.0555522</v>
      </c>
      <c r="J591" s="100">
        <f t="array" ref="J591">index(Sheet1!$F$47:$K$64, C591,B591)</f>
        <v>1842.75</v>
      </c>
      <c r="K591" s="100">
        <f t="array" ref="K591">index(Sheet1!$F$47:$K$64, C591+1,B591)</f>
        <v>1790.1</v>
      </c>
      <c r="L591" s="102">
        <f t="shared" si="18"/>
        <v>1840.836731</v>
      </c>
      <c r="M591" s="83">
        <f>L591/( 0.5*Sheet1!$F$18/12)</f>
        <v>1765.257309</v>
      </c>
      <c r="N591" s="83">
        <f t="shared" si="19"/>
        <v>0.5068209327</v>
      </c>
      <c r="O591" s="83">
        <f t="shared" si="20"/>
        <v>257.6915997</v>
      </c>
      <c r="P591" s="83">
        <f t="shared" si="21"/>
        <v>0.07398552964</v>
      </c>
      <c r="Q591" s="83">
        <f t="shared" si="22"/>
        <v>1</v>
      </c>
      <c r="R591" s="86">
        <f t="shared" si="31"/>
        <v>117.1505792</v>
      </c>
      <c r="S591" s="86">
        <f>min(R591, offset(Sheet1!$K$9,B591-1,0))</f>
        <v>117.1505792</v>
      </c>
      <c r="T591" s="83">
        <f t="shared" si="30"/>
        <v>5522.649411</v>
      </c>
      <c r="U591" s="83">
        <f t="shared" si="26"/>
        <v>0</v>
      </c>
      <c r="V591" s="83">
        <f t="shared" si="27"/>
        <v>3.43502326</v>
      </c>
      <c r="W591" s="83">
        <f t="shared" si="28"/>
        <v>1396.707297</v>
      </c>
    </row>
    <row r="592" ht="12.75" customHeight="1">
      <c r="A592" s="83">
        <f t="shared" si="29"/>
        <v>12.12</v>
      </c>
      <c r="B592" s="83">
        <f>IF( ISERROR( MATCH(R591,Sheet1!$K$9:$K$13,1) ), 1,  MATCH(R591,Sheet1!$K$9:$K$13,1)+1)</f>
        <v>3</v>
      </c>
      <c r="C592" s="94">
        <f>IF( ISERROR( MATCH(D592,Sheet1!$B$25:$B$42) ), 1, MATCH(D592,Sheet1!$B$25:$B$42))</f>
        <v>11</v>
      </c>
      <c r="D592" s="83">
        <f>if(U592, OFFSET(Sheet1!$P$9, 2*B591-1, 0),T591)</f>
        <v>5522.649411</v>
      </c>
      <c r="E592" s="100">
        <f t="array" ref="E592">index(Sheet1!$C$25:$H$42, C592,B592)</f>
        <v>116.6701229</v>
      </c>
      <c r="F592" s="100">
        <f t="array" ref="F592">index(Sheet1!$C$25:$H$42, C592+1,B592)</f>
        <v>127.2764978</v>
      </c>
      <c r="G592" s="94">
        <f t="array" ref="G592">index(Sheet1!$B$25:$B$42, C592,1)</f>
        <v>5500</v>
      </c>
      <c r="H592" s="94">
        <f t="array" ref="H592">index(Sheet1!$B$25:$B$42, C592+1,1)</f>
        <v>6000</v>
      </c>
      <c r="I592" s="100">
        <f t="shared" si="17"/>
        <v>117.1505792</v>
      </c>
      <c r="J592" s="100">
        <f t="array" ref="J592">index(Sheet1!$F$47:$K$64, C592,B592)</f>
        <v>1842.75</v>
      </c>
      <c r="K592" s="100">
        <f t="array" ref="K592">index(Sheet1!$F$47:$K$64, C592+1,B592)</f>
        <v>1790.1</v>
      </c>
      <c r="L592" s="102">
        <f t="shared" si="18"/>
        <v>1840.365017</v>
      </c>
      <c r="M592" s="83">
        <f>L592/( 0.5*Sheet1!$F$18/12)</f>
        <v>1764.804962</v>
      </c>
      <c r="N592" s="83">
        <f t="shared" si="19"/>
        <v>0.50669106</v>
      </c>
      <c r="O592" s="83">
        <f t="shared" si="20"/>
        <v>258.1101636</v>
      </c>
      <c r="P592" s="83">
        <f t="shared" si="21"/>
        <v>0.07410570301</v>
      </c>
      <c r="Q592" s="83">
        <f t="shared" si="22"/>
        <v>1</v>
      </c>
      <c r="R592" s="86">
        <f t="shared" si="31"/>
        <v>117.2455514</v>
      </c>
      <c r="S592" s="86">
        <f>min(R592, offset(Sheet1!$K$9,B592-1,0))</f>
        <v>117.2455514</v>
      </c>
      <c r="T592" s="83">
        <f t="shared" si="30"/>
        <v>5527.126537</v>
      </c>
      <c r="U592" s="83">
        <f t="shared" si="26"/>
        <v>0</v>
      </c>
      <c r="V592" s="83">
        <f t="shared" si="27"/>
        <v>3.437809915</v>
      </c>
      <c r="W592" s="83">
        <f t="shared" si="28"/>
        <v>1400.14232</v>
      </c>
    </row>
    <row r="593" ht="12.75" customHeight="1">
      <c r="A593" s="83">
        <f t="shared" si="29"/>
        <v>12.14</v>
      </c>
      <c r="B593" s="83">
        <f>IF( ISERROR( MATCH(R592,Sheet1!$K$9:$K$13,1) ), 1,  MATCH(R592,Sheet1!$K$9:$K$13,1)+1)</f>
        <v>3</v>
      </c>
      <c r="C593" s="94">
        <f>IF( ISERROR( MATCH(D593,Sheet1!$B$25:$B$42) ), 1, MATCH(D593,Sheet1!$B$25:$B$42))</f>
        <v>11</v>
      </c>
      <c r="D593" s="83">
        <f>if(U593, OFFSET(Sheet1!$P$9, 2*B592-1, 0),T592)</f>
        <v>5527.126537</v>
      </c>
      <c r="E593" s="100">
        <f t="array" ref="E593">index(Sheet1!$C$25:$H$42, C593,B593)</f>
        <v>116.6701229</v>
      </c>
      <c r="F593" s="100">
        <f t="array" ref="F593">index(Sheet1!$C$25:$H$42, C593+1,B593)</f>
        <v>127.2764978</v>
      </c>
      <c r="G593" s="94">
        <f t="array" ref="G593">index(Sheet1!$B$25:$B$42, C593,1)</f>
        <v>5500</v>
      </c>
      <c r="H593" s="94">
        <f t="array" ref="H593">index(Sheet1!$B$25:$B$42, C593+1,1)</f>
        <v>6000</v>
      </c>
      <c r="I593" s="100">
        <f t="shared" si="17"/>
        <v>117.2455514</v>
      </c>
      <c r="J593" s="100">
        <f t="array" ref="J593">index(Sheet1!$F$47:$K$64, C593,B593)</f>
        <v>1842.75</v>
      </c>
      <c r="K593" s="100">
        <f t="array" ref="K593">index(Sheet1!$F$47:$K$64, C593+1,B593)</f>
        <v>1790.1</v>
      </c>
      <c r="L593" s="102">
        <f t="shared" si="18"/>
        <v>1839.893576</v>
      </c>
      <c r="M593" s="83">
        <f>L593/( 0.5*Sheet1!$F$18/12)</f>
        <v>1764.352877</v>
      </c>
      <c r="N593" s="83">
        <f t="shared" si="19"/>
        <v>0.5065612623</v>
      </c>
      <c r="O593" s="83">
        <f t="shared" si="20"/>
        <v>258.528825</v>
      </c>
      <c r="P593" s="83">
        <f t="shared" si="21"/>
        <v>0.07422590439</v>
      </c>
      <c r="Q593" s="83">
        <f t="shared" si="22"/>
        <v>1</v>
      </c>
      <c r="R593" s="86">
        <f t="shared" si="31"/>
        <v>117.3404686</v>
      </c>
      <c r="S593" s="86">
        <f>min(R593, offset(Sheet1!$K$9,B593-1,0))</f>
        <v>117.3404686</v>
      </c>
      <c r="T593" s="83">
        <f t="shared" si="30"/>
        <v>5531.601075</v>
      </c>
      <c r="U593" s="83">
        <f t="shared" si="26"/>
        <v>0</v>
      </c>
      <c r="V593" s="83">
        <f t="shared" si="27"/>
        <v>3.44059496</v>
      </c>
      <c r="W593" s="83">
        <f t="shared" si="28"/>
        <v>1403.58013</v>
      </c>
    </row>
    <row r="594" ht="12.75" customHeight="1">
      <c r="A594" s="83">
        <f t="shared" si="29"/>
        <v>12.16</v>
      </c>
      <c r="B594" s="83">
        <f>IF( ISERROR( MATCH(R593,Sheet1!$K$9:$K$13,1) ), 1,  MATCH(R593,Sheet1!$K$9:$K$13,1)+1)</f>
        <v>3</v>
      </c>
      <c r="C594" s="94">
        <f>IF( ISERROR( MATCH(D594,Sheet1!$B$25:$B$42) ), 1, MATCH(D594,Sheet1!$B$25:$B$42))</f>
        <v>11</v>
      </c>
      <c r="D594" s="83">
        <f>if(U594, OFFSET(Sheet1!$P$9, 2*B593-1, 0),T593)</f>
        <v>5531.601075</v>
      </c>
      <c r="E594" s="100">
        <f t="array" ref="E594">index(Sheet1!$C$25:$H$42, C594,B594)</f>
        <v>116.6701229</v>
      </c>
      <c r="F594" s="100">
        <f t="array" ref="F594">index(Sheet1!$C$25:$H$42, C594+1,B594)</f>
        <v>127.2764978</v>
      </c>
      <c r="G594" s="94">
        <f t="array" ref="G594">index(Sheet1!$B$25:$B$42, C594,1)</f>
        <v>5500</v>
      </c>
      <c r="H594" s="94">
        <f t="array" ref="H594">index(Sheet1!$B$25:$B$42, C594+1,1)</f>
        <v>6000</v>
      </c>
      <c r="I594" s="100">
        <f t="shared" si="17"/>
        <v>117.3404686</v>
      </c>
      <c r="J594" s="100">
        <f t="array" ref="J594">index(Sheet1!$F$47:$K$64, C594,B594)</f>
        <v>1842.75</v>
      </c>
      <c r="K594" s="100">
        <f t="array" ref="K594">index(Sheet1!$F$47:$K$64, C594+1,B594)</f>
        <v>1790.1</v>
      </c>
      <c r="L594" s="102">
        <f t="shared" si="18"/>
        <v>1839.422407</v>
      </c>
      <c r="M594" s="83">
        <f>L594/( 0.5*Sheet1!$F$18/12)</f>
        <v>1763.901053</v>
      </c>
      <c r="N594" s="83">
        <f t="shared" si="19"/>
        <v>0.5064315397</v>
      </c>
      <c r="O594" s="83">
        <f t="shared" si="20"/>
        <v>258.9475834</v>
      </c>
      <c r="P594" s="83">
        <f t="shared" si="21"/>
        <v>0.07434613362</v>
      </c>
      <c r="Q594" s="83">
        <f t="shared" si="22"/>
        <v>1</v>
      </c>
      <c r="R594" s="86">
        <f t="shared" si="31"/>
        <v>117.435331</v>
      </c>
      <c r="S594" s="86">
        <f>min(R594, offset(Sheet1!$K$9,B594-1,0))</f>
        <v>117.435331</v>
      </c>
      <c r="T594" s="83">
        <f t="shared" si="30"/>
        <v>5536.073026</v>
      </c>
      <c r="U594" s="83">
        <f t="shared" si="26"/>
        <v>0</v>
      </c>
      <c r="V594" s="83">
        <f t="shared" si="27"/>
        <v>3.443378395</v>
      </c>
      <c r="W594" s="83">
        <f t="shared" si="28"/>
        <v>1407.020725</v>
      </c>
    </row>
    <row r="595" ht="12.75" customHeight="1">
      <c r="A595" s="83">
        <f t="shared" si="29"/>
        <v>12.18</v>
      </c>
      <c r="B595" s="83">
        <f>IF( ISERROR( MATCH(R594,Sheet1!$K$9:$K$13,1) ), 1,  MATCH(R594,Sheet1!$K$9:$K$13,1)+1)</f>
        <v>3</v>
      </c>
      <c r="C595" s="94">
        <f>IF( ISERROR( MATCH(D595,Sheet1!$B$25:$B$42) ), 1, MATCH(D595,Sheet1!$B$25:$B$42))</f>
        <v>11</v>
      </c>
      <c r="D595" s="83">
        <f>if(U595, OFFSET(Sheet1!$P$9, 2*B594-1, 0),T594)</f>
        <v>5536.073026</v>
      </c>
      <c r="E595" s="100">
        <f t="array" ref="E595">index(Sheet1!$C$25:$H$42, C595,B595)</f>
        <v>116.6701229</v>
      </c>
      <c r="F595" s="100">
        <f t="array" ref="F595">index(Sheet1!$C$25:$H$42, C595+1,B595)</f>
        <v>127.2764978</v>
      </c>
      <c r="G595" s="94">
        <f t="array" ref="G595">index(Sheet1!$B$25:$B$42, C595,1)</f>
        <v>5500</v>
      </c>
      <c r="H595" s="94">
        <f t="array" ref="H595">index(Sheet1!$B$25:$B$42, C595+1,1)</f>
        <v>6000</v>
      </c>
      <c r="I595" s="100">
        <f t="shared" si="17"/>
        <v>117.435331</v>
      </c>
      <c r="J595" s="100">
        <f t="array" ref="J595">index(Sheet1!$F$47:$K$64, C595,B595)</f>
        <v>1842.75</v>
      </c>
      <c r="K595" s="100">
        <f t="array" ref="K595">index(Sheet1!$F$47:$K$64, C595+1,B595)</f>
        <v>1790.1</v>
      </c>
      <c r="L595" s="102">
        <f t="shared" si="18"/>
        <v>1838.95151</v>
      </c>
      <c r="M595" s="83">
        <f>L595/( 0.5*Sheet1!$F$18/12)</f>
        <v>1763.44949</v>
      </c>
      <c r="N595" s="83">
        <f t="shared" si="19"/>
        <v>0.506301892</v>
      </c>
      <c r="O595" s="83">
        <f t="shared" si="20"/>
        <v>259.3664383</v>
      </c>
      <c r="P595" s="83">
        <f t="shared" si="21"/>
        <v>0.07446639056</v>
      </c>
      <c r="Q595" s="83">
        <f t="shared" si="22"/>
        <v>1</v>
      </c>
      <c r="R595" s="86">
        <f t="shared" si="31"/>
        <v>117.5301385</v>
      </c>
      <c r="S595" s="86">
        <f>min(R595, offset(Sheet1!$K$9,B595-1,0))</f>
        <v>117.5301385</v>
      </c>
      <c r="T595" s="83">
        <f t="shared" si="30"/>
        <v>5540.542391</v>
      </c>
      <c r="U595" s="83">
        <f t="shared" si="26"/>
        <v>0</v>
      </c>
      <c r="V595" s="83">
        <f t="shared" si="27"/>
        <v>3.44616022</v>
      </c>
      <c r="W595" s="83">
        <f t="shared" si="28"/>
        <v>1410.464104</v>
      </c>
    </row>
    <row r="596" ht="12.75" customHeight="1">
      <c r="A596" s="83">
        <f t="shared" si="29"/>
        <v>12.2</v>
      </c>
      <c r="B596" s="83">
        <f>IF( ISERROR( MATCH(R595,Sheet1!$K$9:$K$13,1) ), 1,  MATCH(R595,Sheet1!$K$9:$K$13,1)+1)</f>
        <v>3</v>
      </c>
      <c r="C596" s="94">
        <f>IF( ISERROR( MATCH(D596,Sheet1!$B$25:$B$42) ), 1, MATCH(D596,Sheet1!$B$25:$B$42))</f>
        <v>11</v>
      </c>
      <c r="D596" s="83">
        <f>if(U596, OFFSET(Sheet1!$P$9, 2*B595-1, 0),T595)</f>
        <v>5540.542391</v>
      </c>
      <c r="E596" s="100">
        <f t="array" ref="E596">index(Sheet1!$C$25:$H$42, C596,B596)</f>
        <v>116.6701229</v>
      </c>
      <c r="F596" s="100">
        <f t="array" ref="F596">index(Sheet1!$C$25:$H$42, C596+1,B596)</f>
        <v>127.2764978</v>
      </c>
      <c r="G596" s="94">
        <f t="array" ref="G596">index(Sheet1!$B$25:$B$42, C596,1)</f>
        <v>5500</v>
      </c>
      <c r="H596" s="94">
        <f t="array" ref="H596">index(Sheet1!$B$25:$B$42, C596+1,1)</f>
        <v>6000</v>
      </c>
      <c r="I596" s="100">
        <f t="shared" si="17"/>
        <v>117.5301385</v>
      </c>
      <c r="J596" s="100">
        <f t="array" ref="J596">index(Sheet1!$F$47:$K$64, C596,B596)</f>
        <v>1842.75</v>
      </c>
      <c r="K596" s="100">
        <f t="array" ref="K596">index(Sheet1!$F$47:$K$64, C596+1,B596)</f>
        <v>1790.1</v>
      </c>
      <c r="L596" s="102">
        <f t="shared" si="18"/>
        <v>1838.480886</v>
      </c>
      <c r="M596" s="83">
        <f>L596/( 0.5*Sheet1!$F$18/12)</f>
        <v>1762.998188</v>
      </c>
      <c r="N596" s="83">
        <f t="shared" si="19"/>
        <v>0.5061723193</v>
      </c>
      <c r="O596" s="83">
        <f t="shared" si="20"/>
        <v>259.7853891</v>
      </c>
      <c r="P596" s="83">
        <f t="shared" si="21"/>
        <v>0.07458667503</v>
      </c>
      <c r="Q596" s="83">
        <f t="shared" si="22"/>
        <v>1</v>
      </c>
      <c r="R596" s="86">
        <f t="shared" si="31"/>
        <v>117.6248912</v>
      </c>
      <c r="S596" s="86">
        <f>min(R596, offset(Sheet1!$K$9,B596-1,0))</f>
        <v>117.6248912</v>
      </c>
      <c r="T596" s="83">
        <f t="shared" si="30"/>
        <v>5545.009171</v>
      </c>
      <c r="U596" s="83">
        <f t="shared" si="26"/>
        <v>0</v>
      </c>
      <c r="V596" s="83">
        <f t="shared" si="27"/>
        <v>3.448940436</v>
      </c>
      <c r="W596" s="83">
        <f t="shared" si="28"/>
        <v>1413.910264</v>
      </c>
    </row>
    <row r="597" ht="12.75" customHeight="1">
      <c r="A597" s="83">
        <f t="shared" si="29"/>
        <v>12.22</v>
      </c>
      <c r="B597" s="83">
        <f>IF( ISERROR( MATCH(R596,Sheet1!$K$9:$K$13,1) ), 1,  MATCH(R596,Sheet1!$K$9:$K$13,1)+1)</f>
        <v>3</v>
      </c>
      <c r="C597" s="94">
        <f>IF( ISERROR( MATCH(D597,Sheet1!$B$25:$B$42) ), 1, MATCH(D597,Sheet1!$B$25:$B$42))</f>
        <v>11</v>
      </c>
      <c r="D597" s="83">
        <f>if(U597, OFFSET(Sheet1!$P$9, 2*B596-1, 0),T596)</f>
        <v>5545.009171</v>
      </c>
      <c r="E597" s="100">
        <f t="array" ref="E597">index(Sheet1!$C$25:$H$42, C597,B597)</f>
        <v>116.6701229</v>
      </c>
      <c r="F597" s="100">
        <f t="array" ref="F597">index(Sheet1!$C$25:$H$42, C597+1,B597)</f>
        <v>127.2764978</v>
      </c>
      <c r="G597" s="94">
        <f t="array" ref="G597">index(Sheet1!$B$25:$B$42, C597,1)</f>
        <v>5500</v>
      </c>
      <c r="H597" s="94">
        <f t="array" ref="H597">index(Sheet1!$B$25:$B$42, C597+1,1)</f>
        <v>6000</v>
      </c>
      <c r="I597" s="100">
        <f t="shared" si="17"/>
        <v>117.6248912</v>
      </c>
      <c r="J597" s="100">
        <f t="array" ref="J597">index(Sheet1!$F$47:$K$64, C597,B597)</f>
        <v>1842.75</v>
      </c>
      <c r="K597" s="100">
        <f t="array" ref="K597">index(Sheet1!$F$47:$K$64, C597+1,B597)</f>
        <v>1790.1</v>
      </c>
      <c r="L597" s="102">
        <f t="shared" si="18"/>
        <v>1838.010534</v>
      </c>
      <c r="M597" s="83">
        <f>L597/( 0.5*Sheet1!$F$18/12)</f>
        <v>1762.547148</v>
      </c>
      <c r="N597" s="83">
        <f t="shared" si="19"/>
        <v>0.5060428216</v>
      </c>
      <c r="O597" s="83">
        <f t="shared" si="20"/>
        <v>260.2044354</v>
      </c>
      <c r="P597" s="83">
        <f t="shared" si="21"/>
        <v>0.0747069869</v>
      </c>
      <c r="Q597" s="83">
        <f t="shared" si="22"/>
        <v>1</v>
      </c>
      <c r="R597" s="86">
        <f t="shared" si="31"/>
        <v>117.719589</v>
      </c>
      <c r="S597" s="86">
        <f>min(R597, offset(Sheet1!$K$9,B597-1,0))</f>
        <v>117.719589</v>
      </c>
      <c r="T597" s="83">
        <f t="shared" si="30"/>
        <v>5549.473364</v>
      </c>
      <c r="U597" s="83">
        <f t="shared" si="26"/>
        <v>0</v>
      </c>
      <c r="V597" s="83">
        <f t="shared" si="27"/>
        <v>3.451719043</v>
      </c>
      <c r="W597" s="83">
        <f t="shared" si="28"/>
        <v>1417.359204</v>
      </c>
    </row>
    <row r="598" ht="12.75" customHeight="1">
      <c r="A598" s="83">
        <f t="shared" si="29"/>
        <v>12.24</v>
      </c>
      <c r="B598" s="83">
        <f>IF( ISERROR( MATCH(R597,Sheet1!$K$9:$K$13,1) ), 1,  MATCH(R597,Sheet1!$K$9:$K$13,1)+1)</f>
        <v>3</v>
      </c>
      <c r="C598" s="94">
        <f>IF( ISERROR( MATCH(D598,Sheet1!$B$25:$B$42) ), 1, MATCH(D598,Sheet1!$B$25:$B$42))</f>
        <v>11</v>
      </c>
      <c r="D598" s="83">
        <f>if(U598, OFFSET(Sheet1!$P$9, 2*B597-1, 0),T597)</f>
        <v>5549.473364</v>
      </c>
      <c r="E598" s="100">
        <f t="array" ref="E598">index(Sheet1!$C$25:$H$42, C598,B598)</f>
        <v>116.6701229</v>
      </c>
      <c r="F598" s="100">
        <f t="array" ref="F598">index(Sheet1!$C$25:$H$42, C598+1,B598)</f>
        <v>127.2764978</v>
      </c>
      <c r="G598" s="94">
        <f t="array" ref="G598">index(Sheet1!$B$25:$B$42, C598,1)</f>
        <v>5500</v>
      </c>
      <c r="H598" s="94">
        <f t="array" ref="H598">index(Sheet1!$B$25:$B$42, C598+1,1)</f>
        <v>6000</v>
      </c>
      <c r="I598" s="100">
        <f t="shared" si="17"/>
        <v>117.719589</v>
      </c>
      <c r="J598" s="100">
        <f t="array" ref="J598">index(Sheet1!$F$47:$K$64, C598,B598)</f>
        <v>1842.75</v>
      </c>
      <c r="K598" s="100">
        <f t="array" ref="K598">index(Sheet1!$F$47:$K$64, C598+1,B598)</f>
        <v>1790.1</v>
      </c>
      <c r="L598" s="102">
        <f t="shared" si="18"/>
        <v>1837.540455</v>
      </c>
      <c r="M598" s="83">
        <f>L598/( 0.5*Sheet1!$F$18/12)</f>
        <v>1762.096368</v>
      </c>
      <c r="N598" s="83">
        <f t="shared" si="19"/>
        <v>0.5059133988</v>
      </c>
      <c r="O598" s="83">
        <f t="shared" si="20"/>
        <v>260.6235765</v>
      </c>
      <c r="P598" s="83">
        <f t="shared" si="21"/>
        <v>0.074827326</v>
      </c>
      <c r="Q598" s="83">
        <f t="shared" si="22"/>
        <v>1</v>
      </c>
      <c r="R598" s="86">
        <f t="shared" si="31"/>
        <v>117.814232</v>
      </c>
      <c r="S598" s="86">
        <f>min(R598, offset(Sheet1!$K$9,B598-1,0))</f>
        <v>117.814232</v>
      </c>
      <c r="T598" s="83">
        <f t="shared" si="30"/>
        <v>5553.934973</v>
      </c>
      <c r="U598" s="83">
        <f t="shared" si="26"/>
        <v>0</v>
      </c>
      <c r="V598" s="83">
        <f t="shared" si="27"/>
        <v>3.454496042</v>
      </c>
      <c r="W598" s="83">
        <f t="shared" si="28"/>
        <v>1420.810923</v>
      </c>
    </row>
    <row r="599" ht="12.75" customHeight="1">
      <c r="A599" s="83">
        <f t="shared" si="29"/>
        <v>12.26</v>
      </c>
      <c r="B599" s="83">
        <f>IF( ISERROR( MATCH(R598,Sheet1!$K$9:$K$13,1) ), 1,  MATCH(R598,Sheet1!$K$9:$K$13,1)+1)</f>
        <v>3</v>
      </c>
      <c r="C599" s="94">
        <f>IF( ISERROR( MATCH(D599,Sheet1!$B$25:$B$42) ), 1, MATCH(D599,Sheet1!$B$25:$B$42))</f>
        <v>11</v>
      </c>
      <c r="D599" s="83">
        <f>if(U599, OFFSET(Sheet1!$P$9, 2*B598-1, 0),T598)</f>
        <v>5553.934973</v>
      </c>
      <c r="E599" s="100">
        <f t="array" ref="E599">index(Sheet1!$C$25:$H$42, C599,B599)</f>
        <v>116.6701229</v>
      </c>
      <c r="F599" s="100">
        <f t="array" ref="F599">index(Sheet1!$C$25:$H$42, C599+1,B599)</f>
        <v>127.2764978</v>
      </c>
      <c r="G599" s="94">
        <f t="array" ref="G599">index(Sheet1!$B$25:$B$42, C599,1)</f>
        <v>5500</v>
      </c>
      <c r="H599" s="94">
        <f t="array" ref="H599">index(Sheet1!$B$25:$B$42, C599+1,1)</f>
        <v>6000</v>
      </c>
      <c r="I599" s="100">
        <f t="shared" si="17"/>
        <v>117.814232</v>
      </c>
      <c r="J599" s="100">
        <f t="array" ref="J599">index(Sheet1!$F$47:$K$64, C599,B599)</f>
        <v>1842.75</v>
      </c>
      <c r="K599" s="100">
        <f t="array" ref="K599">index(Sheet1!$F$47:$K$64, C599+1,B599)</f>
        <v>1790.1</v>
      </c>
      <c r="L599" s="102">
        <f t="shared" si="18"/>
        <v>1837.070647</v>
      </c>
      <c r="M599" s="83">
        <f>L599/( 0.5*Sheet1!$F$18/12)</f>
        <v>1761.64585</v>
      </c>
      <c r="N599" s="83">
        <f t="shared" si="19"/>
        <v>0.505784051</v>
      </c>
      <c r="O599" s="83">
        <f t="shared" si="20"/>
        <v>261.0428119</v>
      </c>
      <c r="P599" s="83">
        <f t="shared" si="21"/>
        <v>0.07494769218</v>
      </c>
      <c r="Q599" s="83">
        <f t="shared" si="22"/>
        <v>1</v>
      </c>
      <c r="R599" s="86">
        <f t="shared" si="31"/>
        <v>117.9088202</v>
      </c>
      <c r="S599" s="86">
        <f>min(R599, offset(Sheet1!$K$9,B599-1,0))</f>
        <v>117.9088202</v>
      </c>
      <c r="T599" s="83">
        <f t="shared" si="30"/>
        <v>5558.393997</v>
      </c>
      <c r="U599" s="83">
        <f t="shared" si="26"/>
        <v>0</v>
      </c>
      <c r="V599" s="83">
        <f t="shared" si="27"/>
        <v>3.457271432</v>
      </c>
      <c r="W599" s="83">
        <f t="shared" si="28"/>
        <v>1424.265419</v>
      </c>
    </row>
    <row r="600" ht="12.75" customHeight="1">
      <c r="A600" s="83">
        <f t="shared" si="29"/>
        <v>12.28</v>
      </c>
      <c r="B600" s="83">
        <f>IF( ISERROR( MATCH(R599,Sheet1!$K$9:$K$13,1) ), 1,  MATCH(R599,Sheet1!$K$9:$K$13,1)+1)</f>
        <v>3</v>
      </c>
      <c r="C600" s="94">
        <f>IF( ISERROR( MATCH(D600,Sheet1!$B$25:$B$42) ), 1, MATCH(D600,Sheet1!$B$25:$B$42))</f>
        <v>11</v>
      </c>
      <c r="D600" s="83">
        <f>if(U600, OFFSET(Sheet1!$P$9, 2*B599-1, 0),T599)</f>
        <v>5558.393997</v>
      </c>
      <c r="E600" s="100">
        <f t="array" ref="E600">index(Sheet1!$C$25:$H$42, C600,B600)</f>
        <v>116.6701229</v>
      </c>
      <c r="F600" s="100">
        <f t="array" ref="F600">index(Sheet1!$C$25:$H$42, C600+1,B600)</f>
        <v>127.2764978</v>
      </c>
      <c r="G600" s="94">
        <f t="array" ref="G600">index(Sheet1!$B$25:$B$42, C600,1)</f>
        <v>5500</v>
      </c>
      <c r="H600" s="94">
        <f t="array" ref="H600">index(Sheet1!$B$25:$B$42, C600+1,1)</f>
        <v>6000</v>
      </c>
      <c r="I600" s="100">
        <f t="shared" si="17"/>
        <v>117.9088202</v>
      </c>
      <c r="J600" s="100">
        <f t="array" ref="J600">index(Sheet1!$F$47:$K$64, C600,B600)</f>
        <v>1842.75</v>
      </c>
      <c r="K600" s="100">
        <f t="array" ref="K600">index(Sheet1!$F$47:$K$64, C600+1,B600)</f>
        <v>1790.1</v>
      </c>
      <c r="L600" s="102">
        <f t="shared" si="18"/>
        <v>1836.601112</v>
      </c>
      <c r="M600" s="83">
        <f>L600/( 0.5*Sheet1!$F$18/12)</f>
        <v>1761.195592</v>
      </c>
      <c r="N600" s="83">
        <f t="shared" si="19"/>
        <v>0.5056547781</v>
      </c>
      <c r="O600" s="83">
        <f t="shared" si="20"/>
        <v>261.462141</v>
      </c>
      <c r="P600" s="83">
        <f t="shared" si="21"/>
        <v>0.07506808528</v>
      </c>
      <c r="Q600" s="83">
        <f t="shared" si="22"/>
        <v>1</v>
      </c>
      <c r="R600" s="86">
        <f t="shared" si="31"/>
        <v>118.0033535</v>
      </c>
      <c r="S600" s="86">
        <f>min(R600, offset(Sheet1!$K$9,B600-1,0))</f>
        <v>118.0033535</v>
      </c>
      <c r="T600" s="83">
        <f t="shared" si="30"/>
        <v>5562.850437</v>
      </c>
      <c r="U600" s="83">
        <f t="shared" si="26"/>
        <v>0</v>
      </c>
      <c r="V600" s="83">
        <f t="shared" si="27"/>
        <v>3.460045214</v>
      </c>
      <c r="W600" s="83">
        <f t="shared" si="28"/>
        <v>1427.722691</v>
      </c>
    </row>
    <row r="601" ht="12.75" customHeight="1">
      <c r="A601" s="83">
        <f t="shared" si="29"/>
        <v>12.3</v>
      </c>
      <c r="B601" s="83">
        <f>IF( ISERROR( MATCH(R600,Sheet1!$K$9:$K$13,1) ), 1,  MATCH(R600,Sheet1!$K$9:$K$13,1)+1)</f>
        <v>3</v>
      </c>
      <c r="C601" s="94">
        <f>IF( ISERROR( MATCH(D601,Sheet1!$B$25:$B$42) ), 1, MATCH(D601,Sheet1!$B$25:$B$42))</f>
        <v>11</v>
      </c>
      <c r="D601" s="83">
        <f>if(U601, OFFSET(Sheet1!$P$9, 2*B600-1, 0),T600)</f>
        <v>5562.850437</v>
      </c>
      <c r="E601" s="100">
        <f t="array" ref="E601">index(Sheet1!$C$25:$H$42, C601,B601)</f>
        <v>116.6701229</v>
      </c>
      <c r="F601" s="100">
        <f t="array" ref="F601">index(Sheet1!$C$25:$H$42, C601+1,B601)</f>
        <v>127.2764978</v>
      </c>
      <c r="G601" s="94">
        <f t="array" ref="G601">index(Sheet1!$B$25:$B$42, C601,1)</f>
        <v>5500</v>
      </c>
      <c r="H601" s="94">
        <f t="array" ref="H601">index(Sheet1!$B$25:$B$42, C601+1,1)</f>
        <v>6000</v>
      </c>
      <c r="I601" s="100">
        <f t="shared" si="17"/>
        <v>118.0033535</v>
      </c>
      <c r="J601" s="100">
        <f t="array" ref="J601">index(Sheet1!$F$47:$K$64, C601,B601)</f>
        <v>1842.75</v>
      </c>
      <c r="K601" s="100">
        <f t="array" ref="K601">index(Sheet1!$F$47:$K$64, C601+1,B601)</f>
        <v>1790.1</v>
      </c>
      <c r="L601" s="102">
        <f t="shared" si="18"/>
        <v>1836.131849</v>
      </c>
      <c r="M601" s="83">
        <f>L601/( 0.5*Sheet1!$F$18/12)</f>
        <v>1760.745596</v>
      </c>
      <c r="N601" s="83">
        <f t="shared" si="19"/>
        <v>0.5055255801</v>
      </c>
      <c r="O601" s="83">
        <f t="shared" si="20"/>
        <v>261.8815634</v>
      </c>
      <c r="P601" s="83">
        <f t="shared" si="21"/>
        <v>0.07518850515</v>
      </c>
      <c r="Q601" s="83">
        <f t="shared" si="22"/>
        <v>1</v>
      </c>
      <c r="R601" s="86">
        <f t="shared" si="31"/>
        <v>118.0978321</v>
      </c>
      <c r="S601" s="86">
        <f>min(R601, offset(Sheet1!$K$9,B601-1,0))</f>
        <v>118.0978321</v>
      </c>
      <c r="T601" s="83">
        <f t="shared" si="30"/>
        <v>5567.304294</v>
      </c>
      <c r="U601" s="83">
        <f t="shared" si="26"/>
        <v>0</v>
      </c>
      <c r="V601" s="83">
        <f t="shared" si="27"/>
        <v>3.462817389</v>
      </c>
      <c r="W601" s="83">
        <f t="shared" si="28"/>
        <v>1431.182736</v>
      </c>
    </row>
    <row r="602" ht="12.75" customHeight="1">
      <c r="A602" s="83">
        <f t="shared" si="29"/>
        <v>12.32</v>
      </c>
      <c r="B602" s="83">
        <f>IF( ISERROR( MATCH(R601,Sheet1!$K$9:$K$13,1) ), 1,  MATCH(R601,Sheet1!$K$9:$K$13,1)+1)</f>
        <v>3</v>
      </c>
      <c r="C602" s="94">
        <f>IF( ISERROR( MATCH(D602,Sheet1!$B$25:$B$42) ), 1, MATCH(D602,Sheet1!$B$25:$B$42))</f>
        <v>11</v>
      </c>
      <c r="D602" s="83">
        <f>if(U602, OFFSET(Sheet1!$P$9, 2*B601-1, 0),T601)</f>
        <v>5567.304294</v>
      </c>
      <c r="E602" s="100">
        <f t="array" ref="E602">index(Sheet1!$C$25:$H$42, C602,B602)</f>
        <v>116.6701229</v>
      </c>
      <c r="F602" s="100">
        <f t="array" ref="F602">index(Sheet1!$C$25:$H$42, C602+1,B602)</f>
        <v>127.2764978</v>
      </c>
      <c r="G602" s="94">
        <f t="array" ref="G602">index(Sheet1!$B$25:$B$42, C602,1)</f>
        <v>5500</v>
      </c>
      <c r="H602" s="94">
        <f t="array" ref="H602">index(Sheet1!$B$25:$B$42, C602+1,1)</f>
        <v>6000</v>
      </c>
      <c r="I602" s="100">
        <f t="shared" si="17"/>
        <v>118.0978321</v>
      </c>
      <c r="J602" s="100">
        <f t="array" ref="J602">index(Sheet1!$F$47:$K$64, C602,B602)</f>
        <v>1842.75</v>
      </c>
      <c r="K602" s="100">
        <f t="array" ref="K602">index(Sheet1!$F$47:$K$64, C602+1,B602)</f>
        <v>1790.1</v>
      </c>
      <c r="L602" s="102">
        <f t="shared" si="18"/>
        <v>1835.662858</v>
      </c>
      <c r="M602" s="83">
        <f>L602/( 0.5*Sheet1!$F$18/12)</f>
        <v>1760.29586</v>
      </c>
      <c r="N602" s="83">
        <f t="shared" si="19"/>
        <v>0.505396457</v>
      </c>
      <c r="O602" s="83">
        <f t="shared" si="20"/>
        <v>262.3010785</v>
      </c>
      <c r="P602" s="83">
        <f t="shared" si="21"/>
        <v>0.07530895164</v>
      </c>
      <c r="Q602" s="83">
        <f t="shared" si="22"/>
        <v>1</v>
      </c>
      <c r="R602" s="86">
        <f t="shared" si="31"/>
        <v>118.1922558</v>
      </c>
      <c r="S602" s="86">
        <f>min(R602, offset(Sheet1!$K$9,B602-1,0))</f>
        <v>118.1922558</v>
      </c>
      <c r="T602" s="83">
        <f t="shared" si="30"/>
        <v>5571.755568</v>
      </c>
      <c r="U602" s="83">
        <f t="shared" si="26"/>
        <v>0</v>
      </c>
      <c r="V602" s="83">
        <f t="shared" si="27"/>
        <v>3.465587956</v>
      </c>
      <c r="W602" s="83">
        <f t="shared" si="28"/>
        <v>1434.645554</v>
      </c>
    </row>
    <row r="603" ht="12.75" customHeight="1">
      <c r="A603" s="83">
        <f t="shared" si="29"/>
        <v>12.34</v>
      </c>
      <c r="B603" s="83">
        <f>IF( ISERROR( MATCH(R602,Sheet1!$K$9:$K$13,1) ), 1,  MATCH(R602,Sheet1!$K$9:$K$13,1)+1)</f>
        <v>3</v>
      </c>
      <c r="C603" s="94">
        <f>IF( ISERROR( MATCH(D603,Sheet1!$B$25:$B$42) ), 1, MATCH(D603,Sheet1!$B$25:$B$42))</f>
        <v>11</v>
      </c>
      <c r="D603" s="83">
        <f>if(U603, OFFSET(Sheet1!$P$9, 2*B602-1, 0),T602)</f>
        <v>5571.755568</v>
      </c>
      <c r="E603" s="100">
        <f t="array" ref="E603">index(Sheet1!$C$25:$H$42, C603,B603)</f>
        <v>116.6701229</v>
      </c>
      <c r="F603" s="100">
        <f t="array" ref="F603">index(Sheet1!$C$25:$H$42, C603+1,B603)</f>
        <v>127.2764978</v>
      </c>
      <c r="G603" s="94">
        <f t="array" ref="G603">index(Sheet1!$B$25:$B$42, C603,1)</f>
        <v>5500</v>
      </c>
      <c r="H603" s="94">
        <f t="array" ref="H603">index(Sheet1!$B$25:$B$42, C603+1,1)</f>
        <v>6000</v>
      </c>
      <c r="I603" s="100">
        <f t="shared" si="17"/>
        <v>118.1922558</v>
      </c>
      <c r="J603" s="100">
        <f t="array" ref="J603">index(Sheet1!$F$47:$K$64, C603,B603)</f>
        <v>1842.75</v>
      </c>
      <c r="K603" s="100">
        <f t="array" ref="K603">index(Sheet1!$F$47:$K$64, C603+1,B603)</f>
        <v>1790.1</v>
      </c>
      <c r="L603" s="102">
        <f t="shared" si="18"/>
        <v>1835.194139</v>
      </c>
      <c r="M603" s="83">
        <f>L603/( 0.5*Sheet1!$F$18/12)</f>
        <v>1759.846385</v>
      </c>
      <c r="N603" s="83">
        <f t="shared" si="19"/>
        <v>0.5052674088</v>
      </c>
      <c r="O603" s="83">
        <f t="shared" si="20"/>
        <v>262.7206858</v>
      </c>
      <c r="P603" s="83">
        <f t="shared" si="21"/>
        <v>0.07542942458</v>
      </c>
      <c r="Q603" s="83">
        <f t="shared" si="22"/>
        <v>1</v>
      </c>
      <c r="R603" s="86">
        <f t="shared" si="31"/>
        <v>118.2866248</v>
      </c>
      <c r="S603" s="86">
        <f>min(R603, offset(Sheet1!$K$9,B603-1,0))</f>
        <v>118.2866248</v>
      </c>
      <c r="T603" s="83">
        <f t="shared" si="30"/>
        <v>5576.204259</v>
      </c>
      <c r="U603" s="83">
        <f t="shared" si="26"/>
        <v>0</v>
      </c>
      <c r="V603" s="83">
        <f t="shared" si="27"/>
        <v>3.468356916</v>
      </c>
      <c r="W603" s="83">
        <f t="shared" si="28"/>
        <v>1438.111141</v>
      </c>
    </row>
    <row r="604" ht="12.75" customHeight="1">
      <c r="A604" s="83">
        <f t="shared" si="29"/>
        <v>12.36</v>
      </c>
      <c r="B604" s="83">
        <f>IF( ISERROR( MATCH(R603,Sheet1!$K$9:$K$13,1) ), 1,  MATCH(R603,Sheet1!$K$9:$K$13,1)+1)</f>
        <v>3</v>
      </c>
      <c r="C604" s="94">
        <f>IF( ISERROR( MATCH(D604,Sheet1!$B$25:$B$42) ), 1, MATCH(D604,Sheet1!$B$25:$B$42))</f>
        <v>11</v>
      </c>
      <c r="D604" s="83">
        <f>if(U604, OFFSET(Sheet1!$P$9, 2*B603-1, 0),T603)</f>
        <v>5576.204259</v>
      </c>
      <c r="E604" s="100">
        <f t="array" ref="E604">index(Sheet1!$C$25:$H$42, C604,B604)</f>
        <v>116.6701229</v>
      </c>
      <c r="F604" s="100">
        <f t="array" ref="F604">index(Sheet1!$C$25:$H$42, C604+1,B604)</f>
        <v>127.2764978</v>
      </c>
      <c r="G604" s="94">
        <f t="array" ref="G604">index(Sheet1!$B$25:$B$42, C604,1)</f>
        <v>5500</v>
      </c>
      <c r="H604" s="94">
        <f t="array" ref="H604">index(Sheet1!$B$25:$B$42, C604+1,1)</f>
        <v>6000</v>
      </c>
      <c r="I604" s="100">
        <f t="shared" si="17"/>
        <v>118.2866248</v>
      </c>
      <c r="J604" s="100">
        <f t="array" ref="J604">index(Sheet1!$F$47:$K$64, C604,B604)</f>
        <v>1842.75</v>
      </c>
      <c r="K604" s="100">
        <f t="array" ref="K604">index(Sheet1!$F$47:$K$64, C604+1,B604)</f>
        <v>1790.1</v>
      </c>
      <c r="L604" s="102">
        <f t="shared" si="18"/>
        <v>1834.725692</v>
      </c>
      <c r="M604" s="83">
        <f>L604/( 0.5*Sheet1!$F$18/12)</f>
        <v>1759.397171</v>
      </c>
      <c r="N604" s="83">
        <f t="shared" si="19"/>
        <v>0.5051384355</v>
      </c>
      <c r="O604" s="83">
        <f t="shared" si="20"/>
        <v>263.1403847</v>
      </c>
      <c r="P604" s="83">
        <f t="shared" si="21"/>
        <v>0.07554992383</v>
      </c>
      <c r="Q604" s="83">
        <f t="shared" si="22"/>
        <v>1</v>
      </c>
      <c r="R604" s="86">
        <f t="shared" si="31"/>
        <v>118.380939</v>
      </c>
      <c r="S604" s="86">
        <f>min(R604, offset(Sheet1!$K$9,B604-1,0))</f>
        <v>118.380939</v>
      </c>
      <c r="T604" s="83">
        <f t="shared" si="30"/>
        <v>5580.650369</v>
      </c>
      <c r="U604" s="83">
        <f t="shared" si="26"/>
        <v>0</v>
      </c>
      <c r="V604" s="83">
        <f t="shared" si="27"/>
        <v>3.471124269</v>
      </c>
      <c r="W604" s="83">
        <f t="shared" si="28"/>
        <v>1441.579498</v>
      </c>
    </row>
    <row r="605" ht="12.75" customHeight="1">
      <c r="A605" s="83">
        <f t="shared" si="29"/>
        <v>12.38</v>
      </c>
      <c r="B605" s="83">
        <f>IF( ISERROR( MATCH(R604,Sheet1!$K$9:$K$13,1) ), 1,  MATCH(R604,Sheet1!$K$9:$K$13,1)+1)</f>
        <v>3</v>
      </c>
      <c r="C605" s="94">
        <f>IF( ISERROR( MATCH(D605,Sheet1!$B$25:$B$42) ), 1, MATCH(D605,Sheet1!$B$25:$B$42))</f>
        <v>11</v>
      </c>
      <c r="D605" s="83">
        <f>if(U605, OFFSET(Sheet1!$P$9, 2*B604-1, 0),T604)</f>
        <v>5580.650369</v>
      </c>
      <c r="E605" s="100">
        <f t="array" ref="E605">index(Sheet1!$C$25:$H$42, C605,B605)</f>
        <v>116.6701229</v>
      </c>
      <c r="F605" s="100">
        <f t="array" ref="F605">index(Sheet1!$C$25:$H$42, C605+1,B605)</f>
        <v>127.2764978</v>
      </c>
      <c r="G605" s="94">
        <f t="array" ref="G605">index(Sheet1!$B$25:$B$42, C605,1)</f>
        <v>5500</v>
      </c>
      <c r="H605" s="94">
        <f t="array" ref="H605">index(Sheet1!$B$25:$B$42, C605+1,1)</f>
        <v>6000</v>
      </c>
      <c r="I605" s="100">
        <f t="shared" si="17"/>
        <v>118.380939</v>
      </c>
      <c r="J605" s="100">
        <f t="array" ref="J605">index(Sheet1!$F$47:$K$64, C605,B605)</f>
        <v>1842.75</v>
      </c>
      <c r="K605" s="100">
        <f t="array" ref="K605">index(Sheet1!$F$47:$K$64, C605+1,B605)</f>
        <v>1790.1</v>
      </c>
      <c r="L605" s="102">
        <f t="shared" si="18"/>
        <v>1834.257516</v>
      </c>
      <c r="M605" s="83">
        <f>L605/( 0.5*Sheet1!$F$18/12)</f>
        <v>1758.948218</v>
      </c>
      <c r="N605" s="83">
        <f t="shared" si="19"/>
        <v>0.505009537</v>
      </c>
      <c r="O605" s="83">
        <f t="shared" si="20"/>
        <v>263.5601747</v>
      </c>
      <c r="P605" s="83">
        <f t="shared" si="21"/>
        <v>0.07567044924</v>
      </c>
      <c r="Q605" s="83">
        <f t="shared" si="22"/>
        <v>1</v>
      </c>
      <c r="R605" s="86">
        <f t="shared" si="31"/>
        <v>118.4751985</v>
      </c>
      <c r="S605" s="86">
        <f>min(R605, offset(Sheet1!$K$9,B605-1,0))</f>
        <v>118.4751985</v>
      </c>
      <c r="T605" s="83">
        <f t="shared" si="30"/>
        <v>5585.093897</v>
      </c>
      <c r="U605" s="83">
        <f t="shared" si="26"/>
        <v>0</v>
      </c>
      <c r="V605" s="83">
        <f t="shared" si="27"/>
        <v>3.473890016</v>
      </c>
      <c r="W605" s="83">
        <f t="shared" si="28"/>
        <v>1445.050623</v>
      </c>
    </row>
    <row r="606" ht="12.75" customHeight="1">
      <c r="A606" s="83">
        <f t="shared" si="29"/>
        <v>12.4</v>
      </c>
      <c r="B606" s="83">
        <f>IF( ISERROR( MATCH(R605,Sheet1!$K$9:$K$13,1) ), 1,  MATCH(R605,Sheet1!$K$9:$K$13,1)+1)</f>
        <v>3</v>
      </c>
      <c r="C606" s="94">
        <f>IF( ISERROR( MATCH(D606,Sheet1!$B$25:$B$42) ), 1, MATCH(D606,Sheet1!$B$25:$B$42))</f>
        <v>11</v>
      </c>
      <c r="D606" s="83">
        <f>if(U606, OFFSET(Sheet1!$P$9, 2*B605-1, 0),T605)</f>
        <v>5585.093897</v>
      </c>
      <c r="E606" s="100">
        <f t="array" ref="E606">index(Sheet1!$C$25:$H$42, C606,B606)</f>
        <v>116.6701229</v>
      </c>
      <c r="F606" s="100">
        <f t="array" ref="F606">index(Sheet1!$C$25:$H$42, C606+1,B606)</f>
        <v>127.2764978</v>
      </c>
      <c r="G606" s="94">
        <f t="array" ref="G606">index(Sheet1!$B$25:$B$42, C606,1)</f>
        <v>5500</v>
      </c>
      <c r="H606" s="94">
        <f t="array" ref="H606">index(Sheet1!$B$25:$B$42, C606+1,1)</f>
        <v>6000</v>
      </c>
      <c r="I606" s="100">
        <f t="shared" si="17"/>
        <v>118.4751985</v>
      </c>
      <c r="J606" s="100">
        <f t="array" ref="J606">index(Sheet1!$F$47:$K$64, C606,B606)</f>
        <v>1842.75</v>
      </c>
      <c r="K606" s="100">
        <f t="array" ref="K606">index(Sheet1!$F$47:$K$64, C606+1,B606)</f>
        <v>1790.1</v>
      </c>
      <c r="L606" s="102">
        <f t="shared" si="18"/>
        <v>1833.789613</v>
      </c>
      <c r="M606" s="83">
        <f>L606/( 0.5*Sheet1!$F$18/12)</f>
        <v>1758.499525</v>
      </c>
      <c r="N606" s="83">
        <f t="shared" si="19"/>
        <v>0.5048807134</v>
      </c>
      <c r="O606" s="83">
        <f t="shared" si="20"/>
        <v>263.9800552</v>
      </c>
      <c r="P606" s="83">
        <f t="shared" si="21"/>
        <v>0.07579100064</v>
      </c>
      <c r="Q606" s="83">
        <f t="shared" si="22"/>
        <v>1</v>
      </c>
      <c r="R606" s="86">
        <f t="shared" si="31"/>
        <v>118.5694032</v>
      </c>
      <c r="S606" s="86">
        <f>min(R606, offset(Sheet1!$K$9,B606-1,0))</f>
        <v>118.5694032</v>
      </c>
      <c r="T606" s="83">
        <f t="shared" si="30"/>
        <v>5589.534843</v>
      </c>
      <c r="U606" s="83">
        <f t="shared" si="26"/>
        <v>0</v>
      </c>
      <c r="V606" s="83">
        <f t="shared" si="27"/>
        <v>3.476654157</v>
      </c>
      <c r="W606" s="83">
        <f t="shared" si="28"/>
        <v>1448.524513</v>
      </c>
    </row>
    <row r="607" ht="12.75" customHeight="1">
      <c r="A607" s="83">
        <f t="shared" si="29"/>
        <v>12.42</v>
      </c>
      <c r="B607" s="83">
        <f>IF( ISERROR( MATCH(R606,Sheet1!$K$9:$K$13,1) ), 1,  MATCH(R606,Sheet1!$K$9:$K$13,1)+1)</f>
        <v>3</v>
      </c>
      <c r="C607" s="94">
        <f>IF( ISERROR( MATCH(D607,Sheet1!$B$25:$B$42) ), 1, MATCH(D607,Sheet1!$B$25:$B$42))</f>
        <v>11</v>
      </c>
      <c r="D607" s="83">
        <f>if(U607, OFFSET(Sheet1!$P$9, 2*B606-1, 0),T606)</f>
        <v>5589.534843</v>
      </c>
      <c r="E607" s="100">
        <f t="array" ref="E607">index(Sheet1!$C$25:$H$42, C607,B607)</f>
        <v>116.6701229</v>
      </c>
      <c r="F607" s="100">
        <f t="array" ref="F607">index(Sheet1!$C$25:$H$42, C607+1,B607)</f>
        <v>127.2764978</v>
      </c>
      <c r="G607" s="94">
        <f t="array" ref="G607">index(Sheet1!$B$25:$B$42, C607,1)</f>
        <v>5500</v>
      </c>
      <c r="H607" s="94">
        <f t="array" ref="H607">index(Sheet1!$B$25:$B$42, C607+1,1)</f>
        <v>6000</v>
      </c>
      <c r="I607" s="100">
        <f t="shared" si="17"/>
        <v>118.5694032</v>
      </c>
      <c r="J607" s="100">
        <f t="array" ref="J607">index(Sheet1!$F$47:$K$64, C607,B607)</f>
        <v>1842.75</v>
      </c>
      <c r="K607" s="100">
        <f t="array" ref="K607">index(Sheet1!$F$47:$K$64, C607+1,B607)</f>
        <v>1790.1</v>
      </c>
      <c r="L607" s="102">
        <f t="shared" si="18"/>
        <v>1833.321981</v>
      </c>
      <c r="M607" s="83">
        <f>L607/( 0.5*Sheet1!$F$18/12)</f>
        <v>1758.051093</v>
      </c>
      <c r="N607" s="83">
        <f t="shared" si="19"/>
        <v>0.5047519646</v>
      </c>
      <c r="O607" s="83">
        <f t="shared" si="20"/>
        <v>264.4000258</v>
      </c>
      <c r="P607" s="83">
        <f t="shared" si="21"/>
        <v>0.07591157789</v>
      </c>
      <c r="Q607" s="83">
        <f t="shared" si="22"/>
        <v>1</v>
      </c>
      <c r="R607" s="86">
        <f t="shared" si="31"/>
        <v>118.6635531</v>
      </c>
      <c r="S607" s="86">
        <f>min(R607, offset(Sheet1!$K$9,B607-1,0))</f>
        <v>118.6635531</v>
      </c>
      <c r="T607" s="83">
        <f t="shared" si="30"/>
        <v>5593.97321</v>
      </c>
      <c r="U607" s="83">
        <f t="shared" si="26"/>
        <v>0</v>
      </c>
      <c r="V607" s="83">
        <f t="shared" si="27"/>
        <v>3.479416692</v>
      </c>
      <c r="W607" s="83">
        <f t="shared" si="28"/>
        <v>1452.001167</v>
      </c>
    </row>
    <row r="608" ht="12.75" customHeight="1">
      <c r="A608" s="83">
        <f t="shared" si="29"/>
        <v>12.44</v>
      </c>
      <c r="B608" s="83">
        <f>IF( ISERROR( MATCH(R607,Sheet1!$K$9:$K$13,1) ), 1,  MATCH(R607,Sheet1!$K$9:$K$13,1)+1)</f>
        <v>3</v>
      </c>
      <c r="C608" s="94">
        <f>IF( ISERROR( MATCH(D608,Sheet1!$B$25:$B$42) ), 1, MATCH(D608,Sheet1!$B$25:$B$42))</f>
        <v>11</v>
      </c>
      <c r="D608" s="83">
        <f>if(U608, OFFSET(Sheet1!$P$9, 2*B607-1, 0),T607)</f>
        <v>5593.97321</v>
      </c>
      <c r="E608" s="100">
        <f t="array" ref="E608">index(Sheet1!$C$25:$H$42, C608,B608)</f>
        <v>116.6701229</v>
      </c>
      <c r="F608" s="100">
        <f t="array" ref="F608">index(Sheet1!$C$25:$H$42, C608+1,B608)</f>
        <v>127.2764978</v>
      </c>
      <c r="G608" s="94">
        <f t="array" ref="G608">index(Sheet1!$B$25:$B$42, C608,1)</f>
        <v>5500</v>
      </c>
      <c r="H608" s="94">
        <f t="array" ref="H608">index(Sheet1!$B$25:$B$42, C608+1,1)</f>
        <v>6000</v>
      </c>
      <c r="I608" s="100">
        <f t="shared" si="17"/>
        <v>118.6635531</v>
      </c>
      <c r="J608" s="100">
        <f t="array" ref="J608">index(Sheet1!$F$47:$K$64, C608,B608)</f>
        <v>1842.75</v>
      </c>
      <c r="K608" s="100">
        <f t="array" ref="K608">index(Sheet1!$F$47:$K$64, C608+1,B608)</f>
        <v>1790.1</v>
      </c>
      <c r="L608" s="102">
        <f t="shared" si="18"/>
        <v>1832.854621</v>
      </c>
      <c r="M608" s="83">
        <f>L608/( 0.5*Sheet1!$F$18/12)</f>
        <v>1757.602921</v>
      </c>
      <c r="N608" s="83">
        <f t="shared" si="19"/>
        <v>0.5046232906</v>
      </c>
      <c r="O608" s="83">
        <f t="shared" si="20"/>
        <v>264.8200858</v>
      </c>
      <c r="P608" s="83">
        <f t="shared" si="21"/>
        <v>0.07603218084</v>
      </c>
      <c r="Q608" s="83">
        <f t="shared" si="22"/>
        <v>1</v>
      </c>
      <c r="R608" s="86">
        <f t="shared" si="31"/>
        <v>118.7576483</v>
      </c>
      <c r="S608" s="86">
        <f>min(R608, offset(Sheet1!$K$9,B608-1,0))</f>
        <v>118.7576483</v>
      </c>
      <c r="T608" s="83">
        <f t="shared" si="30"/>
        <v>5598.408997</v>
      </c>
      <c r="U608" s="83">
        <f t="shared" si="26"/>
        <v>0</v>
      </c>
      <c r="V608" s="83">
        <f t="shared" si="27"/>
        <v>3.482177621</v>
      </c>
      <c r="W608" s="83">
        <f t="shared" si="28"/>
        <v>1455.480584</v>
      </c>
    </row>
    <row r="609" ht="12.75" customHeight="1">
      <c r="A609" s="83">
        <f t="shared" si="29"/>
        <v>12.46</v>
      </c>
      <c r="B609" s="83">
        <f>IF( ISERROR( MATCH(R608,Sheet1!$K$9:$K$13,1) ), 1,  MATCH(R608,Sheet1!$K$9:$K$13,1)+1)</f>
        <v>3</v>
      </c>
      <c r="C609" s="94">
        <f>IF( ISERROR( MATCH(D609,Sheet1!$B$25:$B$42) ), 1, MATCH(D609,Sheet1!$B$25:$B$42))</f>
        <v>11</v>
      </c>
      <c r="D609" s="83">
        <f>if(U609, OFFSET(Sheet1!$P$9, 2*B608-1, 0),T608)</f>
        <v>5598.408997</v>
      </c>
      <c r="E609" s="100">
        <f t="array" ref="E609">index(Sheet1!$C$25:$H$42, C609,B609)</f>
        <v>116.6701229</v>
      </c>
      <c r="F609" s="100">
        <f t="array" ref="F609">index(Sheet1!$C$25:$H$42, C609+1,B609)</f>
        <v>127.2764978</v>
      </c>
      <c r="G609" s="94">
        <f t="array" ref="G609">index(Sheet1!$B$25:$B$42, C609,1)</f>
        <v>5500</v>
      </c>
      <c r="H609" s="94">
        <f t="array" ref="H609">index(Sheet1!$B$25:$B$42, C609+1,1)</f>
        <v>6000</v>
      </c>
      <c r="I609" s="100">
        <f t="shared" si="17"/>
        <v>118.7576483</v>
      </c>
      <c r="J609" s="100">
        <f t="array" ref="J609">index(Sheet1!$F$47:$K$64, C609,B609)</f>
        <v>1842.75</v>
      </c>
      <c r="K609" s="100">
        <f t="array" ref="K609">index(Sheet1!$F$47:$K$64, C609+1,B609)</f>
        <v>1790.1</v>
      </c>
      <c r="L609" s="102">
        <f t="shared" si="18"/>
        <v>1832.387533</v>
      </c>
      <c r="M609" s="83">
        <f>L609/( 0.5*Sheet1!$F$18/12)</f>
        <v>1757.15501</v>
      </c>
      <c r="N609" s="83">
        <f t="shared" si="19"/>
        <v>0.5044946914</v>
      </c>
      <c r="O609" s="83">
        <f t="shared" si="20"/>
        <v>265.2402348</v>
      </c>
      <c r="P609" s="83">
        <f t="shared" si="21"/>
        <v>0.07615280932</v>
      </c>
      <c r="Q609" s="83">
        <f t="shared" si="22"/>
        <v>1</v>
      </c>
      <c r="R609" s="86">
        <f t="shared" si="31"/>
        <v>118.8516889</v>
      </c>
      <c r="S609" s="86">
        <f>min(R609, offset(Sheet1!$K$9,B609-1,0))</f>
        <v>118.8516889</v>
      </c>
      <c r="T609" s="83">
        <f t="shared" si="30"/>
        <v>5602.842204</v>
      </c>
      <c r="U609" s="83">
        <f t="shared" si="26"/>
        <v>0</v>
      </c>
      <c r="V609" s="83">
        <f t="shared" si="27"/>
        <v>3.484936946</v>
      </c>
      <c r="W609" s="83">
        <f t="shared" si="28"/>
        <v>1458.962761</v>
      </c>
    </row>
    <row r="610" ht="12.75" customHeight="1">
      <c r="A610" s="83">
        <f t="shared" si="29"/>
        <v>12.48</v>
      </c>
      <c r="B610" s="83">
        <f>IF( ISERROR( MATCH(R609,Sheet1!$K$9:$K$13,1) ), 1,  MATCH(R609,Sheet1!$K$9:$K$13,1)+1)</f>
        <v>3</v>
      </c>
      <c r="C610" s="94">
        <f>IF( ISERROR( MATCH(D610,Sheet1!$B$25:$B$42) ), 1, MATCH(D610,Sheet1!$B$25:$B$42))</f>
        <v>11</v>
      </c>
      <c r="D610" s="83">
        <f>if(U610, OFFSET(Sheet1!$P$9, 2*B609-1, 0),T609)</f>
        <v>5602.842204</v>
      </c>
      <c r="E610" s="100">
        <f t="array" ref="E610">index(Sheet1!$C$25:$H$42, C610,B610)</f>
        <v>116.6701229</v>
      </c>
      <c r="F610" s="100">
        <f t="array" ref="F610">index(Sheet1!$C$25:$H$42, C610+1,B610)</f>
        <v>127.2764978</v>
      </c>
      <c r="G610" s="94">
        <f t="array" ref="G610">index(Sheet1!$B$25:$B$42, C610,1)</f>
        <v>5500</v>
      </c>
      <c r="H610" s="94">
        <f t="array" ref="H610">index(Sheet1!$B$25:$B$42, C610+1,1)</f>
        <v>6000</v>
      </c>
      <c r="I610" s="100">
        <f t="shared" si="17"/>
        <v>118.8516889</v>
      </c>
      <c r="J610" s="100">
        <f t="array" ref="J610">index(Sheet1!$F$47:$K$64, C610,B610)</f>
        <v>1842.75</v>
      </c>
      <c r="K610" s="100">
        <f t="array" ref="K610">index(Sheet1!$F$47:$K$64, C610+1,B610)</f>
        <v>1790.1</v>
      </c>
      <c r="L610" s="102">
        <f t="shared" si="18"/>
        <v>1831.920716</v>
      </c>
      <c r="M610" s="83">
        <f>L610/( 0.5*Sheet1!$F$18/12)</f>
        <v>1756.70736</v>
      </c>
      <c r="N610" s="83">
        <f t="shared" si="19"/>
        <v>0.504366167</v>
      </c>
      <c r="O610" s="83">
        <f t="shared" si="20"/>
        <v>265.6604723</v>
      </c>
      <c r="P610" s="83">
        <f t="shared" si="21"/>
        <v>0.07627346318</v>
      </c>
      <c r="Q610" s="83">
        <f t="shared" si="22"/>
        <v>1</v>
      </c>
      <c r="R610" s="86">
        <f t="shared" si="31"/>
        <v>118.9456747</v>
      </c>
      <c r="S610" s="86">
        <f>min(R610, offset(Sheet1!$K$9,B610-1,0))</f>
        <v>118.9456747</v>
      </c>
      <c r="T610" s="83">
        <f t="shared" si="30"/>
        <v>5607.272832</v>
      </c>
      <c r="U610" s="83">
        <f t="shared" si="26"/>
        <v>0</v>
      </c>
      <c r="V610" s="83">
        <f t="shared" si="27"/>
        <v>3.487694665</v>
      </c>
      <c r="W610" s="83">
        <f t="shared" si="28"/>
        <v>1462.447698</v>
      </c>
    </row>
    <row r="611" ht="12.75" customHeight="1">
      <c r="A611" s="83">
        <f t="shared" si="29"/>
        <v>12.5</v>
      </c>
      <c r="B611" s="83">
        <f>IF( ISERROR( MATCH(R610,Sheet1!$K$9:$K$13,1) ), 1,  MATCH(R610,Sheet1!$K$9:$K$13,1)+1)</f>
        <v>3</v>
      </c>
      <c r="C611" s="94">
        <f>IF( ISERROR( MATCH(D611,Sheet1!$B$25:$B$42) ), 1, MATCH(D611,Sheet1!$B$25:$B$42))</f>
        <v>11</v>
      </c>
      <c r="D611" s="83">
        <f>if(U611, OFFSET(Sheet1!$P$9, 2*B610-1, 0),T610)</f>
        <v>5607.272832</v>
      </c>
      <c r="E611" s="100">
        <f t="array" ref="E611">index(Sheet1!$C$25:$H$42, C611,B611)</f>
        <v>116.6701229</v>
      </c>
      <c r="F611" s="100">
        <f t="array" ref="F611">index(Sheet1!$C$25:$H$42, C611+1,B611)</f>
        <v>127.2764978</v>
      </c>
      <c r="G611" s="94">
        <f t="array" ref="G611">index(Sheet1!$B$25:$B$42, C611,1)</f>
        <v>5500</v>
      </c>
      <c r="H611" s="94">
        <f t="array" ref="H611">index(Sheet1!$B$25:$B$42, C611+1,1)</f>
        <v>6000</v>
      </c>
      <c r="I611" s="100">
        <f t="shared" si="17"/>
        <v>118.9456747</v>
      </c>
      <c r="J611" s="100">
        <f t="array" ref="J611">index(Sheet1!$F$47:$K$64, C611,B611)</f>
        <v>1842.75</v>
      </c>
      <c r="K611" s="100">
        <f t="array" ref="K611">index(Sheet1!$F$47:$K$64, C611+1,B611)</f>
        <v>1790.1</v>
      </c>
      <c r="L611" s="102">
        <f t="shared" si="18"/>
        <v>1831.454171</v>
      </c>
      <c r="M611" s="83">
        <f>L611/( 0.5*Sheet1!$F$18/12)</f>
        <v>1756.259969</v>
      </c>
      <c r="N611" s="83">
        <f t="shared" si="19"/>
        <v>0.5042377173</v>
      </c>
      <c r="O611" s="83">
        <f t="shared" si="20"/>
        <v>266.0807976</v>
      </c>
      <c r="P611" s="83">
        <f t="shared" si="21"/>
        <v>0.07639414228</v>
      </c>
      <c r="Q611" s="83">
        <f t="shared" si="22"/>
        <v>1</v>
      </c>
      <c r="R611" s="86">
        <f t="shared" si="31"/>
        <v>119.0396058</v>
      </c>
      <c r="S611" s="86">
        <f>min(R611, offset(Sheet1!$K$9,B611-1,0))</f>
        <v>119.0396058</v>
      </c>
      <c r="T611" s="83">
        <f t="shared" si="30"/>
        <v>5611.700882</v>
      </c>
      <c r="U611" s="83">
        <f t="shared" si="26"/>
        <v>0</v>
      </c>
      <c r="V611" s="83">
        <f t="shared" si="27"/>
        <v>3.49045078</v>
      </c>
      <c r="W611" s="83">
        <f t="shared" si="28"/>
        <v>1465.935393</v>
      </c>
    </row>
    <row r="612" ht="12.75" customHeight="1">
      <c r="A612" s="83">
        <f t="shared" si="29"/>
        <v>12.52</v>
      </c>
      <c r="B612" s="83">
        <f>IF( ISERROR( MATCH(R611,Sheet1!$K$9:$K$13,1) ), 1,  MATCH(R611,Sheet1!$K$9:$K$13,1)+1)</f>
        <v>3</v>
      </c>
      <c r="C612" s="94">
        <f>IF( ISERROR( MATCH(D612,Sheet1!$B$25:$B$42) ), 1, MATCH(D612,Sheet1!$B$25:$B$42))</f>
        <v>11</v>
      </c>
      <c r="D612" s="83">
        <f>if(U612, OFFSET(Sheet1!$P$9, 2*B611-1, 0),T611)</f>
        <v>5611.700882</v>
      </c>
      <c r="E612" s="100">
        <f t="array" ref="E612">index(Sheet1!$C$25:$H$42, C612,B612)</f>
        <v>116.6701229</v>
      </c>
      <c r="F612" s="100">
        <f t="array" ref="F612">index(Sheet1!$C$25:$H$42, C612+1,B612)</f>
        <v>127.2764978</v>
      </c>
      <c r="G612" s="94">
        <f t="array" ref="G612">index(Sheet1!$B$25:$B$42, C612,1)</f>
        <v>5500</v>
      </c>
      <c r="H612" s="94">
        <f t="array" ref="H612">index(Sheet1!$B$25:$B$42, C612+1,1)</f>
        <v>6000</v>
      </c>
      <c r="I612" s="100">
        <f t="shared" si="17"/>
        <v>119.0396058</v>
      </c>
      <c r="J612" s="100">
        <f t="array" ref="J612">index(Sheet1!$F$47:$K$64, C612,B612)</f>
        <v>1842.75</v>
      </c>
      <c r="K612" s="100">
        <f t="array" ref="K612">index(Sheet1!$F$47:$K$64, C612+1,B612)</f>
        <v>1790.1</v>
      </c>
      <c r="L612" s="102">
        <f t="shared" si="18"/>
        <v>1830.987897</v>
      </c>
      <c r="M612" s="83">
        <f>L612/( 0.5*Sheet1!$F$18/12)</f>
        <v>1755.81284</v>
      </c>
      <c r="N612" s="83">
        <f t="shared" si="19"/>
        <v>0.5041093424</v>
      </c>
      <c r="O612" s="83">
        <f t="shared" si="20"/>
        <v>266.5012102</v>
      </c>
      <c r="P612" s="83">
        <f t="shared" si="21"/>
        <v>0.07651484646</v>
      </c>
      <c r="Q612" s="83">
        <f t="shared" si="22"/>
        <v>1</v>
      </c>
      <c r="R612" s="86">
        <f t="shared" si="31"/>
        <v>119.1334822</v>
      </c>
      <c r="S612" s="86">
        <f>min(R612, offset(Sheet1!$K$9,B612-1,0))</f>
        <v>119.1334822</v>
      </c>
      <c r="T612" s="83">
        <f t="shared" si="30"/>
        <v>5616.126354</v>
      </c>
      <c r="U612" s="83">
        <f t="shared" si="26"/>
        <v>0</v>
      </c>
      <c r="V612" s="83">
        <f t="shared" si="27"/>
        <v>3.49320529</v>
      </c>
      <c r="W612" s="83">
        <f t="shared" si="28"/>
        <v>1469.425844</v>
      </c>
    </row>
    <row r="613" ht="12.75" customHeight="1">
      <c r="A613" s="83">
        <f t="shared" si="29"/>
        <v>12.54</v>
      </c>
      <c r="B613" s="83">
        <f>IF( ISERROR( MATCH(R612,Sheet1!$K$9:$K$13,1) ), 1,  MATCH(R612,Sheet1!$K$9:$K$13,1)+1)</f>
        <v>3</v>
      </c>
      <c r="C613" s="94">
        <f>IF( ISERROR( MATCH(D613,Sheet1!$B$25:$B$42) ), 1, MATCH(D613,Sheet1!$B$25:$B$42))</f>
        <v>11</v>
      </c>
      <c r="D613" s="83">
        <f>if(U613, OFFSET(Sheet1!$P$9, 2*B612-1, 0),T612)</f>
        <v>5616.126354</v>
      </c>
      <c r="E613" s="100">
        <f t="array" ref="E613">index(Sheet1!$C$25:$H$42, C613,B613)</f>
        <v>116.6701229</v>
      </c>
      <c r="F613" s="100">
        <f t="array" ref="F613">index(Sheet1!$C$25:$H$42, C613+1,B613)</f>
        <v>127.2764978</v>
      </c>
      <c r="G613" s="94">
        <f t="array" ref="G613">index(Sheet1!$B$25:$B$42, C613,1)</f>
        <v>5500</v>
      </c>
      <c r="H613" s="94">
        <f t="array" ref="H613">index(Sheet1!$B$25:$B$42, C613+1,1)</f>
        <v>6000</v>
      </c>
      <c r="I613" s="100">
        <f t="shared" si="17"/>
        <v>119.1334822</v>
      </c>
      <c r="J613" s="100">
        <f t="array" ref="J613">index(Sheet1!$F$47:$K$64, C613,B613)</f>
        <v>1842.75</v>
      </c>
      <c r="K613" s="100">
        <f t="array" ref="K613">index(Sheet1!$F$47:$K$64, C613+1,B613)</f>
        <v>1790.1</v>
      </c>
      <c r="L613" s="102">
        <f t="shared" si="18"/>
        <v>1830.521895</v>
      </c>
      <c r="M613" s="83">
        <f>L613/( 0.5*Sheet1!$F$18/12)</f>
        <v>1755.36597</v>
      </c>
      <c r="N613" s="83">
        <f t="shared" si="19"/>
        <v>0.5039810422</v>
      </c>
      <c r="O613" s="83">
        <f t="shared" si="20"/>
        <v>266.9217097</v>
      </c>
      <c r="P613" s="83">
        <f t="shared" si="21"/>
        <v>0.07663557557</v>
      </c>
      <c r="Q613" s="83">
        <f t="shared" si="22"/>
        <v>1</v>
      </c>
      <c r="R613" s="86">
        <f t="shared" si="31"/>
        <v>119.227304</v>
      </c>
      <c r="S613" s="86">
        <f>min(R613, offset(Sheet1!$K$9,B613-1,0))</f>
        <v>119.227304</v>
      </c>
      <c r="T613" s="83">
        <f t="shared" si="30"/>
        <v>5620.549248</v>
      </c>
      <c r="U613" s="83">
        <f t="shared" si="26"/>
        <v>0</v>
      </c>
      <c r="V613" s="83">
        <f t="shared" si="27"/>
        <v>3.495958197</v>
      </c>
      <c r="W613" s="83">
        <f t="shared" si="28"/>
        <v>1472.919049</v>
      </c>
    </row>
    <row r="614" ht="12.75" customHeight="1">
      <c r="A614" s="83">
        <f t="shared" si="29"/>
        <v>12.56</v>
      </c>
      <c r="B614" s="83">
        <f>IF( ISERROR( MATCH(R613,Sheet1!$K$9:$K$13,1) ), 1,  MATCH(R613,Sheet1!$K$9:$K$13,1)+1)</f>
        <v>3</v>
      </c>
      <c r="C614" s="94">
        <f>IF( ISERROR( MATCH(D614,Sheet1!$B$25:$B$42) ), 1, MATCH(D614,Sheet1!$B$25:$B$42))</f>
        <v>11</v>
      </c>
      <c r="D614" s="83">
        <f>if(U614, OFFSET(Sheet1!$P$9, 2*B613-1, 0),T613)</f>
        <v>5620.549248</v>
      </c>
      <c r="E614" s="100">
        <f t="array" ref="E614">index(Sheet1!$C$25:$H$42, C614,B614)</f>
        <v>116.6701229</v>
      </c>
      <c r="F614" s="100">
        <f t="array" ref="F614">index(Sheet1!$C$25:$H$42, C614+1,B614)</f>
        <v>127.2764978</v>
      </c>
      <c r="G614" s="94">
        <f t="array" ref="G614">index(Sheet1!$B$25:$B$42, C614,1)</f>
        <v>5500</v>
      </c>
      <c r="H614" s="94">
        <f t="array" ref="H614">index(Sheet1!$B$25:$B$42, C614+1,1)</f>
        <v>6000</v>
      </c>
      <c r="I614" s="100">
        <f t="shared" si="17"/>
        <v>119.227304</v>
      </c>
      <c r="J614" s="100">
        <f t="array" ref="J614">index(Sheet1!$F$47:$K$64, C614,B614)</f>
        <v>1842.75</v>
      </c>
      <c r="K614" s="100">
        <f t="array" ref="K614">index(Sheet1!$F$47:$K$64, C614+1,B614)</f>
        <v>1790.1</v>
      </c>
      <c r="L614" s="102">
        <f t="shared" si="18"/>
        <v>1830.056164</v>
      </c>
      <c r="M614" s="83">
        <f>L614/( 0.5*Sheet1!$F$18/12)</f>
        <v>1754.919361</v>
      </c>
      <c r="N614" s="83">
        <f t="shared" si="19"/>
        <v>0.5038528168</v>
      </c>
      <c r="O614" s="83">
        <f t="shared" si="20"/>
        <v>267.3422955</v>
      </c>
      <c r="P614" s="83">
        <f t="shared" si="21"/>
        <v>0.07675632946</v>
      </c>
      <c r="Q614" s="83">
        <f t="shared" si="22"/>
        <v>1</v>
      </c>
      <c r="R614" s="86">
        <f t="shared" si="31"/>
        <v>119.3210711</v>
      </c>
      <c r="S614" s="86">
        <f>min(R614, offset(Sheet1!$K$9,B614-1,0))</f>
        <v>119.3210711</v>
      </c>
      <c r="T614" s="83">
        <f t="shared" si="30"/>
        <v>5624.969566</v>
      </c>
      <c r="U614" s="83">
        <f t="shared" si="26"/>
        <v>0</v>
      </c>
      <c r="V614" s="83">
        <f t="shared" si="27"/>
        <v>3.4987095</v>
      </c>
      <c r="W614" s="83">
        <f t="shared" si="28"/>
        <v>1476.415007</v>
      </c>
    </row>
    <row r="615" ht="12.75" customHeight="1">
      <c r="A615" s="83">
        <f t="shared" si="29"/>
        <v>12.58</v>
      </c>
      <c r="B615" s="83">
        <f>IF( ISERROR( MATCH(R614,Sheet1!$K$9:$K$13,1) ), 1,  MATCH(R614,Sheet1!$K$9:$K$13,1)+1)</f>
        <v>3</v>
      </c>
      <c r="C615" s="94">
        <f>IF( ISERROR( MATCH(D615,Sheet1!$B$25:$B$42) ), 1, MATCH(D615,Sheet1!$B$25:$B$42))</f>
        <v>11</v>
      </c>
      <c r="D615" s="83">
        <f>if(U615, OFFSET(Sheet1!$P$9, 2*B614-1, 0),T614)</f>
        <v>5624.969566</v>
      </c>
      <c r="E615" s="100">
        <f t="array" ref="E615">index(Sheet1!$C$25:$H$42, C615,B615)</f>
        <v>116.6701229</v>
      </c>
      <c r="F615" s="100">
        <f t="array" ref="F615">index(Sheet1!$C$25:$H$42, C615+1,B615)</f>
        <v>127.2764978</v>
      </c>
      <c r="G615" s="94">
        <f t="array" ref="G615">index(Sheet1!$B$25:$B$42, C615,1)</f>
        <v>5500</v>
      </c>
      <c r="H615" s="94">
        <f t="array" ref="H615">index(Sheet1!$B$25:$B$42, C615+1,1)</f>
        <v>6000</v>
      </c>
      <c r="I615" s="100">
        <f t="shared" si="17"/>
        <v>119.3210711</v>
      </c>
      <c r="J615" s="100">
        <f t="array" ref="J615">index(Sheet1!$F$47:$K$64, C615,B615)</f>
        <v>1842.75</v>
      </c>
      <c r="K615" s="100">
        <f t="array" ref="K615">index(Sheet1!$F$47:$K$64, C615+1,B615)</f>
        <v>1790.1</v>
      </c>
      <c r="L615" s="102">
        <f t="shared" si="18"/>
        <v>1829.590705</v>
      </c>
      <c r="M615" s="83">
        <f>L615/( 0.5*Sheet1!$F$18/12)</f>
        <v>1754.473012</v>
      </c>
      <c r="N615" s="83">
        <f t="shared" si="19"/>
        <v>0.503724666</v>
      </c>
      <c r="O615" s="83">
        <f t="shared" si="20"/>
        <v>267.762967</v>
      </c>
      <c r="P615" s="83">
        <f t="shared" si="21"/>
        <v>0.07687710797</v>
      </c>
      <c r="Q615" s="83">
        <f t="shared" si="22"/>
        <v>1</v>
      </c>
      <c r="R615" s="86">
        <f t="shared" si="31"/>
        <v>119.4147835</v>
      </c>
      <c r="S615" s="86">
        <f>min(R615, offset(Sheet1!$K$9,B615-1,0))</f>
        <v>119.4147835</v>
      </c>
      <c r="T615" s="83">
        <f t="shared" si="30"/>
        <v>5629.387307</v>
      </c>
      <c r="U615" s="83">
        <f t="shared" si="26"/>
        <v>0</v>
      </c>
      <c r="V615" s="83">
        <f t="shared" si="27"/>
        <v>3.5014592</v>
      </c>
      <c r="W615" s="83">
        <f t="shared" si="28"/>
        <v>1479.913717</v>
      </c>
    </row>
    <row r="616" ht="12.75" customHeight="1">
      <c r="A616" s="83">
        <f t="shared" si="29"/>
        <v>12.6</v>
      </c>
      <c r="B616" s="83">
        <f>IF( ISERROR( MATCH(R615,Sheet1!$K$9:$K$13,1) ), 1,  MATCH(R615,Sheet1!$K$9:$K$13,1)+1)</f>
        <v>3</v>
      </c>
      <c r="C616" s="94">
        <f>IF( ISERROR( MATCH(D616,Sheet1!$B$25:$B$42) ), 1, MATCH(D616,Sheet1!$B$25:$B$42))</f>
        <v>11</v>
      </c>
      <c r="D616" s="83">
        <f>if(U616, OFFSET(Sheet1!$P$9, 2*B615-1, 0),T615)</f>
        <v>5629.387307</v>
      </c>
      <c r="E616" s="100">
        <f t="array" ref="E616">index(Sheet1!$C$25:$H$42, C616,B616)</f>
        <v>116.6701229</v>
      </c>
      <c r="F616" s="100">
        <f t="array" ref="F616">index(Sheet1!$C$25:$H$42, C616+1,B616)</f>
        <v>127.2764978</v>
      </c>
      <c r="G616" s="94">
        <f t="array" ref="G616">index(Sheet1!$B$25:$B$42, C616,1)</f>
        <v>5500</v>
      </c>
      <c r="H616" s="94">
        <f t="array" ref="H616">index(Sheet1!$B$25:$B$42, C616+1,1)</f>
        <v>6000</v>
      </c>
      <c r="I616" s="100">
        <f t="shared" si="17"/>
        <v>119.4147835</v>
      </c>
      <c r="J616" s="100">
        <f t="array" ref="J616">index(Sheet1!$F$47:$K$64, C616,B616)</f>
        <v>1842.75</v>
      </c>
      <c r="K616" s="100">
        <f t="array" ref="K616">index(Sheet1!$F$47:$K$64, C616+1,B616)</f>
        <v>1790.1</v>
      </c>
      <c r="L616" s="102">
        <f t="shared" si="18"/>
        <v>1829.125517</v>
      </c>
      <c r="M616" s="83">
        <f>L616/( 0.5*Sheet1!$F$18/12)</f>
        <v>1754.026923</v>
      </c>
      <c r="N616" s="83">
        <f t="shared" si="19"/>
        <v>0.50359659</v>
      </c>
      <c r="O616" s="83">
        <f t="shared" si="20"/>
        <v>268.1837238</v>
      </c>
      <c r="P616" s="83">
        <f t="shared" si="21"/>
        <v>0.07699791095</v>
      </c>
      <c r="Q616" s="83">
        <f t="shared" si="22"/>
        <v>1</v>
      </c>
      <c r="R616" s="86">
        <f t="shared" si="31"/>
        <v>119.5084413</v>
      </c>
      <c r="S616" s="86">
        <f>min(R616, offset(Sheet1!$K$9,B616-1,0))</f>
        <v>119.5084413</v>
      </c>
      <c r="T616" s="83">
        <f t="shared" si="30"/>
        <v>5633.802473</v>
      </c>
      <c r="U616" s="83">
        <f t="shared" si="26"/>
        <v>0</v>
      </c>
      <c r="V616" s="83">
        <f t="shared" si="27"/>
        <v>3.504207297</v>
      </c>
      <c r="W616" s="83">
        <f t="shared" si="28"/>
        <v>1483.415176</v>
      </c>
    </row>
    <row r="617" ht="12.75" customHeight="1">
      <c r="A617" s="83">
        <f t="shared" si="29"/>
        <v>12.62</v>
      </c>
      <c r="B617" s="83">
        <f>IF( ISERROR( MATCH(R616,Sheet1!$K$9:$K$13,1) ), 1,  MATCH(R616,Sheet1!$K$9:$K$13,1)+1)</f>
        <v>3</v>
      </c>
      <c r="C617" s="94">
        <f>IF( ISERROR( MATCH(D617,Sheet1!$B$25:$B$42) ), 1, MATCH(D617,Sheet1!$B$25:$B$42))</f>
        <v>11</v>
      </c>
      <c r="D617" s="83">
        <f>if(U617, OFFSET(Sheet1!$P$9, 2*B616-1, 0),T616)</f>
        <v>5633.802473</v>
      </c>
      <c r="E617" s="100">
        <f t="array" ref="E617">index(Sheet1!$C$25:$H$42, C617,B617)</f>
        <v>116.6701229</v>
      </c>
      <c r="F617" s="100">
        <f t="array" ref="F617">index(Sheet1!$C$25:$H$42, C617+1,B617)</f>
        <v>127.2764978</v>
      </c>
      <c r="G617" s="94">
        <f t="array" ref="G617">index(Sheet1!$B$25:$B$42, C617,1)</f>
        <v>5500</v>
      </c>
      <c r="H617" s="94">
        <f t="array" ref="H617">index(Sheet1!$B$25:$B$42, C617+1,1)</f>
        <v>6000</v>
      </c>
      <c r="I617" s="100">
        <f t="shared" si="17"/>
        <v>119.5084413</v>
      </c>
      <c r="J617" s="100">
        <f t="array" ref="J617">index(Sheet1!$F$47:$K$64, C617,B617)</f>
        <v>1842.75</v>
      </c>
      <c r="K617" s="100">
        <f t="array" ref="K617">index(Sheet1!$F$47:$K$64, C617+1,B617)</f>
        <v>1790.1</v>
      </c>
      <c r="L617" s="102">
        <f t="shared" si="18"/>
        <v>1828.6606</v>
      </c>
      <c r="M617" s="83">
        <f>L617/( 0.5*Sheet1!$F$18/12)</f>
        <v>1753.581094</v>
      </c>
      <c r="N617" s="83">
        <f t="shared" si="19"/>
        <v>0.5034685886</v>
      </c>
      <c r="O617" s="83">
        <f t="shared" si="20"/>
        <v>268.6045653</v>
      </c>
      <c r="P617" s="83">
        <f t="shared" si="21"/>
        <v>0.07711873825</v>
      </c>
      <c r="Q617" s="83">
        <f t="shared" si="22"/>
        <v>1</v>
      </c>
      <c r="R617" s="86">
        <f t="shared" si="31"/>
        <v>119.6020445</v>
      </c>
      <c r="S617" s="86">
        <f>min(R617, offset(Sheet1!$K$9,B617-1,0))</f>
        <v>119.6020445</v>
      </c>
      <c r="T617" s="83">
        <f t="shared" si="30"/>
        <v>5638.215063</v>
      </c>
      <c r="U617" s="83">
        <f t="shared" si="26"/>
        <v>0</v>
      </c>
      <c r="V617" s="83">
        <f t="shared" si="27"/>
        <v>3.506953791</v>
      </c>
      <c r="W617" s="83">
        <f t="shared" si="28"/>
        <v>1486.919383</v>
      </c>
    </row>
    <row r="618" ht="12.75" customHeight="1">
      <c r="A618" s="83">
        <f t="shared" si="29"/>
        <v>12.64</v>
      </c>
      <c r="B618" s="83">
        <f>IF( ISERROR( MATCH(R617,Sheet1!$K$9:$K$13,1) ), 1,  MATCH(R617,Sheet1!$K$9:$K$13,1)+1)</f>
        <v>3</v>
      </c>
      <c r="C618" s="94">
        <f>IF( ISERROR( MATCH(D618,Sheet1!$B$25:$B$42) ), 1, MATCH(D618,Sheet1!$B$25:$B$42))</f>
        <v>11</v>
      </c>
      <c r="D618" s="83">
        <f>if(U618, OFFSET(Sheet1!$P$9, 2*B617-1, 0),T617)</f>
        <v>5638.215063</v>
      </c>
      <c r="E618" s="100">
        <f t="array" ref="E618">index(Sheet1!$C$25:$H$42, C618,B618)</f>
        <v>116.6701229</v>
      </c>
      <c r="F618" s="100">
        <f t="array" ref="F618">index(Sheet1!$C$25:$H$42, C618+1,B618)</f>
        <v>127.2764978</v>
      </c>
      <c r="G618" s="94">
        <f t="array" ref="G618">index(Sheet1!$B$25:$B$42, C618,1)</f>
        <v>5500</v>
      </c>
      <c r="H618" s="94">
        <f t="array" ref="H618">index(Sheet1!$B$25:$B$42, C618+1,1)</f>
        <v>6000</v>
      </c>
      <c r="I618" s="100">
        <f t="shared" si="17"/>
        <v>119.6020445</v>
      </c>
      <c r="J618" s="100">
        <f t="array" ref="J618">index(Sheet1!$F$47:$K$64, C618,B618)</f>
        <v>1842.75</v>
      </c>
      <c r="K618" s="100">
        <f t="array" ref="K618">index(Sheet1!$F$47:$K$64, C618+1,B618)</f>
        <v>1790.1</v>
      </c>
      <c r="L618" s="102">
        <f t="shared" si="18"/>
        <v>1828.195954</v>
      </c>
      <c r="M618" s="83">
        <f>L618/( 0.5*Sheet1!$F$18/12)</f>
        <v>1753.135525</v>
      </c>
      <c r="N618" s="83">
        <f t="shared" si="19"/>
        <v>0.5033406619</v>
      </c>
      <c r="O618" s="83">
        <f t="shared" si="20"/>
        <v>269.025491</v>
      </c>
      <c r="P618" s="83">
        <f t="shared" si="21"/>
        <v>0.07723958972</v>
      </c>
      <c r="Q618" s="83">
        <f t="shared" si="22"/>
        <v>1</v>
      </c>
      <c r="R618" s="86">
        <f t="shared" si="31"/>
        <v>119.695593</v>
      </c>
      <c r="S618" s="86">
        <f>min(R618, offset(Sheet1!$K$9,B618-1,0))</f>
        <v>119.695593</v>
      </c>
      <c r="T618" s="83">
        <f t="shared" si="30"/>
        <v>5642.625078</v>
      </c>
      <c r="U618" s="83">
        <f t="shared" si="26"/>
        <v>0</v>
      </c>
      <c r="V618" s="83">
        <f t="shared" si="27"/>
        <v>3.509698683</v>
      </c>
      <c r="W618" s="83">
        <f t="shared" si="28"/>
        <v>1490.426337</v>
      </c>
    </row>
    <row r="619" ht="12.75" customHeight="1">
      <c r="A619" s="83">
        <f t="shared" si="29"/>
        <v>12.66</v>
      </c>
      <c r="B619" s="83">
        <f>IF( ISERROR( MATCH(R618,Sheet1!$K$9:$K$13,1) ), 1,  MATCH(R618,Sheet1!$K$9:$K$13,1)+1)</f>
        <v>3</v>
      </c>
      <c r="C619" s="94">
        <f>IF( ISERROR( MATCH(D619,Sheet1!$B$25:$B$42) ), 1, MATCH(D619,Sheet1!$B$25:$B$42))</f>
        <v>11</v>
      </c>
      <c r="D619" s="83">
        <f>if(U619, OFFSET(Sheet1!$P$9, 2*B618-1, 0),T618)</f>
        <v>5642.625078</v>
      </c>
      <c r="E619" s="100">
        <f t="array" ref="E619">index(Sheet1!$C$25:$H$42, C619,B619)</f>
        <v>116.6701229</v>
      </c>
      <c r="F619" s="100">
        <f t="array" ref="F619">index(Sheet1!$C$25:$H$42, C619+1,B619)</f>
        <v>127.2764978</v>
      </c>
      <c r="G619" s="94">
        <f t="array" ref="G619">index(Sheet1!$B$25:$B$42, C619,1)</f>
        <v>5500</v>
      </c>
      <c r="H619" s="94">
        <f t="array" ref="H619">index(Sheet1!$B$25:$B$42, C619+1,1)</f>
        <v>6000</v>
      </c>
      <c r="I619" s="100">
        <f t="shared" si="17"/>
        <v>119.695593</v>
      </c>
      <c r="J619" s="100">
        <f t="array" ref="J619">index(Sheet1!$F$47:$K$64, C619,B619)</f>
        <v>1842.75</v>
      </c>
      <c r="K619" s="100">
        <f t="array" ref="K619">index(Sheet1!$F$47:$K$64, C619+1,B619)</f>
        <v>1790.1</v>
      </c>
      <c r="L619" s="102">
        <f t="shared" si="18"/>
        <v>1827.731579</v>
      </c>
      <c r="M619" s="83">
        <f>L619/( 0.5*Sheet1!$F$18/12)</f>
        <v>1752.690217</v>
      </c>
      <c r="N619" s="83">
        <f t="shared" si="19"/>
        <v>0.5032128098</v>
      </c>
      <c r="O619" s="83">
        <f t="shared" si="20"/>
        <v>269.4465003</v>
      </c>
      <c r="P619" s="83">
        <f t="shared" si="21"/>
        <v>0.07736046521</v>
      </c>
      <c r="Q619" s="83">
        <f t="shared" si="22"/>
        <v>1</v>
      </c>
      <c r="R619" s="86">
        <f t="shared" si="31"/>
        <v>119.789087</v>
      </c>
      <c r="S619" s="86">
        <f>min(R619, offset(Sheet1!$K$9,B619-1,0))</f>
        <v>119.789087</v>
      </c>
      <c r="T619" s="83">
        <f t="shared" si="30"/>
        <v>5647.03252</v>
      </c>
      <c r="U619" s="83">
        <f t="shared" si="26"/>
        <v>0</v>
      </c>
      <c r="V619" s="83">
        <f t="shared" si="27"/>
        <v>3.512441973</v>
      </c>
      <c r="W619" s="83">
        <f t="shared" si="28"/>
        <v>1493.936035</v>
      </c>
    </row>
    <row r="620" ht="12.75" customHeight="1">
      <c r="A620" s="83">
        <f t="shared" si="29"/>
        <v>12.68</v>
      </c>
      <c r="B620" s="83">
        <f>IF( ISERROR( MATCH(R619,Sheet1!$K$9:$K$13,1) ), 1,  MATCH(R619,Sheet1!$K$9:$K$13,1)+1)</f>
        <v>3</v>
      </c>
      <c r="C620" s="94">
        <f>IF( ISERROR( MATCH(D620,Sheet1!$B$25:$B$42) ), 1, MATCH(D620,Sheet1!$B$25:$B$42))</f>
        <v>11</v>
      </c>
      <c r="D620" s="83">
        <f>if(U620, OFFSET(Sheet1!$P$9, 2*B619-1, 0),T619)</f>
        <v>5647.03252</v>
      </c>
      <c r="E620" s="100">
        <f t="array" ref="E620">index(Sheet1!$C$25:$H$42, C620,B620)</f>
        <v>116.6701229</v>
      </c>
      <c r="F620" s="100">
        <f t="array" ref="F620">index(Sheet1!$C$25:$H$42, C620+1,B620)</f>
        <v>127.2764978</v>
      </c>
      <c r="G620" s="94">
        <f t="array" ref="G620">index(Sheet1!$B$25:$B$42, C620,1)</f>
        <v>5500</v>
      </c>
      <c r="H620" s="94">
        <f t="array" ref="H620">index(Sheet1!$B$25:$B$42, C620+1,1)</f>
        <v>6000</v>
      </c>
      <c r="I620" s="100">
        <f t="shared" si="17"/>
        <v>119.789087</v>
      </c>
      <c r="J620" s="100">
        <f t="array" ref="J620">index(Sheet1!$F$47:$K$64, C620,B620)</f>
        <v>1842.75</v>
      </c>
      <c r="K620" s="100">
        <f t="array" ref="K620">index(Sheet1!$F$47:$K$64, C620+1,B620)</f>
        <v>1790.1</v>
      </c>
      <c r="L620" s="102">
        <f t="shared" si="18"/>
        <v>1827.267476</v>
      </c>
      <c r="M620" s="83">
        <f>L620/( 0.5*Sheet1!$F$18/12)</f>
        <v>1752.245168</v>
      </c>
      <c r="N620" s="83">
        <f t="shared" si="19"/>
        <v>0.5030850324</v>
      </c>
      <c r="O620" s="83">
        <f t="shared" si="20"/>
        <v>269.8675928</v>
      </c>
      <c r="P620" s="83">
        <f t="shared" si="21"/>
        <v>0.07748136456</v>
      </c>
      <c r="Q620" s="83">
        <f t="shared" si="22"/>
        <v>1</v>
      </c>
      <c r="R620" s="86">
        <f t="shared" si="31"/>
        <v>119.8825263</v>
      </c>
      <c r="S620" s="86">
        <f>min(R620, offset(Sheet1!$K$9,B620-1,0))</f>
        <v>119.8825263</v>
      </c>
      <c r="T620" s="83">
        <f t="shared" si="30"/>
        <v>5651.437387</v>
      </c>
      <c r="U620" s="83">
        <f t="shared" si="26"/>
        <v>0</v>
      </c>
      <c r="V620" s="83">
        <f t="shared" si="27"/>
        <v>3.515183662</v>
      </c>
      <c r="W620" s="83">
        <f t="shared" si="28"/>
        <v>1497.448477</v>
      </c>
    </row>
    <row r="621" ht="12.75" customHeight="1">
      <c r="A621" s="83">
        <f t="shared" si="29"/>
        <v>12.7</v>
      </c>
      <c r="B621" s="83">
        <f>IF( ISERROR( MATCH(R620,Sheet1!$K$9:$K$13,1) ), 1,  MATCH(R620,Sheet1!$K$9:$K$13,1)+1)</f>
        <v>3</v>
      </c>
      <c r="C621" s="94">
        <f>IF( ISERROR( MATCH(D621,Sheet1!$B$25:$B$42) ), 1, MATCH(D621,Sheet1!$B$25:$B$42))</f>
        <v>11</v>
      </c>
      <c r="D621" s="83">
        <f>if(U621, OFFSET(Sheet1!$P$9, 2*B620-1, 0),T620)</f>
        <v>5651.437387</v>
      </c>
      <c r="E621" s="100">
        <f t="array" ref="E621">index(Sheet1!$C$25:$H$42, C621,B621)</f>
        <v>116.6701229</v>
      </c>
      <c r="F621" s="100">
        <f t="array" ref="F621">index(Sheet1!$C$25:$H$42, C621+1,B621)</f>
        <v>127.2764978</v>
      </c>
      <c r="G621" s="94">
        <f t="array" ref="G621">index(Sheet1!$B$25:$B$42, C621,1)</f>
        <v>5500</v>
      </c>
      <c r="H621" s="94">
        <f t="array" ref="H621">index(Sheet1!$B$25:$B$42, C621+1,1)</f>
        <v>6000</v>
      </c>
      <c r="I621" s="100">
        <f t="shared" si="17"/>
        <v>119.8825263</v>
      </c>
      <c r="J621" s="100">
        <f t="array" ref="J621">index(Sheet1!$F$47:$K$64, C621,B621)</f>
        <v>1842.75</v>
      </c>
      <c r="K621" s="100">
        <f t="array" ref="K621">index(Sheet1!$F$47:$K$64, C621+1,B621)</f>
        <v>1790.1</v>
      </c>
      <c r="L621" s="102">
        <f t="shared" si="18"/>
        <v>1826.803643</v>
      </c>
      <c r="M621" s="83">
        <f>L621/( 0.5*Sheet1!$F$18/12)</f>
        <v>1751.800379</v>
      </c>
      <c r="N621" s="83">
        <f t="shared" si="19"/>
        <v>0.5029573296</v>
      </c>
      <c r="O621" s="83">
        <f t="shared" si="20"/>
        <v>270.2887678</v>
      </c>
      <c r="P621" s="83">
        <f t="shared" si="21"/>
        <v>0.07760228763</v>
      </c>
      <c r="Q621" s="83">
        <f t="shared" si="22"/>
        <v>1</v>
      </c>
      <c r="R621" s="86">
        <f t="shared" si="31"/>
        <v>119.9759111</v>
      </c>
      <c r="S621" s="86">
        <f>min(R621, offset(Sheet1!$K$9,B621-1,0))</f>
        <v>119.9759111</v>
      </c>
      <c r="T621" s="83">
        <f t="shared" si="30"/>
        <v>5655.839681</v>
      </c>
      <c r="U621" s="83">
        <f t="shared" si="26"/>
        <v>0</v>
      </c>
      <c r="V621" s="83">
        <f t="shared" si="27"/>
        <v>3.517923749</v>
      </c>
      <c r="W621" s="83">
        <f t="shared" si="28"/>
        <v>1500.963661</v>
      </c>
    </row>
    <row r="622" ht="12.75" customHeight="1">
      <c r="A622" s="83">
        <f t="shared" si="29"/>
        <v>12.72</v>
      </c>
      <c r="B622" s="83">
        <f>IF( ISERROR( MATCH(R621,Sheet1!$K$9:$K$13,1) ), 1,  MATCH(R621,Sheet1!$K$9:$K$13,1)+1)</f>
        <v>3</v>
      </c>
      <c r="C622" s="94">
        <f>IF( ISERROR( MATCH(D622,Sheet1!$B$25:$B$42) ), 1, MATCH(D622,Sheet1!$B$25:$B$42))</f>
        <v>11</v>
      </c>
      <c r="D622" s="83">
        <f>if(U622, OFFSET(Sheet1!$P$9, 2*B621-1, 0),T621)</f>
        <v>5655.839681</v>
      </c>
      <c r="E622" s="100">
        <f t="array" ref="E622">index(Sheet1!$C$25:$H$42, C622,B622)</f>
        <v>116.6701229</v>
      </c>
      <c r="F622" s="100">
        <f t="array" ref="F622">index(Sheet1!$C$25:$H$42, C622+1,B622)</f>
        <v>127.2764978</v>
      </c>
      <c r="G622" s="94">
        <f t="array" ref="G622">index(Sheet1!$B$25:$B$42, C622,1)</f>
        <v>5500</v>
      </c>
      <c r="H622" s="94">
        <f t="array" ref="H622">index(Sheet1!$B$25:$B$42, C622+1,1)</f>
        <v>6000</v>
      </c>
      <c r="I622" s="100">
        <f t="shared" si="17"/>
        <v>119.9759111</v>
      </c>
      <c r="J622" s="100">
        <f t="array" ref="J622">index(Sheet1!$F$47:$K$64, C622,B622)</f>
        <v>1842.75</v>
      </c>
      <c r="K622" s="100">
        <f t="array" ref="K622">index(Sheet1!$F$47:$K$64, C622+1,B622)</f>
        <v>1790.1</v>
      </c>
      <c r="L622" s="102">
        <f t="shared" si="18"/>
        <v>1826.340082</v>
      </c>
      <c r="M622" s="83">
        <f>L622/( 0.5*Sheet1!$F$18/12)</f>
        <v>1751.35585</v>
      </c>
      <c r="N622" s="83">
        <f t="shared" si="19"/>
        <v>0.5028297013</v>
      </c>
      <c r="O622" s="83">
        <f t="shared" si="20"/>
        <v>270.7100249</v>
      </c>
      <c r="P622" s="83">
        <f t="shared" si="21"/>
        <v>0.07772323426</v>
      </c>
      <c r="Q622" s="83">
        <f t="shared" si="22"/>
        <v>1</v>
      </c>
      <c r="R622" s="86">
        <f t="shared" si="31"/>
        <v>120.0692413</v>
      </c>
      <c r="S622" s="86">
        <f>min(R622, offset(Sheet1!$K$9,B622-1,0))</f>
        <v>120.0692413</v>
      </c>
      <c r="T622" s="83">
        <f t="shared" si="30"/>
        <v>5660.239403</v>
      </c>
      <c r="U622" s="83">
        <f t="shared" si="26"/>
        <v>0</v>
      </c>
      <c r="V622" s="83">
        <f t="shared" si="27"/>
        <v>3.520662235</v>
      </c>
      <c r="W622" s="83">
        <f t="shared" si="28"/>
        <v>1504.481585</v>
      </c>
    </row>
    <row r="623" ht="12.75" customHeight="1">
      <c r="A623" s="83">
        <f t="shared" si="29"/>
        <v>12.74</v>
      </c>
      <c r="B623" s="83">
        <f>IF( ISERROR( MATCH(R622,Sheet1!$K$9:$K$13,1) ), 1,  MATCH(R622,Sheet1!$K$9:$K$13,1)+1)</f>
        <v>3</v>
      </c>
      <c r="C623" s="94">
        <f>IF( ISERROR( MATCH(D623,Sheet1!$B$25:$B$42) ), 1, MATCH(D623,Sheet1!$B$25:$B$42))</f>
        <v>11</v>
      </c>
      <c r="D623" s="83">
        <f>if(U623, OFFSET(Sheet1!$P$9, 2*B622-1, 0),T622)</f>
        <v>5660.239403</v>
      </c>
      <c r="E623" s="100">
        <f t="array" ref="E623">index(Sheet1!$C$25:$H$42, C623,B623)</f>
        <v>116.6701229</v>
      </c>
      <c r="F623" s="100">
        <f t="array" ref="F623">index(Sheet1!$C$25:$H$42, C623+1,B623)</f>
        <v>127.2764978</v>
      </c>
      <c r="G623" s="94">
        <f t="array" ref="G623">index(Sheet1!$B$25:$B$42, C623,1)</f>
        <v>5500</v>
      </c>
      <c r="H623" s="94">
        <f t="array" ref="H623">index(Sheet1!$B$25:$B$42, C623+1,1)</f>
        <v>6000</v>
      </c>
      <c r="I623" s="100">
        <f t="shared" si="17"/>
        <v>120.0692413</v>
      </c>
      <c r="J623" s="100">
        <f t="array" ref="J623">index(Sheet1!$F$47:$K$64, C623,B623)</f>
        <v>1842.75</v>
      </c>
      <c r="K623" s="100">
        <f t="array" ref="K623">index(Sheet1!$F$47:$K$64, C623+1,B623)</f>
        <v>1790.1</v>
      </c>
      <c r="L623" s="102">
        <f t="shared" si="18"/>
        <v>1825.876791</v>
      </c>
      <c r="M623" s="83">
        <f>L623/( 0.5*Sheet1!$F$18/12)</f>
        <v>1750.91158</v>
      </c>
      <c r="N623" s="83">
        <f t="shared" si="19"/>
        <v>0.5027021477</v>
      </c>
      <c r="O623" s="83">
        <f t="shared" si="20"/>
        <v>271.1313636</v>
      </c>
      <c r="P623" s="83">
        <f t="shared" si="21"/>
        <v>0.07784420431</v>
      </c>
      <c r="Q623" s="83">
        <f t="shared" si="22"/>
        <v>1</v>
      </c>
      <c r="R623" s="86">
        <f t="shared" si="31"/>
        <v>120.1625169</v>
      </c>
      <c r="S623" s="86">
        <f>min(R623, offset(Sheet1!$K$9,B623-1,0))</f>
        <v>120.1625169</v>
      </c>
      <c r="T623" s="83">
        <f t="shared" si="30"/>
        <v>5664.636552</v>
      </c>
      <c r="U623" s="83">
        <f t="shared" si="26"/>
        <v>0</v>
      </c>
      <c r="V623" s="83">
        <f t="shared" si="27"/>
        <v>3.52339912</v>
      </c>
      <c r="W623" s="83">
        <f t="shared" si="28"/>
        <v>1508.002247</v>
      </c>
    </row>
    <row r="624" ht="12.75" customHeight="1">
      <c r="A624" s="83">
        <f t="shared" si="29"/>
        <v>12.76</v>
      </c>
      <c r="B624" s="83">
        <f>IF( ISERROR( MATCH(R623,Sheet1!$K$9:$K$13,1) ), 1,  MATCH(R623,Sheet1!$K$9:$K$13,1)+1)</f>
        <v>3</v>
      </c>
      <c r="C624" s="94">
        <f>IF( ISERROR( MATCH(D624,Sheet1!$B$25:$B$42) ), 1, MATCH(D624,Sheet1!$B$25:$B$42))</f>
        <v>11</v>
      </c>
      <c r="D624" s="83">
        <f>if(U624, OFFSET(Sheet1!$P$9, 2*B623-1, 0),T623)</f>
        <v>5664.636552</v>
      </c>
      <c r="E624" s="100">
        <f t="array" ref="E624">index(Sheet1!$C$25:$H$42, C624,B624)</f>
        <v>116.6701229</v>
      </c>
      <c r="F624" s="100">
        <f t="array" ref="F624">index(Sheet1!$C$25:$H$42, C624+1,B624)</f>
        <v>127.2764978</v>
      </c>
      <c r="G624" s="94">
        <f t="array" ref="G624">index(Sheet1!$B$25:$B$42, C624,1)</f>
        <v>5500</v>
      </c>
      <c r="H624" s="94">
        <f t="array" ref="H624">index(Sheet1!$B$25:$B$42, C624+1,1)</f>
        <v>6000</v>
      </c>
      <c r="I624" s="100">
        <f t="shared" si="17"/>
        <v>120.1625169</v>
      </c>
      <c r="J624" s="100">
        <f t="array" ref="J624">index(Sheet1!$F$47:$K$64, C624,B624)</f>
        <v>1842.75</v>
      </c>
      <c r="K624" s="100">
        <f t="array" ref="K624">index(Sheet1!$F$47:$K$64, C624+1,B624)</f>
        <v>1790.1</v>
      </c>
      <c r="L624" s="102">
        <f t="shared" si="18"/>
        <v>1825.413771</v>
      </c>
      <c r="M624" s="83">
        <f>L624/( 0.5*Sheet1!$F$18/12)</f>
        <v>1750.467571</v>
      </c>
      <c r="N624" s="83">
        <f t="shared" si="19"/>
        <v>0.5025746686</v>
      </c>
      <c r="O624" s="83">
        <f t="shared" si="20"/>
        <v>271.5527833</v>
      </c>
      <c r="P624" s="83">
        <f t="shared" si="21"/>
        <v>0.07796519762</v>
      </c>
      <c r="Q624" s="83">
        <f t="shared" si="22"/>
        <v>1</v>
      </c>
      <c r="R624" s="86">
        <f t="shared" si="31"/>
        <v>120.255738</v>
      </c>
      <c r="S624" s="86">
        <f>min(R624, offset(Sheet1!$K$9,B624-1,0))</f>
        <v>120.255738</v>
      </c>
      <c r="T624" s="83">
        <f t="shared" si="30"/>
        <v>5669.03113</v>
      </c>
      <c r="U624" s="83">
        <f t="shared" si="26"/>
        <v>0</v>
      </c>
      <c r="V624" s="83">
        <f t="shared" si="27"/>
        <v>3.526134405</v>
      </c>
      <c r="W624" s="83">
        <f t="shared" si="28"/>
        <v>1511.525646</v>
      </c>
    </row>
    <row r="625" ht="12.75" customHeight="1">
      <c r="A625" s="83">
        <f t="shared" si="29"/>
        <v>12.78</v>
      </c>
      <c r="B625" s="83">
        <f>IF( ISERROR( MATCH(R624,Sheet1!$K$9:$K$13,1) ), 1,  MATCH(R624,Sheet1!$K$9:$K$13,1)+1)</f>
        <v>3</v>
      </c>
      <c r="C625" s="94">
        <f>IF( ISERROR( MATCH(D625,Sheet1!$B$25:$B$42) ), 1, MATCH(D625,Sheet1!$B$25:$B$42))</f>
        <v>11</v>
      </c>
      <c r="D625" s="83">
        <f>if(U625, OFFSET(Sheet1!$P$9, 2*B624-1, 0),T624)</f>
        <v>5669.03113</v>
      </c>
      <c r="E625" s="100">
        <f t="array" ref="E625">index(Sheet1!$C$25:$H$42, C625,B625)</f>
        <v>116.6701229</v>
      </c>
      <c r="F625" s="100">
        <f t="array" ref="F625">index(Sheet1!$C$25:$H$42, C625+1,B625)</f>
        <v>127.2764978</v>
      </c>
      <c r="G625" s="94">
        <f t="array" ref="G625">index(Sheet1!$B$25:$B$42, C625,1)</f>
        <v>5500</v>
      </c>
      <c r="H625" s="94">
        <f t="array" ref="H625">index(Sheet1!$B$25:$B$42, C625+1,1)</f>
        <v>6000</v>
      </c>
      <c r="I625" s="100">
        <f t="shared" si="17"/>
        <v>120.255738</v>
      </c>
      <c r="J625" s="100">
        <f t="array" ref="J625">index(Sheet1!$F$47:$K$64, C625,B625)</f>
        <v>1842.75</v>
      </c>
      <c r="K625" s="100">
        <f t="array" ref="K625">index(Sheet1!$F$47:$K$64, C625+1,B625)</f>
        <v>1790.1</v>
      </c>
      <c r="L625" s="102">
        <f t="shared" si="18"/>
        <v>1824.951022</v>
      </c>
      <c r="M625" s="83">
        <f>L625/( 0.5*Sheet1!$F$18/12)</f>
        <v>1750.023821</v>
      </c>
      <c r="N625" s="83">
        <f t="shared" si="19"/>
        <v>0.5024472641</v>
      </c>
      <c r="O625" s="83">
        <f t="shared" si="20"/>
        <v>271.9742835</v>
      </c>
      <c r="P625" s="83">
        <f t="shared" si="21"/>
        <v>0.07808621405</v>
      </c>
      <c r="Q625" s="83">
        <f t="shared" si="22"/>
        <v>1</v>
      </c>
      <c r="R625" s="86">
        <f t="shared" si="31"/>
        <v>120.3489045</v>
      </c>
      <c r="S625" s="86">
        <f>min(R625, offset(Sheet1!$K$9,B625-1,0))</f>
        <v>120.3489045</v>
      </c>
      <c r="T625" s="83">
        <f t="shared" si="30"/>
        <v>5673.423137</v>
      </c>
      <c r="U625" s="83">
        <f t="shared" si="26"/>
        <v>0</v>
      </c>
      <c r="V625" s="83">
        <f t="shared" si="27"/>
        <v>3.52886809</v>
      </c>
      <c r="W625" s="83">
        <f t="shared" si="28"/>
        <v>1515.051781</v>
      </c>
    </row>
    <row r="626" ht="12.75" customHeight="1">
      <c r="A626" s="83">
        <f t="shared" si="29"/>
        <v>12.8</v>
      </c>
      <c r="B626" s="83">
        <f>IF( ISERROR( MATCH(R625,Sheet1!$K$9:$K$13,1) ), 1,  MATCH(R625,Sheet1!$K$9:$K$13,1)+1)</f>
        <v>3</v>
      </c>
      <c r="C626" s="94">
        <f>IF( ISERROR( MATCH(D626,Sheet1!$B$25:$B$42) ), 1, MATCH(D626,Sheet1!$B$25:$B$42))</f>
        <v>11</v>
      </c>
      <c r="D626" s="83">
        <f>if(U626, OFFSET(Sheet1!$P$9, 2*B625-1, 0),T625)</f>
        <v>5673.423137</v>
      </c>
      <c r="E626" s="100">
        <f t="array" ref="E626">index(Sheet1!$C$25:$H$42, C626,B626)</f>
        <v>116.6701229</v>
      </c>
      <c r="F626" s="100">
        <f t="array" ref="F626">index(Sheet1!$C$25:$H$42, C626+1,B626)</f>
        <v>127.2764978</v>
      </c>
      <c r="G626" s="94">
        <f t="array" ref="G626">index(Sheet1!$B$25:$B$42, C626,1)</f>
        <v>5500</v>
      </c>
      <c r="H626" s="94">
        <f t="array" ref="H626">index(Sheet1!$B$25:$B$42, C626+1,1)</f>
        <v>6000</v>
      </c>
      <c r="I626" s="100">
        <f t="shared" si="17"/>
        <v>120.3489045</v>
      </c>
      <c r="J626" s="100">
        <f t="array" ref="J626">index(Sheet1!$F$47:$K$64, C626,B626)</f>
        <v>1842.75</v>
      </c>
      <c r="K626" s="100">
        <f t="array" ref="K626">index(Sheet1!$F$47:$K$64, C626+1,B626)</f>
        <v>1790.1</v>
      </c>
      <c r="L626" s="102">
        <f t="shared" si="18"/>
        <v>1824.488544</v>
      </c>
      <c r="M626" s="83">
        <f>L626/( 0.5*Sheet1!$F$18/12)</f>
        <v>1749.580331</v>
      </c>
      <c r="N626" s="83">
        <f t="shared" si="19"/>
        <v>0.5023199342</v>
      </c>
      <c r="O626" s="83">
        <f t="shared" si="20"/>
        <v>272.3958637</v>
      </c>
      <c r="P626" s="83">
        <f t="shared" si="21"/>
        <v>0.07820725344</v>
      </c>
      <c r="Q626" s="83">
        <f t="shared" si="22"/>
        <v>1</v>
      </c>
      <c r="R626" s="86">
        <f t="shared" si="31"/>
        <v>120.4420165</v>
      </c>
      <c r="S626" s="86">
        <f>min(R626, offset(Sheet1!$K$9,B626-1,0))</f>
        <v>120.4420165</v>
      </c>
      <c r="T626" s="83">
        <f t="shared" si="30"/>
        <v>5677.812573</v>
      </c>
      <c r="U626" s="83">
        <f t="shared" si="26"/>
        <v>0</v>
      </c>
      <c r="V626" s="83">
        <f t="shared" si="27"/>
        <v>3.531600176</v>
      </c>
      <c r="W626" s="83">
        <f t="shared" si="28"/>
        <v>1518.580649</v>
      </c>
    </row>
    <row r="627" ht="12.75" customHeight="1">
      <c r="A627" s="83">
        <f t="shared" si="29"/>
        <v>12.82</v>
      </c>
      <c r="B627" s="83">
        <f>IF( ISERROR( MATCH(R626,Sheet1!$K$9:$K$13,1) ), 1,  MATCH(R626,Sheet1!$K$9:$K$13,1)+1)</f>
        <v>3</v>
      </c>
      <c r="C627" s="94">
        <f>IF( ISERROR( MATCH(D627,Sheet1!$B$25:$B$42) ), 1, MATCH(D627,Sheet1!$B$25:$B$42))</f>
        <v>11</v>
      </c>
      <c r="D627" s="83">
        <f>if(U627, OFFSET(Sheet1!$P$9, 2*B626-1, 0),T626)</f>
        <v>5677.812573</v>
      </c>
      <c r="E627" s="100">
        <f t="array" ref="E627">index(Sheet1!$C$25:$H$42, C627,B627)</f>
        <v>116.6701229</v>
      </c>
      <c r="F627" s="100">
        <f t="array" ref="F627">index(Sheet1!$C$25:$H$42, C627+1,B627)</f>
        <v>127.2764978</v>
      </c>
      <c r="G627" s="94">
        <f t="array" ref="G627">index(Sheet1!$B$25:$B$42, C627,1)</f>
        <v>5500</v>
      </c>
      <c r="H627" s="94">
        <f t="array" ref="H627">index(Sheet1!$B$25:$B$42, C627+1,1)</f>
        <v>6000</v>
      </c>
      <c r="I627" s="100">
        <f t="shared" si="17"/>
        <v>120.4420165</v>
      </c>
      <c r="J627" s="100">
        <f t="array" ref="J627">index(Sheet1!$F$47:$K$64, C627,B627)</f>
        <v>1842.75</v>
      </c>
      <c r="K627" s="100">
        <f t="array" ref="K627">index(Sheet1!$F$47:$K$64, C627+1,B627)</f>
        <v>1790.1</v>
      </c>
      <c r="L627" s="102">
        <f t="shared" si="18"/>
        <v>1824.026336</v>
      </c>
      <c r="M627" s="83">
        <f>L627/( 0.5*Sheet1!$F$18/12)</f>
        <v>1749.1371</v>
      </c>
      <c r="N627" s="83">
        <f t="shared" si="19"/>
        <v>0.5021926787</v>
      </c>
      <c r="O627" s="83">
        <f t="shared" si="20"/>
        <v>272.8175234</v>
      </c>
      <c r="P627" s="83">
        <f t="shared" si="21"/>
        <v>0.07832831564</v>
      </c>
      <c r="Q627" s="83">
        <f t="shared" si="22"/>
        <v>1</v>
      </c>
      <c r="R627" s="86">
        <f t="shared" si="31"/>
        <v>120.535074</v>
      </c>
      <c r="S627" s="86">
        <f>min(R627, offset(Sheet1!$K$9,B627-1,0))</f>
        <v>120.535074</v>
      </c>
      <c r="T627" s="83">
        <f t="shared" si="30"/>
        <v>5682.199439</v>
      </c>
      <c r="U627" s="83">
        <f t="shared" si="26"/>
        <v>0</v>
      </c>
      <c r="V627" s="83">
        <f t="shared" si="27"/>
        <v>3.534330662</v>
      </c>
      <c r="W627" s="83">
        <f t="shared" si="28"/>
        <v>1522.112249</v>
      </c>
    </row>
    <row r="628" ht="12.75" customHeight="1">
      <c r="A628" s="83">
        <f t="shared" si="29"/>
        <v>12.84</v>
      </c>
      <c r="B628" s="83">
        <f>IF( ISERROR( MATCH(R627,Sheet1!$K$9:$K$13,1) ), 1,  MATCH(R627,Sheet1!$K$9:$K$13,1)+1)</f>
        <v>3</v>
      </c>
      <c r="C628" s="94">
        <f>IF( ISERROR( MATCH(D628,Sheet1!$B$25:$B$42) ), 1, MATCH(D628,Sheet1!$B$25:$B$42))</f>
        <v>11</v>
      </c>
      <c r="D628" s="83">
        <f>if(U628, OFFSET(Sheet1!$P$9, 2*B627-1, 0),T627)</f>
        <v>5682.199439</v>
      </c>
      <c r="E628" s="100">
        <f t="array" ref="E628">index(Sheet1!$C$25:$H$42, C628,B628)</f>
        <v>116.6701229</v>
      </c>
      <c r="F628" s="100">
        <f t="array" ref="F628">index(Sheet1!$C$25:$H$42, C628+1,B628)</f>
        <v>127.2764978</v>
      </c>
      <c r="G628" s="94">
        <f t="array" ref="G628">index(Sheet1!$B$25:$B$42, C628,1)</f>
        <v>5500</v>
      </c>
      <c r="H628" s="94">
        <f t="array" ref="H628">index(Sheet1!$B$25:$B$42, C628+1,1)</f>
        <v>6000</v>
      </c>
      <c r="I628" s="100">
        <f t="shared" si="17"/>
        <v>120.535074</v>
      </c>
      <c r="J628" s="100">
        <f t="array" ref="J628">index(Sheet1!$F$47:$K$64, C628,B628)</f>
        <v>1842.75</v>
      </c>
      <c r="K628" s="100">
        <f t="array" ref="K628">index(Sheet1!$F$47:$K$64, C628+1,B628)</f>
        <v>1790.1</v>
      </c>
      <c r="L628" s="102">
        <f t="shared" si="18"/>
        <v>1823.564399</v>
      </c>
      <c r="M628" s="83">
        <f>L628/( 0.5*Sheet1!$F$18/12)</f>
        <v>1748.694129</v>
      </c>
      <c r="N628" s="83">
        <f t="shared" si="19"/>
        <v>0.5020654978</v>
      </c>
      <c r="O628" s="83">
        <f t="shared" si="20"/>
        <v>273.2392619</v>
      </c>
      <c r="P628" s="83">
        <f t="shared" si="21"/>
        <v>0.0784494005</v>
      </c>
      <c r="Q628" s="83">
        <f t="shared" si="22"/>
        <v>1</v>
      </c>
      <c r="R628" s="86">
        <f t="shared" si="31"/>
        <v>120.628077</v>
      </c>
      <c r="S628" s="86">
        <f>min(R628, offset(Sheet1!$K$9,B628-1,0))</f>
        <v>120.628077</v>
      </c>
      <c r="T628" s="83">
        <f t="shared" si="30"/>
        <v>5686.583736</v>
      </c>
      <c r="U628" s="83">
        <f t="shared" si="26"/>
        <v>0</v>
      </c>
      <c r="V628" s="83">
        <f t="shared" si="27"/>
        <v>3.537059549</v>
      </c>
      <c r="W628" s="83">
        <f t="shared" si="28"/>
        <v>1525.64658</v>
      </c>
    </row>
    <row r="629" ht="12.75" customHeight="1">
      <c r="A629" s="83">
        <f t="shared" si="29"/>
        <v>12.86</v>
      </c>
      <c r="B629" s="83">
        <f>IF( ISERROR( MATCH(R628,Sheet1!$K$9:$K$13,1) ), 1,  MATCH(R628,Sheet1!$K$9:$K$13,1)+1)</f>
        <v>3</v>
      </c>
      <c r="C629" s="94">
        <f>IF( ISERROR( MATCH(D629,Sheet1!$B$25:$B$42) ), 1, MATCH(D629,Sheet1!$B$25:$B$42))</f>
        <v>11</v>
      </c>
      <c r="D629" s="83">
        <f>if(U629, OFFSET(Sheet1!$P$9, 2*B628-1, 0),T628)</f>
        <v>5686.583736</v>
      </c>
      <c r="E629" s="100">
        <f t="array" ref="E629">index(Sheet1!$C$25:$H$42, C629,B629)</f>
        <v>116.6701229</v>
      </c>
      <c r="F629" s="100">
        <f t="array" ref="F629">index(Sheet1!$C$25:$H$42, C629+1,B629)</f>
        <v>127.2764978</v>
      </c>
      <c r="G629" s="94">
        <f t="array" ref="G629">index(Sheet1!$B$25:$B$42, C629,1)</f>
        <v>5500</v>
      </c>
      <c r="H629" s="94">
        <f t="array" ref="H629">index(Sheet1!$B$25:$B$42, C629+1,1)</f>
        <v>6000</v>
      </c>
      <c r="I629" s="100">
        <f t="shared" si="17"/>
        <v>120.628077</v>
      </c>
      <c r="J629" s="100">
        <f t="array" ref="J629">index(Sheet1!$F$47:$K$64, C629,B629)</f>
        <v>1842.75</v>
      </c>
      <c r="K629" s="100">
        <f t="array" ref="K629">index(Sheet1!$F$47:$K$64, C629+1,B629)</f>
        <v>1790.1</v>
      </c>
      <c r="L629" s="102">
        <f t="shared" si="18"/>
        <v>1823.102733</v>
      </c>
      <c r="M629" s="83">
        <f>L629/( 0.5*Sheet1!$F$18/12)</f>
        <v>1748.251417</v>
      </c>
      <c r="N629" s="83">
        <f t="shared" si="19"/>
        <v>0.5019383913</v>
      </c>
      <c r="O629" s="83">
        <f t="shared" si="20"/>
        <v>273.6610789</v>
      </c>
      <c r="P629" s="83">
        <f t="shared" si="21"/>
        <v>0.07857050788</v>
      </c>
      <c r="Q629" s="83">
        <f t="shared" si="22"/>
        <v>1</v>
      </c>
      <c r="R629" s="86">
        <f t="shared" si="31"/>
        <v>120.7210255</v>
      </c>
      <c r="S629" s="86">
        <f>min(R629, offset(Sheet1!$K$9,B629-1,0))</f>
        <v>120.7210255</v>
      </c>
      <c r="T629" s="83">
        <f t="shared" si="30"/>
        <v>5690.965464</v>
      </c>
      <c r="U629" s="83">
        <f t="shared" si="26"/>
        <v>0</v>
      </c>
      <c r="V629" s="83">
        <f t="shared" si="27"/>
        <v>3.539786837</v>
      </c>
      <c r="W629" s="83">
        <f t="shared" si="28"/>
        <v>1529.183639</v>
      </c>
    </row>
    <row r="630" ht="12.75" customHeight="1">
      <c r="A630" s="83">
        <f t="shared" si="29"/>
        <v>12.88</v>
      </c>
      <c r="B630" s="83">
        <f>IF( ISERROR( MATCH(R629,Sheet1!$K$9:$K$13,1) ), 1,  MATCH(R629,Sheet1!$K$9:$K$13,1)+1)</f>
        <v>3</v>
      </c>
      <c r="C630" s="94">
        <f>IF( ISERROR( MATCH(D630,Sheet1!$B$25:$B$42) ), 1, MATCH(D630,Sheet1!$B$25:$B$42))</f>
        <v>11</v>
      </c>
      <c r="D630" s="83">
        <f>if(U630, OFFSET(Sheet1!$P$9, 2*B629-1, 0),T629)</f>
        <v>5690.965464</v>
      </c>
      <c r="E630" s="100">
        <f t="array" ref="E630">index(Sheet1!$C$25:$H$42, C630,B630)</f>
        <v>116.6701229</v>
      </c>
      <c r="F630" s="100">
        <f t="array" ref="F630">index(Sheet1!$C$25:$H$42, C630+1,B630)</f>
        <v>127.2764978</v>
      </c>
      <c r="G630" s="94">
        <f t="array" ref="G630">index(Sheet1!$B$25:$B$42, C630,1)</f>
        <v>5500</v>
      </c>
      <c r="H630" s="94">
        <f t="array" ref="H630">index(Sheet1!$B$25:$B$42, C630+1,1)</f>
        <v>6000</v>
      </c>
      <c r="I630" s="100">
        <f t="shared" si="17"/>
        <v>120.7210255</v>
      </c>
      <c r="J630" s="100">
        <f t="array" ref="J630">index(Sheet1!$F$47:$K$64, C630,B630)</f>
        <v>1842.75</v>
      </c>
      <c r="K630" s="100">
        <f t="array" ref="K630">index(Sheet1!$F$47:$K$64, C630+1,B630)</f>
        <v>1790.1</v>
      </c>
      <c r="L630" s="102">
        <f t="shared" si="18"/>
        <v>1822.641337</v>
      </c>
      <c r="M630" s="83">
        <f>L630/( 0.5*Sheet1!$F$18/12)</f>
        <v>1747.808965</v>
      </c>
      <c r="N630" s="83">
        <f t="shared" si="19"/>
        <v>0.5018113594</v>
      </c>
      <c r="O630" s="83">
        <f t="shared" si="20"/>
        <v>274.0829738</v>
      </c>
      <c r="P630" s="83">
        <f t="shared" si="21"/>
        <v>0.07869163762</v>
      </c>
      <c r="Q630" s="83">
        <f t="shared" si="22"/>
        <v>1</v>
      </c>
      <c r="R630" s="86">
        <f t="shared" si="31"/>
        <v>120.8139195</v>
      </c>
      <c r="S630" s="86">
        <f>min(R630, offset(Sheet1!$K$9,B630-1,0))</f>
        <v>120.8139195</v>
      </c>
      <c r="T630" s="83">
        <f t="shared" si="30"/>
        <v>5695.344623</v>
      </c>
      <c r="U630" s="83">
        <f t="shared" si="26"/>
        <v>0</v>
      </c>
      <c r="V630" s="83">
        <f t="shared" si="27"/>
        <v>3.542512527</v>
      </c>
      <c r="W630" s="83">
        <f t="shared" si="28"/>
        <v>1532.723426</v>
      </c>
    </row>
    <row r="631" ht="12.75" customHeight="1">
      <c r="A631" s="83">
        <f t="shared" si="29"/>
        <v>12.9</v>
      </c>
      <c r="B631" s="83">
        <f>IF( ISERROR( MATCH(R630,Sheet1!$K$9:$K$13,1) ), 1,  MATCH(R630,Sheet1!$K$9:$K$13,1)+1)</f>
        <v>3</v>
      </c>
      <c r="C631" s="94">
        <f>IF( ISERROR( MATCH(D631,Sheet1!$B$25:$B$42) ), 1, MATCH(D631,Sheet1!$B$25:$B$42))</f>
        <v>11</v>
      </c>
      <c r="D631" s="83">
        <f>if(U631, OFFSET(Sheet1!$P$9, 2*B630-1, 0),T630)</f>
        <v>5695.344623</v>
      </c>
      <c r="E631" s="100">
        <f t="array" ref="E631">index(Sheet1!$C$25:$H$42, C631,B631)</f>
        <v>116.6701229</v>
      </c>
      <c r="F631" s="100">
        <f t="array" ref="F631">index(Sheet1!$C$25:$H$42, C631+1,B631)</f>
        <v>127.2764978</v>
      </c>
      <c r="G631" s="94">
        <f t="array" ref="G631">index(Sheet1!$B$25:$B$42, C631,1)</f>
        <v>5500</v>
      </c>
      <c r="H631" s="94">
        <f t="array" ref="H631">index(Sheet1!$B$25:$B$42, C631+1,1)</f>
        <v>6000</v>
      </c>
      <c r="I631" s="100">
        <f t="shared" si="17"/>
        <v>120.8139195</v>
      </c>
      <c r="J631" s="100">
        <f t="array" ref="J631">index(Sheet1!$F$47:$K$64, C631,B631)</f>
        <v>1842.75</v>
      </c>
      <c r="K631" s="100">
        <f t="array" ref="K631">index(Sheet1!$F$47:$K$64, C631+1,B631)</f>
        <v>1790.1</v>
      </c>
      <c r="L631" s="102">
        <f t="shared" si="18"/>
        <v>1822.180211</v>
      </c>
      <c r="M631" s="83">
        <f>L631/( 0.5*Sheet1!$F$18/12)</f>
        <v>1747.366772</v>
      </c>
      <c r="N631" s="83">
        <f t="shared" si="19"/>
        <v>0.5016844018</v>
      </c>
      <c r="O631" s="83">
        <f t="shared" si="20"/>
        <v>274.5049461</v>
      </c>
      <c r="P631" s="83">
        <f t="shared" si="21"/>
        <v>0.07881278958</v>
      </c>
      <c r="Q631" s="83">
        <f t="shared" si="22"/>
        <v>1</v>
      </c>
      <c r="R631" s="86">
        <f t="shared" si="31"/>
        <v>120.9067591</v>
      </c>
      <c r="S631" s="86">
        <f>min(R631, offset(Sheet1!$K$9,B631-1,0))</f>
        <v>120.9067591</v>
      </c>
      <c r="T631" s="83">
        <f t="shared" si="30"/>
        <v>5699.721215</v>
      </c>
      <c r="U631" s="83">
        <f t="shared" si="26"/>
        <v>0</v>
      </c>
      <c r="V631" s="83">
        <f t="shared" si="27"/>
        <v>3.545236619</v>
      </c>
      <c r="W631" s="83">
        <f t="shared" si="28"/>
        <v>1536.265938</v>
      </c>
    </row>
    <row r="632" ht="12.75" customHeight="1">
      <c r="A632" s="83">
        <f t="shared" si="29"/>
        <v>12.92</v>
      </c>
      <c r="B632" s="83">
        <f>IF( ISERROR( MATCH(R631,Sheet1!$K$9:$K$13,1) ), 1,  MATCH(R631,Sheet1!$K$9:$K$13,1)+1)</f>
        <v>3</v>
      </c>
      <c r="C632" s="94">
        <f>IF( ISERROR( MATCH(D632,Sheet1!$B$25:$B$42) ), 1, MATCH(D632,Sheet1!$B$25:$B$42))</f>
        <v>11</v>
      </c>
      <c r="D632" s="83">
        <f>if(U632, OFFSET(Sheet1!$P$9, 2*B631-1, 0),T631)</f>
        <v>5699.721215</v>
      </c>
      <c r="E632" s="100">
        <f t="array" ref="E632">index(Sheet1!$C$25:$H$42, C632,B632)</f>
        <v>116.6701229</v>
      </c>
      <c r="F632" s="100">
        <f t="array" ref="F632">index(Sheet1!$C$25:$H$42, C632+1,B632)</f>
        <v>127.2764978</v>
      </c>
      <c r="G632" s="94">
        <f t="array" ref="G632">index(Sheet1!$B$25:$B$42, C632,1)</f>
        <v>5500</v>
      </c>
      <c r="H632" s="94">
        <f t="array" ref="H632">index(Sheet1!$B$25:$B$42, C632+1,1)</f>
        <v>6000</v>
      </c>
      <c r="I632" s="100">
        <f t="shared" si="17"/>
        <v>120.9067591</v>
      </c>
      <c r="J632" s="100">
        <f t="array" ref="J632">index(Sheet1!$F$47:$K$64, C632,B632)</f>
        <v>1842.75</v>
      </c>
      <c r="K632" s="100">
        <f t="array" ref="K632">index(Sheet1!$F$47:$K$64, C632+1,B632)</f>
        <v>1790.1</v>
      </c>
      <c r="L632" s="102">
        <f t="shared" si="18"/>
        <v>1821.719356</v>
      </c>
      <c r="M632" s="83">
        <f>L632/( 0.5*Sheet1!$F$18/12)</f>
        <v>1746.924838</v>
      </c>
      <c r="N632" s="83">
        <f t="shared" si="19"/>
        <v>0.5015575188</v>
      </c>
      <c r="O632" s="83">
        <f t="shared" si="20"/>
        <v>274.9269953</v>
      </c>
      <c r="P632" s="83">
        <f t="shared" si="21"/>
        <v>0.07893396361</v>
      </c>
      <c r="Q632" s="83">
        <f t="shared" si="22"/>
        <v>1</v>
      </c>
      <c r="R632" s="86">
        <f t="shared" si="31"/>
        <v>120.9995441</v>
      </c>
      <c r="S632" s="86">
        <f>min(R632, offset(Sheet1!$K$9,B632-1,0))</f>
        <v>120.9995441</v>
      </c>
      <c r="T632" s="83">
        <f t="shared" si="30"/>
        <v>5704.095239</v>
      </c>
      <c r="U632" s="83">
        <f t="shared" si="26"/>
        <v>0</v>
      </c>
      <c r="V632" s="83">
        <f t="shared" si="27"/>
        <v>3.547959114</v>
      </c>
      <c r="W632" s="83">
        <f t="shared" si="28"/>
        <v>1539.811175</v>
      </c>
    </row>
    <row r="633" ht="12.75" customHeight="1">
      <c r="A633" s="83">
        <f t="shared" si="29"/>
        <v>12.94</v>
      </c>
      <c r="B633" s="83">
        <f>IF( ISERROR( MATCH(R632,Sheet1!$K$9:$K$13,1) ), 1,  MATCH(R632,Sheet1!$K$9:$K$13,1)+1)</f>
        <v>3</v>
      </c>
      <c r="C633" s="94">
        <f>IF( ISERROR( MATCH(D633,Sheet1!$B$25:$B$42) ), 1, MATCH(D633,Sheet1!$B$25:$B$42))</f>
        <v>11</v>
      </c>
      <c r="D633" s="83">
        <f>if(U633, OFFSET(Sheet1!$P$9, 2*B632-1, 0),T632)</f>
        <v>5704.095239</v>
      </c>
      <c r="E633" s="100">
        <f t="array" ref="E633">index(Sheet1!$C$25:$H$42, C633,B633)</f>
        <v>116.6701229</v>
      </c>
      <c r="F633" s="100">
        <f t="array" ref="F633">index(Sheet1!$C$25:$H$42, C633+1,B633)</f>
        <v>127.2764978</v>
      </c>
      <c r="G633" s="94">
        <f t="array" ref="G633">index(Sheet1!$B$25:$B$42, C633,1)</f>
        <v>5500</v>
      </c>
      <c r="H633" s="94">
        <f t="array" ref="H633">index(Sheet1!$B$25:$B$42, C633+1,1)</f>
        <v>6000</v>
      </c>
      <c r="I633" s="100">
        <f t="shared" si="17"/>
        <v>120.9995441</v>
      </c>
      <c r="J633" s="100">
        <f t="array" ref="J633">index(Sheet1!$F$47:$K$64, C633,B633)</f>
        <v>1842.75</v>
      </c>
      <c r="K633" s="100">
        <f t="array" ref="K633">index(Sheet1!$F$47:$K$64, C633+1,B633)</f>
        <v>1790.1</v>
      </c>
      <c r="L633" s="102">
        <f t="shared" si="18"/>
        <v>1821.258771</v>
      </c>
      <c r="M633" s="83">
        <f>L633/( 0.5*Sheet1!$F$18/12)</f>
        <v>1746.483163</v>
      </c>
      <c r="N633" s="83">
        <f t="shared" si="19"/>
        <v>0.5014307101</v>
      </c>
      <c r="O633" s="83">
        <f t="shared" si="20"/>
        <v>275.3491207</v>
      </c>
      <c r="P633" s="83">
        <f t="shared" si="21"/>
        <v>0.07905515955</v>
      </c>
      <c r="Q633" s="83">
        <f t="shared" si="22"/>
        <v>1</v>
      </c>
      <c r="R633" s="86">
        <f t="shared" si="31"/>
        <v>121.0922748</v>
      </c>
      <c r="S633" s="86">
        <f>min(R633, offset(Sheet1!$K$9,B633-1,0))</f>
        <v>121.0922748</v>
      </c>
      <c r="T633" s="83">
        <f t="shared" si="30"/>
        <v>5708.466697</v>
      </c>
      <c r="U633" s="83">
        <f t="shared" si="26"/>
        <v>0</v>
      </c>
      <c r="V633" s="83">
        <f t="shared" si="27"/>
        <v>3.550680011</v>
      </c>
      <c r="W633" s="83">
        <f t="shared" si="28"/>
        <v>1543.359134</v>
      </c>
    </row>
    <row r="634" ht="12.75" customHeight="1">
      <c r="A634" s="83">
        <f t="shared" si="29"/>
        <v>12.96</v>
      </c>
      <c r="B634" s="83">
        <f>IF( ISERROR( MATCH(R633,Sheet1!$K$9:$K$13,1) ), 1,  MATCH(R633,Sheet1!$K$9:$K$13,1)+1)</f>
        <v>3</v>
      </c>
      <c r="C634" s="94">
        <f>IF( ISERROR( MATCH(D634,Sheet1!$B$25:$B$42) ), 1, MATCH(D634,Sheet1!$B$25:$B$42))</f>
        <v>11</v>
      </c>
      <c r="D634" s="83">
        <f>if(U634, OFFSET(Sheet1!$P$9, 2*B633-1, 0),T633)</f>
        <v>5708.466697</v>
      </c>
      <c r="E634" s="100">
        <f t="array" ref="E634">index(Sheet1!$C$25:$H$42, C634,B634)</f>
        <v>116.6701229</v>
      </c>
      <c r="F634" s="100">
        <f t="array" ref="F634">index(Sheet1!$C$25:$H$42, C634+1,B634)</f>
        <v>127.2764978</v>
      </c>
      <c r="G634" s="94">
        <f t="array" ref="G634">index(Sheet1!$B$25:$B$42, C634,1)</f>
        <v>5500</v>
      </c>
      <c r="H634" s="94">
        <f t="array" ref="H634">index(Sheet1!$B$25:$B$42, C634+1,1)</f>
        <v>6000</v>
      </c>
      <c r="I634" s="100">
        <f t="shared" si="17"/>
        <v>121.0922748</v>
      </c>
      <c r="J634" s="100">
        <f t="array" ref="J634">index(Sheet1!$F$47:$K$64, C634,B634)</f>
        <v>1842.75</v>
      </c>
      <c r="K634" s="100">
        <f t="array" ref="K634">index(Sheet1!$F$47:$K$64, C634+1,B634)</f>
        <v>1790.1</v>
      </c>
      <c r="L634" s="102">
        <f t="shared" si="18"/>
        <v>1820.798457</v>
      </c>
      <c r="M634" s="83">
        <f>L634/( 0.5*Sheet1!$F$18/12)</f>
        <v>1746.041748</v>
      </c>
      <c r="N634" s="83">
        <f t="shared" si="19"/>
        <v>0.5013039759</v>
      </c>
      <c r="O634" s="83">
        <f t="shared" si="20"/>
        <v>275.771322</v>
      </c>
      <c r="P634" s="83">
        <f t="shared" si="21"/>
        <v>0.07917637727</v>
      </c>
      <c r="Q634" s="83">
        <f t="shared" si="22"/>
        <v>1</v>
      </c>
      <c r="R634" s="86">
        <f t="shared" si="31"/>
        <v>121.184951</v>
      </c>
      <c r="S634" s="86">
        <f>min(R634, offset(Sheet1!$K$9,B634-1,0))</f>
        <v>121.184951</v>
      </c>
      <c r="T634" s="83">
        <f t="shared" si="30"/>
        <v>5712.835588</v>
      </c>
      <c r="U634" s="83">
        <f t="shared" si="26"/>
        <v>0</v>
      </c>
      <c r="V634" s="83">
        <f t="shared" si="27"/>
        <v>3.553399311</v>
      </c>
      <c r="W634" s="83">
        <f t="shared" si="28"/>
        <v>1546.909814</v>
      </c>
    </row>
    <row r="635" ht="12.75" customHeight="1">
      <c r="A635" s="83">
        <f t="shared" si="29"/>
        <v>12.98</v>
      </c>
      <c r="B635" s="83">
        <f>IF( ISERROR( MATCH(R634,Sheet1!$K$9:$K$13,1) ), 1,  MATCH(R634,Sheet1!$K$9:$K$13,1)+1)</f>
        <v>3</v>
      </c>
      <c r="C635" s="94">
        <f>IF( ISERROR( MATCH(D635,Sheet1!$B$25:$B$42) ), 1, MATCH(D635,Sheet1!$B$25:$B$42))</f>
        <v>11</v>
      </c>
      <c r="D635" s="83">
        <f>if(U635, OFFSET(Sheet1!$P$9, 2*B634-1, 0),T634)</f>
        <v>5712.835588</v>
      </c>
      <c r="E635" s="100">
        <f t="array" ref="E635">index(Sheet1!$C$25:$H$42, C635,B635)</f>
        <v>116.6701229</v>
      </c>
      <c r="F635" s="100">
        <f t="array" ref="F635">index(Sheet1!$C$25:$H$42, C635+1,B635)</f>
        <v>127.2764978</v>
      </c>
      <c r="G635" s="94">
        <f t="array" ref="G635">index(Sheet1!$B$25:$B$42, C635,1)</f>
        <v>5500</v>
      </c>
      <c r="H635" s="94">
        <f t="array" ref="H635">index(Sheet1!$B$25:$B$42, C635+1,1)</f>
        <v>6000</v>
      </c>
      <c r="I635" s="100">
        <f t="shared" si="17"/>
        <v>121.184951</v>
      </c>
      <c r="J635" s="100">
        <f t="array" ref="J635">index(Sheet1!$F$47:$K$64, C635,B635)</f>
        <v>1842.75</v>
      </c>
      <c r="K635" s="100">
        <f t="array" ref="K635">index(Sheet1!$F$47:$K$64, C635+1,B635)</f>
        <v>1790.1</v>
      </c>
      <c r="L635" s="102">
        <f t="shared" si="18"/>
        <v>1820.338413</v>
      </c>
      <c r="M635" s="83">
        <f>L635/( 0.5*Sheet1!$F$18/12)</f>
        <v>1745.600592</v>
      </c>
      <c r="N635" s="83">
        <f t="shared" si="19"/>
        <v>0.5011773161</v>
      </c>
      <c r="O635" s="83">
        <f t="shared" si="20"/>
        <v>276.1935986</v>
      </c>
      <c r="P635" s="83">
        <f t="shared" si="21"/>
        <v>0.0792976166</v>
      </c>
      <c r="Q635" s="83">
        <f t="shared" si="22"/>
        <v>1</v>
      </c>
      <c r="R635" s="86">
        <f t="shared" si="31"/>
        <v>121.2775727</v>
      </c>
      <c r="S635" s="86">
        <f>min(R635, offset(Sheet1!$K$9,B635-1,0))</f>
        <v>121.2775727</v>
      </c>
      <c r="T635" s="83">
        <f t="shared" si="30"/>
        <v>5717.201913</v>
      </c>
      <c r="U635" s="83">
        <f t="shared" si="26"/>
        <v>0</v>
      </c>
      <c r="V635" s="83">
        <f t="shared" si="27"/>
        <v>3.556117015</v>
      </c>
      <c r="W635" s="83">
        <f t="shared" si="28"/>
        <v>1550.463214</v>
      </c>
    </row>
    <row r="636" ht="12.75" customHeight="1">
      <c r="A636" s="83">
        <f t="shared" si="29"/>
        <v>13</v>
      </c>
      <c r="B636" s="83">
        <f>IF( ISERROR( MATCH(R635,Sheet1!$K$9:$K$13,1) ), 1,  MATCH(R635,Sheet1!$K$9:$K$13,1)+1)</f>
        <v>3</v>
      </c>
      <c r="C636" s="94">
        <f>IF( ISERROR( MATCH(D636,Sheet1!$B$25:$B$42) ), 1, MATCH(D636,Sheet1!$B$25:$B$42))</f>
        <v>11</v>
      </c>
      <c r="D636" s="83">
        <f>if(U636, OFFSET(Sheet1!$P$9, 2*B635-1, 0),T635)</f>
        <v>5717.201913</v>
      </c>
      <c r="E636" s="100">
        <f t="array" ref="E636">index(Sheet1!$C$25:$H$42, C636,B636)</f>
        <v>116.6701229</v>
      </c>
      <c r="F636" s="100">
        <f t="array" ref="F636">index(Sheet1!$C$25:$H$42, C636+1,B636)</f>
        <v>127.2764978</v>
      </c>
      <c r="G636" s="94">
        <f t="array" ref="G636">index(Sheet1!$B$25:$B$42, C636,1)</f>
        <v>5500</v>
      </c>
      <c r="H636" s="94">
        <f t="array" ref="H636">index(Sheet1!$B$25:$B$42, C636+1,1)</f>
        <v>6000</v>
      </c>
      <c r="I636" s="100">
        <f t="shared" si="17"/>
        <v>121.2775727</v>
      </c>
      <c r="J636" s="100">
        <f t="array" ref="J636">index(Sheet1!$F$47:$K$64, C636,B636)</f>
        <v>1842.75</v>
      </c>
      <c r="K636" s="100">
        <f t="array" ref="K636">index(Sheet1!$F$47:$K$64, C636+1,B636)</f>
        <v>1790.1</v>
      </c>
      <c r="L636" s="102">
        <f t="shared" si="18"/>
        <v>1819.878639</v>
      </c>
      <c r="M636" s="83">
        <f>L636/( 0.5*Sheet1!$F$18/12)</f>
        <v>1745.159695</v>
      </c>
      <c r="N636" s="83">
        <f t="shared" si="19"/>
        <v>0.5010507307</v>
      </c>
      <c r="O636" s="83">
        <f t="shared" si="20"/>
        <v>276.61595</v>
      </c>
      <c r="P636" s="83">
        <f t="shared" si="21"/>
        <v>0.07941887741</v>
      </c>
      <c r="Q636" s="83">
        <f t="shared" si="22"/>
        <v>1</v>
      </c>
      <c r="R636" s="86">
        <f t="shared" si="31"/>
        <v>121.3701401</v>
      </c>
      <c r="S636" s="86">
        <f>min(R636, offset(Sheet1!$K$9,B636-1,0))</f>
        <v>121.3701401</v>
      </c>
      <c r="T636" s="83">
        <f t="shared" si="30"/>
        <v>5721.565674</v>
      </c>
      <c r="U636" s="83">
        <f t="shared" si="26"/>
        <v>0</v>
      </c>
      <c r="V636" s="83">
        <f t="shared" si="27"/>
        <v>3.558833122</v>
      </c>
      <c r="W636" s="83">
        <f t="shared" si="28"/>
        <v>1554.019331</v>
      </c>
    </row>
    <row r="637" ht="12.75" customHeight="1">
      <c r="A637" s="83">
        <f t="shared" si="29"/>
        <v>13.02</v>
      </c>
      <c r="B637" s="83">
        <f>IF( ISERROR( MATCH(R636,Sheet1!$K$9:$K$13,1) ), 1,  MATCH(R636,Sheet1!$K$9:$K$13,1)+1)</f>
        <v>3</v>
      </c>
      <c r="C637" s="94">
        <f>IF( ISERROR( MATCH(D637,Sheet1!$B$25:$B$42) ), 1, MATCH(D637,Sheet1!$B$25:$B$42))</f>
        <v>11</v>
      </c>
      <c r="D637" s="83">
        <f>if(U637, OFFSET(Sheet1!$P$9, 2*B636-1, 0),T636)</f>
        <v>5721.565674</v>
      </c>
      <c r="E637" s="100">
        <f t="array" ref="E637">index(Sheet1!$C$25:$H$42, C637,B637)</f>
        <v>116.6701229</v>
      </c>
      <c r="F637" s="100">
        <f t="array" ref="F637">index(Sheet1!$C$25:$H$42, C637+1,B637)</f>
        <v>127.2764978</v>
      </c>
      <c r="G637" s="94">
        <f t="array" ref="G637">index(Sheet1!$B$25:$B$42, C637,1)</f>
        <v>5500</v>
      </c>
      <c r="H637" s="94">
        <f t="array" ref="H637">index(Sheet1!$B$25:$B$42, C637+1,1)</f>
        <v>6000</v>
      </c>
      <c r="I637" s="100">
        <f t="shared" si="17"/>
        <v>121.3701401</v>
      </c>
      <c r="J637" s="100">
        <f t="array" ref="J637">index(Sheet1!$F$47:$K$64, C637,B637)</f>
        <v>1842.75</v>
      </c>
      <c r="K637" s="100">
        <f t="array" ref="K637">index(Sheet1!$F$47:$K$64, C637+1,B637)</f>
        <v>1790.1</v>
      </c>
      <c r="L637" s="102">
        <f t="shared" si="18"/>
        <v>1819.419135</v>
      </c>
      <c r="M637" s="83">
        <f>L637/( 0.5*Sheet1!$F$18/12)</f>
        <v>1744.719057</v>
      </c>
      <c r="N637" s="83">
        <f t="shared" si="19"/>
        <v>0.5009242196</v>
      </c>
      <c r="O637" s="83">
        <f t="shared" si="20"/>
        <v>277.0383757</v>
      </c>
      <c r="P637" s="83">
        <f t="shared" si="21"/>
        <v>0.07954015954</v>
      </c>
      <c r="Q637" s="83">
        <f t="shared" si="22"/>
        <v>1</v>
      </c>
      <c r="R637" s="86">
        <f t="shared" si="31"/>
        <v>121.4626531</v>
      </c>
      <c r="S637" s="86">
        <f>min(R637, offset(Sheet1!$K$9,B637-1,0))</f>
        <v>121.4626531</v>
      </c>
      <c r="T637" s="83">
        <f t="shared" si="30"/>
        <v>5725.92687</v>
      </c>
      <c r="U637" s="83">
        <f t="shared" si="26"/>
        <v>0</v>
      </c>
      <c r="V637" s="83">
        <f t="shared" si="27"/>
        <v>3.561547633</v>
      </c>
      <c r="W637" s="83">
        <f t="shared" si="28"/>
        <v>1557.578164</v>
      </c>
    </row>
    <row r="638" ht="12.75" customHeight="1">
      <c r="A638" s="83">
        <f t="shared" si="29"/>
        <v>13.04</v>
      </c>
      <c r="B638" s="83">
        <f>IF( ISERROR( MATCH(R637,Sheet1!$K$9:$K$13,1) ), 1,  MATCH(R637,Sheet1!$K$9:$K$13,1)+1)</f>
        <v>3</v>
      </c>
      <c r="C638" s="94">
        <f>IF( ISERROR( MATCH(D638,Sheet1!$B$25:$B$42) ), 1, MATCH(D638,Sheet1!$B$25:$B$42))</f>
        <v>11</v>
      </c>
      <c r="D638" s="83">
        <f>if(U638, OFFSET(Sheet1!$P$9, 2*B637-1, 0),T637)</f>
        <v>5725.92687</v>
      </c>
      <c r="E638" s="100">
        <f t="array" ref="E638">index(Sheet1!$C$25:$H$42, C638,B638)</f>
        <v>116.6701229</v>
      </c>
      <c r="F638" s="100">
        <f t="array" ref="F638">index(Sheet1!$C$25:$H$42, C638+1,B638)</f>
        <v>127.2764978</v>
      </c>
      <c r="G638" s="94">
        <f t="array" ref="G638">index(Sheet1!$B$25:$B$42, C638,1)</f>
        <v>5500</v>
      </c>
      <c r="H638" s="94">
        <f t="array" ref="H638">index(Sheet1!$B$25:$B$42, C638+1,1)</f>
        <v>6000</v>
      </c>
      <c r="I638" s="100">
        <f t="shared" si="17"/>
        <v>121.4626531</v>
      </c>
      <c r="J638" s="100">
        <f t="array" ref="J638">index(Sheet1!$F$47:$K$64, C638,B638)</f>
        <v>1842.75</v>
      </c>
      <c r="K638" s="100">
        <f t="array" ref="K638">index(Sheet1!$F$47:$K$64, C638+1,B638)</f>
        <v>1790.1</v>
      </c>
      <c r="L638" s="102">
        <f t="shared" si="18"/>
        <v>1818.959901</v>
      </c>
      <c r="M638" s="83">
        <f>L638/( 0.5*Sheet1!$F$18/12)</f>
        <v>1744.278678</v>
      </c>
      <c r="N638" s="83">
        <f t="shared" si="19"/>
        <v>0.5007977829</v>
      </c>
      <c r="O638" s="83">
        <f t="shared" si="20"/>
        <v>277.4608751</v>
      </c>
      <c r="P638" s="83">
        <f t="shared" si="21"/>
        <v>0.07966146284</v>
      </c>
      <c r="Q638" s="83">
        <f t="shared" si="22"/>
        <v>1</v>
      </c>
      <c r="R638" s="86">
        <f t="shared" si="31"/>
        <v>121.5551116</v>
      </c>
      <c r="S638" s="86">
        <f>min(R638, offset(Sheet1!$K$9,B638-1,0))</f>
        <v>121.5551116</v>
      </c>
      <c r="T638" s="83">
        <f t="shared" si="30"/>
        <v>5730.285501</v>
      </c>
      <c r="U638" s="83">
        <f t="shared" si="26"/>
        <v>0</v>
      </c>
      <c r="V638" s="83">
        <f t="shared" si="27"/>
        <v>3.564260549</v>
      </c>
      <c r="W638" s="83">
        <f t="shared" si="28"/>
        <v>1561.139711</v>
      </c>
    </row>
    <row r="639" ht="12.75" customHeight="1">
      <c r="A639" s="83">
        <f t="shared" si="29"/>
        <v>13.06</v>
      </c>
      <c r="B639" s="83">
        <f>IF( ISERROR( MATCH(R638,Sheet1!$K$9:$K$13,1) ), 1,  MATCH(R638,Sheet1!$K$9:$K$13,1)+1)</f>
        <v>3</v>
      </c>
      <c r="C639" s="94">
        <f>IF( ISERROR( MATCH(D639,Sheet1!$B$25:$B$42) ), 1, MATCH(D639,Sheet1!$B$25:$B$42))</f>
        <v>11</v>
      </c>
      <c r="D639" s="83">
        <f>if(U639, OFFSET(Sheet1!$P$9, 2*B638-1, 0),T638)</f>
        <v>5730.285501</v>
      </c>
      <c r="E639" s="100">
        <f t="array" ref="E639">index(Sheet1!$C$25:$H$42, C639,B639)</f>
        <v>116.6701229</v>
      </c>
      <c r="F639" s="100">
        <f t="array" ref="F639">index(Sheet1!$C$25:$H$42, C639+1,B639)</f>
        <v>127.2764978</v>
      </c>
      <c r="G639" s="94">
        <f t="array" ref="G639">index(Sheet1!$B$25:$B$42, C639,1)</f>
        <v>5500</v>
      </c>
      <c r="H639" s="94">
        <f t="array" ref="H639">index(Sheet1!$B$25:$B$42, C639+1,1)</f>
        <v>6000</v>
      </c>
      <c r="I639" s="100">
        <f t="shared" si="17"/>
        <v>121.5551116</v>
      </c>
      <c r="J639" s="100">
        <f t="array" ref="J639">index(Sheet1!$F$47:$K$64, C639,B639)</f>
        <v>1842.75</v>
      </c>
      <c r="K639" s="100">
        <f t="array" ref="K639">index(Sheet1!$F$47:$K$64, C639+1,B639)</f>
        <v>1790.1</v>
      </c>
      <c r="L639" s="102">
        <f t="shared" si="18"/>
        <v>1818.500937</v>
      </c>
      <c r="M639" s="83">
        <f>L639/( 0.5*Sheet1!$F$18/12)</f>
        <v>1743.838558</v>
      </c>
      <c r="N639" s="83">
        <f t="shared" si="19"/>
        <v>0.5006714205</v>
      </c>
      <c r="O639" s="83">
        <f t="shared" si="20"/>
        <v>277.8834477</v>
      </c>
      <c r="P639" s="83">
        <f t="shared" si="21"/>
        <v>0.07978278718</v>
      </c>
      <c r="Q639" s="83">
        <f t="shared" si="22"/>
        <v>1</v>
      </c>
      <c r="R639" s="86">
        <f t="shared" si="31"/>
        <v>121.6475158</v>
      </c>
      <c r="S639" s="86">
        <f>min(R639, offset(Sheet1!$K$9,B639-1,0))</f>
        <v>121.6475158</v>
      </c>
      <c r="T639" s="83">
        <f t="shared" si="30"/>
        <v>5734.64157</v>
      </c>
      <c r="U639" s="83">
        <f t="shared" si="26"/>
        <v>0</v>
      </c>
      <c r="V639" s="83">
        <f t="shared" si="27"/>
        <v>3.566971869</v>
      </c>
      <c r="W639" s="83">
        <f t="shared" si="28"/>
        <v>1564.703972</v>
      </c>
    </row>
    <row r="640" ht="12.75" customHeight="1">
      <c r="A640" s="83">
        <f t="shared" si="29"/>
        <v>13.08</v>
      </c>
      <c r="B640" s="83">
        <f>IF( ISERROR( MATCH(R639,Sheet1!$K$9:$K$13,1) ), 1,  MATCH(R639,Sheet1!$K$9:$K$13,1)+1)</f>
        <v>3</v>
      </c>
      <c r="C640" s="94">
        <f>IF( ISERROR( MATCH(D640,Sheet1!$B$25:$B$42) ), 1, MATCH(D640,Sheet1!$B$25:$B$42))</f>
        <v>11</v>
      </c>
      <c r="D640" s="83">
        <f>if(U640, OFFSET(Sheet1!$P$9, 2*B639-1, 0),T639)</f>
        <v>5734.64157</v>
      </c>
      <c r="E640" s="100">
        <f t="array" ref="E640">index(Sheet1!$C$25:$H$42, C640,B640)</f>
        <v>116.6701229</v>
      </c>
      <c r="F640" s="100">
        <f t="array" ref="F640">index(Sheet1!$C$25:$H$42, C640+1,B640)</f>
        <v>127.2764978</v>
      </c>
      <c r="G640" s="94">
        <f t="array" ref="G640">index(Sheet1!$B$25:$B$42, C640,1)</f>
        <v>5500</v>
      </c>
      <c r="H640" s="94">
        <f t="array" ref="H640">index(Sheet1!$B$25:$B$42, C640+1,1)</f>
        <v>6000</v>
      </c>
      <c r="I640" s="100">
        <f t="shared" si="17"/>
        <v>121.6475158</v>
      </c>
      <c r="J640" s="100">
        <f t="array" ref="J640">index(Sheet1!$F$47:$K$64, C640,B640)</f>
        <v>1842.75</v>
      </c>
      <c r="K640" s="100">
        <f t="array" ref="K640">index(Sheet1!$F$47:$K$64, C640+1,B640)</f>
        <v>1790.1</v>
      </c>
      <c r="L640" s="102">
        <f t="shared" si="18"/>
        <v>1818.042243</v>
      </c>
      <c r="M640" s="83">
        <f>L640/( 0.5*Sheet1!$F$18/12)</f>
        <v>1743.398696</v>
      </c>
      <c r="N640" s="83">
        <f t="shared" si="19"/>
        <v>0.5005451324</v>
      </c>
      <c r="O640" s="83">
        <f t="shared" si="20"/>
        <v>278.3060931</v>
      </c>
      <c r="P640" s="83">
        <f t="shared" si="21"/>
        <v>0.0799041324</v>
      </c>
      <c r="Q640" s="83">
        <f t="shared" si="22"/>
        <v>1</v>
      </c>
      <c r="R640" s="86">
        <f t="shared" si="31"/>
        <v>121.7398656</v>
      </c>
      <c r="S640" s="86">
        <f>min(R640, offset(Sheet1!$K$9,B640-1,0))</f>
        <v>121.7398656</v>
      </c>
      <c r="T640" s="83">
        <f t="shared" si="30"/>
        <v>5738.995075</v>
      </c>
      <c r="U640" s="83">
        <f t="shared" si="26"/>
        <v>0</v>
      </c>
      <c r="V640" s="83">
        <f t="shared" si="27"/>
        <v>3.569681594</v>
      </c>
      <c r="W640" s="83">
        <f t="shared" si="28"/>
        <v>1568.270944</v>
      </c>
    </row>
    <row r="641" ht="12.75" customHeight="1">
      <c r="A641" s="83">
        <f t="shared" si="29"/>
        <v>13.1</v>
      </c>
      <c r="B641" s="83">
        <f>IF( ISERROR( MATCH(R640,Sheet1!$K$9:$K$13,1) ), 1,  MATCH(R640,Sheet1!$K$9:$K$13,1)+1)</f>
        <v>3</v>
      </c>
      <c r="C641" s="94">
        <f>IF( ISERROR( MATCH(D641,Sheet1!$B$25:$B$42) ), 1, MATCH(D641,Sheet1!$B$25:$B$42))</f>
        <v>11</v>
      </c>
      <c r="D641" s="83">
        <f>if(U641, OFFSET(Sheet1!$P$9, 2*B640-1, 0),T640)</f>
        <v>5738.995075</v>
      </c>
      <c r="E641" s="100">
        <f t="array" ref="E641">index(Sheet1!$C$25:$H$42, C641,B641)</f>
        <v>116.6701229</v>
      </c>
      <c r="F641" s="100">
        <f t="array" ref="F641">index(Sheet1!$C$25:$H$42, C641+1,B641)</f>
        <v>127.2764978</v>
      </c>
      <c r="G641" s="94">
        <f t="array" ref="G641">index(Sheet1!$B$25:$B$42, C641,1)</f>
        <v>5500</v>
      </c>
      <c r="H641" s="94">
        <f t="array" ref="H641">index(Sheet1!$B$25:$B$42, C641+1,1)</f>
        <v>6000</v>
      </c>
      <c r="I641" s="100">
        <f t="shared" si="17"/>
        <v>121.7398656</v>
      </c>
      <c r="J641" s="100">
        <f t="array" ref="J641">index(Sheet1!$F$47:$K$64, C641,B641)</f>
        <v>1842.75</v>
      </c>
      <c r="K641" s="100">
        <f t="array" ref="K641">index(Sheet1!$F$47:$K$64, C641+1,B641)</f>
        <v>1790.1</v>
      </c>
      <c r="L641" s="102">
        <f t="shared" si="18"/>
        <v>1817.583819</v>
      </c>
      <c r="M641" s="83">
        <f>L641/( 0.5*Sheet1!$F$18/12)</f>
        <v>1742.959094</v>
      </c>
      <c r="N641" s="83">
        <f t="shared" si="19"/>
        <v>0.5004189186</v>
      </c>
      <c r="O641" s="83">
        <f t="shared" si="20"/>
        <v>278.7288107</v>
      </c>
      <c r="P641" s="83">
        <f t="shared" si="21"/>
        <v>0.08002549835</v>
      </c>
      <c r="Q641" s="83">
        <f t="shared" si="22"/>
        <v>1</v>
      </c>
      <c r="R641" s="86">
        <f t="shared" si="31"/>
        <v>121.8321611</v>
      </c>
      <c r="S641" s="86">
        <f>min(R641, offset(Sheet1!$K$9,B641-1,0))</f>
        <v>121.8321611</v>
      </c>
      <c r="T641" s="83">
        <f t="shared" si="30"/>
        <v>5743.346018</v>
      </c>
      <c r="U641" s="83">
        <f t="shared" si="26"/>
        <v>0</v>
      </c>
      <c r="V641" s="83">
        <f t="shared" si="27"/>
        <v>3.572389725</v>
      </c>
      <c r="W641" s="83">
        <f t="shared" si="28"/>
        <v>1571.840625</v>
      </c>
    </row>
    <row r="642" ht="12.75" customHeight="1">
      <c r="A642" s="83">
        <f t="shared" si="29"/>
        <v>13.12</v>
      </c>
      <c r="B642" s="83">
        <f>IF( ISERROR( MATCH(R641,Sheet1!$K$9:$K$13,1) ), 1,  MATCH(R641,Sheet1!$K$9:$K$13,1)+1)</f>
        <v>3</v>
      </c>
      <c r="C642" s="94">
        <f>IF( ISERROR( MATCH(D642,Sheet1!$B$25:$B$42) ), 1, MATCH(D642,Sheet1!$B$25:$B$42))</f>
        <v>11</v>
      </c>
      <c r="D642" s="83">
        <f>if(U642, OFFSET(Sheet1!$P$9, 2*B641-1, 0),T641)</f>
        <v>5743.346018</v>
      </c>
      <c r="E642" s="100">
        <f t="array" ref="E642">index(Sheet1!$C$25:$H$42, C642,B642)</f>
        <v>116.6701229</v>
      </c>
      <c r="F642" s="100">
        <f t="array" ref="F642">index(Sheet1!$C$25:$H$42, C642+1,B642)</f>
        <v>127.2764978</v>
      </c>
      <c r="G642" s="94">
        <f t="array" ref="G642">index(Sheet1!$B$25:$B$42, C642,1)</f>
        <v>5500</v>
      </c>
      <c r="H642" s="94">
        <f t="array" ref="H642">index(Sheet1!$B$25:$B$42, C642+1,1)</f>
        <v>6000</v>
      </c>
      <c r="I642" s="100">
        <f t="shared" si="17"/>
        <v>121.8321611</v>
      </c>
      <c r="J642" s="100">
        <f t="array" ref="J642">index(Sheet1!$F$47:$K$64, C642,B642)</f>
        <v>1842.75</v>
      </c>
      <c r="K642" s="100">
        <f t="array" ref="K642">index(Sheet1!$F$47:$K$64, C642+1,B642)</f>
        <v>1790.1</v>
      </c>
      <c r="L642" s="102">
        <f t="shared" si="18"/>
        <v>1817.125664</v>
      </c>
      <c r="M642" s="83">
        <f>L642/( 0.5*Sheet1!$F$18/12)</f>
        <v>1742.51975</v>
      </c>
      <c r="N642" s="83">
        <f t="shared" si="19"/>
        <v>0.5002927792</v>
      </c>
      <c r="O642" s="83">
        <f t="shared" si="20"/>
        <v>279.1516</v>
      </c>
      <c r="P642" s="83">
        <f t="shared" si="21"/>
        <v>0.08014688488</v>
      </c>
      <c r="Q642" s="83">
        <f t="shared" si="22"/>
        <v>1</v>
      </c>
      <c r="R642" s="86">
        <f t="shared" si="31"/>
        <v>121.9244022</v>
      </c>
      <c r="S642" s="86">
        <f>min(R642, offset(Sheet1!$K$9,B642-1,0))</f>
        <v>121.9244022</v>
      </c>
      <c r="T642" s="83">
        <f t="shared" si="30"/>
        <v>5747.694399</v>
      </c>
      <c r="U642" s="83">
        <f t="shared" si="26"/>
        <v>0</v>
      </c>
      <c r="V642" s="83">
        <f t="shared" si="27"/>
        <v>3.575096262</v>
      </c>
      <c r="W642" s="83">
        <f t="shared" si="28"/>
        <v>1575.413015</v>
      </c>
    </row>
    <row r="643" ht="12.75" customHeight="1">
      <c r="A643" s="83">
        <f t="shared" si="29"/>
        <v>13.14</v>
      </c>
      <c r="B643" s="83">
        <f>IF( ISERROR( MATCH(R642,Sheet1!$K$9:$K$13,1) ), 1,  MATCH(R642,Sheet1!$K$9:$K$13,1)+1)</f>
        <v>3</v>
      </c>
      <c r="C643" s="94">
        <f>IF( ISERROR( MATCH(D643,Sheet1!$B$25:$B$42) ), 1, MATCH(D643,Sheet1!$B$25:$B$42))</f>
        <v>11</v>
      </c>
      <c r="D643" s="83">
        <f>if(U643, OFFSET(Sheet1!$P$9, 2*B642-1, 0),T642)</f>
        <v>5747.694399</v>
      </c>
      <c r="E643" s="100">
        <f t="array" ref="E643">index(Sheet1!$C$25:$H$42, C643,B643)</f>
        <v>116.6701229</v>
      </c>
      <c r="F643" s="100">
        <f t="array" ref="F643">index(Sheet1!$C$25:$H$42, C643+1,B643)</f>
        <v>127.2764978</v>
      </c>
      <c r="G643" s="94">
        <f t="array" ref="G643">index(Sheet1!$B$25:$B$42, C643,1)</f>
        <v>5500</v>
      </c>
      <c r="H643" s="94">
        <f t="array" ref="H643">index(Sheet1!$B$25:$B$42, C643+1,1)</f>
        <v>6000</v>
      </c>
      <c r="I643" s="100">
        <f t="shared" si="17"/>
        <v>121.9244022</v>
      </c>
      <c r="J643" s="100">
        <f t="array" ref="J643">index(Sheet1!$F$47:$K$64, C643,B643)</f>
        <v>1842.75</v>
      </c>
      <c r="K643" s="100">
        <f t="array" ref="K643">index(Sheet1!$F$47:$K$64, C643+1,B643)</f>
        <v>1790.1</v>
      </c>
      <c r="L643" s="102">
        <f t="shared" si="18"/>
        <v>1816.66778</v>
      </c>
      <c r="M643" s="83">
        <f>L643/( 0.5*Sheet1!$F$18/12)</f>
        <v>1742.080665</v>
      </c>
      <c r="N643" s="83">
        <f t="shared" si="19"/>
        <v>0.500166714</v>
      </c>
      <c r="O643" s="83">
        <f t="shared" si="20"/>
        <v>279.5744605</v>
      </c>
      <c r="P643" s="83">
        <f t="shared" si="21"/>
        <v>0.08026829186</v>
      </c>
      <c r="Q643" s="83">
        <f t="shared" si="22"/>
        <v>1</v>
      </c>
      <c r="R643" s="86">
        <f t="shared" si="31"/>
        <v>122.016589</v>
      </c>
      <c r="S643" s="86">
        <f>min(R643, offset(Sheet1!$K$9,B643-1,0))</f>
        <v>122.016589</v>
      </c>
      <c r="T643" s="83">
        <f t="shared" si="30"/>
        <v>5752.040219</v>
      </c>
      <c r="U643" s="83">
        <f t="shared" si="26"/>
        <v>0</v>
      </c>
      <c r="V643" s="83">
        <f t="shared" si="27"/>
        <v>3.577801205</v>
      </c>
      <c r="W643" s="83">
        <f t="shared" si="28"/>
        <v>1578.988111</v>
      </c>
    </row>
    <row r="644" ht="12.75" customHeight="1">
      <c r="A644" s="83">
        <f t="shared" si="29"/>
        <v>13.16</v>
      </c>
      <c r="B644" s="83">
        <f>IF( ISERROR( MATCH(R643,Sheet1!$K$9:$K$13,1) ), 1,  MATCH(R643,Sheet1!$K$9:$K$13,1)+1)</f>
        <v>3</v>
      </c>
      <c r="C644" s="94">
        <f>IF( ISERROR( MATCH(D644,Sheet1!$B$25:$B$42) ), 1, MATCH(D644,Sheet1!$B$25:$B$42))</f>
        <v>11</v>
      </c>
      <c r="D644" s="83">
        <f>if(U644, OFFSET(Sheet1!$P$9, 2*B643-1, 0),T643)</f>
        <v>5752.040219</v>
      </c>
      <c r="E644" s="100">
        <f t="array" ref="E644">index(Sheet1!$C$25:$H$42, C644,B644)</f>
        <v>116.6701229</v>
      </c>
      <c r="F644" s="100">
        <f t="array" ref="F644">index(Sheet1!$C$25:$H$42, C644+1,B644)</f>
        <v>127.2764978</v>
      </c>
      <c r="G644" s="94">
        <f t="array" ref="G644">index(Sheet1!$B$25:$B$42, C644,1)</f>
        <v>5500</v>
      </c>
      <c r="H644" s="94">
        <f t="array" ref="H644">index(Sheet1!$B$25:$B$42, C644+1,1)</f>
        <v>6000</v>
      </c>
      <c r="I644" s="100">
        <f t="shared" si="17"/>
        <v>122.016589</v>
      </c>
      <c r="J644" s="100">
        <f t="array" ref="J644">index(Sheet1!$F$47:$K$64, C644,B644)</f>
        <v>1842.75</v>
      </c>
      <c r="K644" s="100">
        <f t="array" ref="K644">index(Sheet1!$F$47:$K$64, C644+1,B644)</f>
        <v>1790.1</v>
      </c>
      <c r="L644" s="102">
        <f t="shared" si="18"/>
        <v>1816.210165</v>
      </c>
      <c r="M644" s="83">
        <f>L644/( 0.5*Sheet1!$F$18/12)</f>
        <v>1741.641838</v>
      </c>
      <c r="N644" s="83">
        <f t="shared" si="19"/>
        <v>0.500040723</v>
      </c>
      <c r="O644" s="83">
        <f t="shared" si="20"/>
        <v>279.9973917</v>
      </c>
      <c r="P644" s="83">
        <f t="shared" si="21"/>
        <v>0.08038971913</v>
      </c>
      <c r="Q644" s="83">
        <f t="shared" si="22"/>
        <v>1</v>
      </c>
      <c r="R644" s="86">
        <f t="shared" si="31"/>
        <v>122.1087215</v>
      </c>
      <c r="S644" s="86">
        <f>min(R644, offset(Sheet1!$K$9,B644-1,0))</f>
        <v>122.1087215</v>
      </c>
      <c r="T644" s="83">
        <f t="shared" si="30"/>
        <v>5756.383478</v>
      </c>
      <c r="U644" s="83">
        <f t="shared" si="26"/>
        <v>0</v>
      </c>
      <c r="V644" s="83">
        <f t="shared" si="27"/>
        <v>3.580504554</v>
      </c>
      <c r="W644" s="83">
        <f t="shared" si="28"/>
        <v>1582.565912</v>
      </c>
    </row>
    <row r="645" ht="12.75" customHeight="1">
      <c r="A645" s="83">
        <f t="shared" si="29"/>
        <v>13.18</v>
      </c>
      <c r="B645" s="83">
        <f>IF( ISERROR( MATCH(R644,Sheet1!$K$9:$K$13,1) ), 1,  MATCH(R644,Sheet1!$K$9:$K$13,1)+1)</f>
        <v>3</v>
      </c>
      <c r="C645" s="94">
        <f>IF( ISERROR( MATCH(D645,Sheet1!$B$25:$B$42) ), 1, MATCH(D645,Sheet1!$B$25:$B$42))</f>
        <v>11</v>
      </c>
      <c r="D645" s="83">
        <f>if(U645, OFFSET(Sheet1!$P$9, 2*B644-1, 0),T644)</f>
        <v>5756.383478</v>
      </c>
      <c r="E645" s="100">
        <f t="array" ref="E645">index(Sheet1!$C$25:$H$42, C645,B645)</f>
        <v>116.6701229</v>
      </c>
      <c r="F645" s="100">
        <f t="array" ref="F645">index(Sheet1!$C$25:$H$42, C645+1,B645)</f>
        <v>127.2764978</v>
      </c>
      <c r="G645" s="94">
        <f t="array" ref="G645">index(Sheet1!$B$25:$B$42, C645,1)</f>
        <v>5500</v>
      </c>
      <c r="H645" s="94">
        <f t="array" ref="H645">index(Sheet1!$B$25:$B$42, C645+1,1)</f>
        <v>6000</v>
      </c>
      <c r="I645" s="100">
        <f t="shared" si="17"/>
        <v>122.1087215</v>
      </c>
      <c r="J645" s="100">
        <f t="array" ref="J645">index(Sheet1!$F$47:$K$64, C645,B645)</f>
        <v>1842.75</v>
      </c>
      <c r="K645" s="100">
        <f t="array" ref="K645">index(Sheet1!$F$47:$K$64, C645+1,B645)</f>
        <v>1790.1</v>
      </c>
      <c r="L645" s="102">
        <f t="shared" si="18"/>
        <v>1815.75282</v>
      </c>
      <c r="M645" s="83">
        <f>L645/( 0.5*Sheet1!$F$18/12)</f>
        <v>1741.20327</v>
      </c>
      <c r="N645" s="83">
        <f t="shared" si="19"/>
        <v>0.4999148063</v>
      </c>
      <c r="O645" s="83">
        <f t="shared" si="20"/>
        <v>280.4203931</v>
      </c>
      <c r="P645" s="83">
        <f t="shared" si="21"/>
        <v>0.08051116654</v>
      </c>
      <c r="Q645" s="83">
        <f t="shared" si="22"/>
        <v>1</v>
      </c>
      <c r="R645" s="86">
        <f t="shared" si="31"/>
        <v>122.2007996</v>
      </c>
      <c r="S645" s="86">
        <f>min(R645, offset(Sheet1!$K$9,B645-1,0))</f>
        <v>122.2007996</v>
      </c>
      <c r="T645" s="83">
        <f t="shared" si="30"/>
        <v>5760.724177</v>
      </c>
      <c r="U645" s="83">
        <f t="shared" si="26"/>
        <v>0</v>
      </c>
      <c r="V645" s="83">
        <f t="shared" si="27"/>
        <v>3.58320631</v>
      </c>
      <c r="W645" s="83">
        <f t="shared" si="28"/>
        <v>1586.146417</v>
      </c>
    </row>
    <row r="646" ht="12.75" customHeight="1">
      <c r="A646" s="83">
        <f t="shared" si="29"/>
        <v>13.2</v>
      </c>
      <c r="B646" s="83">
        <f>IF( ISERROR( MATCH(R645,Sheet1!$K$9:$K$13,1) ), 1,  MATCH(R645,Sheet1!$K$9:$K$13,1)+1)</f>
        <v>3</v>
      </c>
      <c r="C646" s="94">
        <f>IF( ISERROR( MATCH(D646,Sheet1!$B$25:$B$42) ), 1, MATCH(D646,Sheet1!$B$25:$B$42))</f>
        <v>11</v>
      </c>
      <c r="D646" s="83">
        <f>if(U646, OFFSET(Sheet1!$P$9, 2*B645-1, 0),T645)</f>
        <v>5760.724177</v>
      </c>
      <c r="E646" s="100">
        <f t="array" ref="E646">index(Sheet1!$C$25:$H$42, C646,B646)</f>
        <v>116.6701229</v>
      </c>
      <c r="F646" s="100">
        <f t="array" ref="F646">index(Sheet1!$C$25:$H$42, C646+1,B646)</f>
        <v>127.2764978</v>
      </c>
      <c r="G646" s="94">
        <f t="array" ref="G646">index(Sheet1!$B$25:$B$42, C646,1)</f>
        <v>5500</v>
      </c>
      <c r="H646" s="94">
        <f t="array" ref="H646">index(Sheet1!$B$25:$B$42, C646+1,1)</f>
        <v>6000</v>
      </c>
      <c r="I646" s="100">
        <f t="shared" si="17"/>
        <v>122.2007996</v>
      </c>
      <c r="J646" s="100">
        <f t="array" ref="J646">index(Sheet1!$F$47:$K$64, C646,B646)</f>
        <v>1842.75</v>
      </c>
      <c r="K646" s="100">
        <f t="array" ref="K646">index(Sheet1!$F$47:$K$64, C646+1,B646)</f>
        <v>1790.1</v>
      </c>
      <c r="L646" s="102">
        <f t="shared" si="18"/>
        <v>1815.295744</v>
      </c>
      <c r="M646" s="83">
        <f>L646/( 0.5*Sheet1!$F$18/12)</f>
        <v>1740.764961</v>
      </c>
      <c r="N646" s="83">
        <f t="shared" si="19"/>
        <v>0.4997889638</v>
      </c>
      <c r="O646" s="83">
        <f t="shared" si="20"/>
        <v>280.8434641</v>
      </c>
      <c r="P646" s="83">
        <f t="shared" si="21"/>
        <v>0.08063263396</v>
      </c>
      <c r="Q646" s="83">
        <f t="shared" si="22"/>
        <v>1</v>
      </c>
      <c r="R646" s="86">
        <f t="shared" si="31"/>
        <v>122.2928235</v>
      </c>
      <c r="S646" s="86">
        <f>min(R646, offset(Sheet1!$K$9,B646-1,0))</f>
        <v>122.2928235</v>
      </c>
      <c r="T646" s="83">
        <f t="shared" si="30"/>
        <v>5765.062317</v>
      </c>
      <c r="U646" s="83">
        <f t="shared" si="26"/>
        <v>0</v>
      </c>
      <c r="V646" s="83">
        <f t="shared" si="27"/>
        <v>3.585906473</v>
      </c>
      <c r="W646" s="83">
        <f t="shared" si="28"/>
        <v>1589.729623</v>
      </c>
    </row>
    <row r="647" ht="12.75" customHeight="1">
      <c r="A647" s="83">
        <f t="shared" si="29"/>
        <v>13.22</v>
      </c>
      <c r="B647" s="83">
        <f>IF( ISERROR( MATCH(R646,Sheet1!$K$9:$K$13,1) ), 1,  MATCH(R646,Sheet1!$K$9:$K$13,1)+1)</f>
        <v>3</v>
      </c>
      <c r="C647" s="94">
        <f>IF( ISERROR( MATCH(D647,Sheet1!$B$25:$B$42) ), 1, MATCH(D647,Sheet1!$B$25:$B$42))</f>
        <v>11</v>
      </c>
      <c r="D647" s="83">
        <f>if(U647, OFFSET(Sheet1!$P$9, 2*B646-1, 0),T646)</f>
        <v>5765.062317</v>
      </c>
      <c r="E647" s="100">
        <f t="array" ref="E647">index(Sheet1!$C$25:$H$42, C647,B647)</f>
        <v>116.6701229</v>
      </c>
      <c r="F647" s="100">
        <f t="array" ref="F647">index(Sheet1!$C$25:$H$42, C647+1,B647)</f>
        <v>127.2764978</v>
      </c>
      <c r="G647" s="94">
        <f t="array" ref="G647">index(Sheet1!$B$25:$B$42, C647,1)</f>
        <v>5500</v>
      </c>
      <c r="H647" s="94">
        <f t="array" ref="H647">index(Sheet1!$B$25:$B$42, C647+1,1)</f>
        <v>6000</v>
      </c>
      <c r="I647" s="100">
        <f t="shared" si="17"/>
        <v>122.2928235</v>
      </c>
      <c r="J647" s="100">
        <f t="array" ref="J647">index(Sheet1!$F$47:$K$64, C647,B647)</f>
        <v>1842.75</v>
      </c>
      <c r="K647" s="100">
        <f t="array" ref="K647">index(Sheet1!$F$47:$K$64, C647+1,B647)</f>
        <v>1790.1</v>
      </c>
      <c r="L647" s="102">
        <f t="shared" si="18"/>
        <v>1814.838938</v>
      </c>
      <c r="M647" s="83">
        <f>L647/( 0.5*Sheet1!$F$18/12)</f>
        <v>1740.32691</v>
      </c>
      <c r="N647" s="83">
        <f t="shared" si="19"/>
        <v>0.4996631955</v>
      </c>
      <c r="O647" s="83">
        <f t="shared" si="20"/>
        <v>281.2666042</v>
      </c>
      <c r="P647" s="83">
        <f t="shared" si="21"/>
        <v>0.08075412123</v>
      </c>
      <c r="Q647" s="83">
        <f t="shared" si="22"/>
        <v>1</v>
      </c>
      <c r="R647" s="86">
        <f t="shared" si="31"/>
        <v>122.3847931</v>
      </c>
      <c r="S647" s="86">
        <f>min(R647, offset(Sheet1!$K$9,B647-1,0))</f>
        <v>122.3847931</v>
      </c>
      <c r="T647" s="83">
        <f t="shared" si="30"/>
        <v>5769.397897</v>
      </c>
      <c r="U647" s="83">
        <f t="shared" si="26"/>
        <v>0</v>
      </c>
      <c r="V647" s="83">
        <f t="shared" si="27"/>
        <v>3.588605043</v>
      </c>
      <c r="W647" s="83">
        <f t="shared" si="28"/>
        <v>1593.31553</v>
      </c>
    </row>
    <row r="648" ht="12.75" customHeight="1">
      <c r="A648" s="83">
        <f t="shared" si="29"/>
        <v>13.24</v>
      </c>
      <c r="B648" s="83">
        <f>IF( ISERROR( MATCH(R647,Sheet1!$K$9:$K$13,1) ), 1,  MATCH(R647,Sheet1!$K$9:$K$13,1)+1)</f>
        <v>3</v>
      </c>
      <c r="C648" s="94">
        <f>IF( ISERROR( MATCH(D648,Sheet1!$B$25:$B$42) ), 1, MATCH(D648,Sheet1!$B$25:$B$42))</f>
        <v>11</v>
      </c>
      <c r="D648" s="83">
        <f>if(U648, OFFSET(Sheet1!$P$9, 2*B647-1, 0),T647)</f>
        <v>5769.397897</v>
      </c>
      <c r="E648" s="100">
        <f t="array" ref="E648">index(Sheet1!$C$25:$H$42, C648,B648)</f>
        <v>116.6701229</v>
      </c>
      <c r="F648" s="100">
        <f t="array" ref="F648">index(Sheet1!$C$25:$H$42, C648+1,B648)</f>
        <v>127.2764978</v>
      </c>
      <c r="G648" s="94">
        <f t="array" ref="G648">index(Sheet1!$B$25:$B$42, C648,1)</f>
        <v>5500</v>
      </c>
      <c r="H648" s="94">
        <f t="array" ref="H648">index(Sheet1!$B$25:$B$42, C648+1,1)</f>
        <v>6000</v>
      </c>
      <c r="I648" s="100">
        <f t="shared" si="17"/>
        <v>122.3847931</v>
      </c>
      <c r="J648" s="100">
        <f t="array" ref="J648">index(Sheet1!$F$47:$K$64, C648,B648)</f>
        <v>1842.75</v>
      </c>
      <c r="K648" s="100">
        <f t="array" ref="K648">index(Sheet1!$F$47:$K$64, C648+1,B648)</f>
        <v>1790.1</v>
      </c>
      <c r="L648" s="102">
        <f t="shared" si="18"/>
        <v>1814.382401</v>
      </c>
      <c r="M648" s="83">
        <f>L648/( 0.5*Sheet1!$F$18/12)</f>
        <v>1739.889117</v>
      </c>
      <c r="N648" s="83">
        <f t="shared" si="19"/>
        <v>0.4995375014</v>
      </c>
      <c r="O648" s="83">
        <f t="shared" si="20"/>
        <v>281.689813</v>
      </c>
      <c r="P648" s="83">
        <f t="shared" si="21"/>
        <v>0.0808756282</v>
      </c>
      <c r="Q648" s="83">
        <f t="shared" si="22"/>
        <v>1</v>
      </c>
      <c r="R648" s="86">
        <f t="shared" si="31"/>
        <v>122.4767084</v>
      </c>
      <c r="S648" s="86">
        <f>min(R648, offset(Sheet1!$K$9,B648-1,0))</f>
        <v>122.4767084</v>
      </c>
      <c r="T648" s="83">
        <f t="shared" si="30"/>
        <v>5773.730919</v>
      </c>
      <c r="U648" s="83">
        <f t="shared" si="26"/>
        <v>0</v>
      </c>
      <c r="V648" s="83">
        <f t="shared" si="27"/>
        <v>3.591302022</v>
      </c>
      <c r="W648" s="83">
        <f t="shared" si="28"/>
        <v>1596.904135</v>
      </c>
    </row>
    <row r="649" ht="12.75" customHeight="1">
      <c r="A649" s="83">
        <f t="shared" si="29"/>
        <v>13.26</v>
      </c>
      <c r="B649" s="83">
        <f>IF( ISERROR( MATCH(R648,Sheet1!$K$9:$K$13,1) ), 1,  MATCH(R648,Sheet1!$K$9:$K$13,1)+1)</f>
        <v>3</v>
      </c>
      <c r="C649" s="94">
        <f>IF( ISERROR( MATCH(D649,Sheet1!$B$25:$B$42) ), 1, MATCH(D649,Sheet1!$B$25:$B$42))</f>
        <v>11</v>
      </c>
      <c r="D649" s="83">
        <f>if(U649, OFFSET(Sheet1!$P$9, 2*B648-1, 0),T648)</f>
        <v>5773.730919</v>
      </c>
      <c r="E649" s="100">
        <f t="array" ref="E649">index(Sheet1!$C$25:$H$42, C649,B649)</f>
        <v>116.6701229</v>
      </c>
      <c r="F649" s="100">
        <f t="array" ref="F649">index(Sheet1!$C$25:$H$42, C649+1,B649)</f>
        <v>127.2764978</v>
      </c>
      <c r="G649" s="94">
        <f t="array" ref="G649">index(Sheet1!$B$25:$B$42, C649,1)</f>
        <v>5500</v>
      </c>
      <c r="H649" s="94">
        <f t="array" ref="H649">index(Sheet1!$B$25:$B$42, C649+1,1)</f>
        <v>6000</v>
      </c>
      <c r="I649" s="100">
        <f t="shared" si="17"/>
        <v>122.4767084</v>
      </c>
      <c r="J649" s="100">
        <f t="array" ref="J649">index(Sheet1!$F$47:$K$64, C649,B649)</f>
        <v>1842.75</v>
      </c>
      <c r="K649" s="100">
        <f t="array" ref="K649">index(Sheet1!$F$47:$K$64, C649+1,B649)</f>
        <v>1790.1</v>
      </c>
      <c r="L649" s="102">
        <f t="shared" si="18"/>
        <v>1813.926134</v>
      </c>
      <c r="M649" s="83">
        <f>L649/( 0.5*Sheet1!$F$18/12)</f>
        <v>1739.451583</v>
      </c>
      <c r="N649" s="83">
        <f t="shared" si="19"/>
        <v>0.4994118815</v>
      </c>
      <c r="O649" s="83">
        <f t="shared" si="20"/>
        <v>282.11309</v>
      </c>
      <c r="P649" s="83">
        <f t="shared" si="21"/>
        <v>0.08099715474</v>
      </c>
      <c r="Q649" s="83">
        <f t="shared" si="22"/>
        <v>1</v>
      </c>
      <c r="R649" s="86">
        <f t="shared" si="31"/>
        <v>122.5685694</v>
      </c>
      <c r="S649" s="86">
        <f>min(R649, offset(Sheet1!$K$9,B649-1,0))</f>
        <v>122.5685694</v>
      </c>
      <c r="T649" s="83">
        <f t="shared" si="30"/>
        <v>5778.061384</v>
      </c>
      <c r="U649" s="83">
        <f t="shared" si="26"/>
        <v>0</v>
      </c>
      <c r="V649" s="83">
        <f t="shared" si="27"/>
        <v>3.593997408</v>
      </c>
      <c r="W649" s="83">
        <f t="shared" si="28"/>
        <v>1600.495437</v>
      </c>
    </row>
    <row r="650" ht="12.75" customHeight="1">
      <c r="A650" s="83">
        <f t="shared" si="29"/>
        <v>13.28</v>
      </c>
      <c r="B650" s="83">
        <f>IF( ISERROR( MATCH(R649,Sheet1!$K$9:$K$13,1) ), 1,  MATCH(R649,Sheet1!$K$9:$K$13,1)+1)</f>
        <v>3</v>
      </c>
      <c r="C650" s="94">
        <f>IF( ISERROR( MATCH(D650,Sheet1!$B$25:$B$42) ), 1, MATCH(D650,Sheet1!$B$25:$B$42))</f>
        <v>11</v>
      </c>
      <c r="D650" s="83">
        <f>if(U650, OFFSET(Sheet1!$P$9, 2*B649-1, 0),T649)</f>
        <v>5778.061384</v>
      </c>
      <c r="E650" s="100">
        <f t="array" ref="E650">index(Sheet1!$C$25:$H$42, C650,B650)</f>
        <v>116.6701229</v>
      </c>
      <c r="F650" s="100">
        <f t="array" ref="F650">index(Sheet1!$C$25:$H$42, C650+1,B650)</f>
        <v>127.2764978</v>
      </c>
      <c r="G650" s="94">
        <f t="array" ref="G650">index(Sheet1!$B$25:$B$42, C650,1)</f>
        <v>5500</v>
      </c>
      <c r="H650" s="94">
        <f t="array" ref="H650">index(Sheet1!$B$25:$B$42, C650+1,1)</f>
        <v>6000</v>
      </c>
      <c r="I650" s="100">
        <f t="shared" si="17"/>
        <v>122.5685694</v>
      </c>
      <c r="J650" s="100">
        <f t="array" ref="J650">index(Sheet1!$F$47:$K$64, C650,B650)</f>
        <v>1842.75</v>
      </c>
      <c r="K650" s="100">
        <f t="array" ref="K650">index(Sheet1!$F$47:$K$64, C650+1,B650)</f>
        <v>1790.1</v>
      </c>
      <c r="L650" s="102">
        <f t="shared" si="18"/>
        <v>1813.470136</v>
      </c>
      <c r="M650" s="83">
        <f>L650/( 0.5*Sheet1!$F$18/12)</f>
        <v>1739.014307</v>
      </c>
      <c r="N650" s="83">
        <f t="shared" si="19"/>
        <v>0.4992863357</v>
      </c>
      <c r="O650" s="83">
        <f t="shared" si="20"/>
        <v>282.5364345</v>
      </c>
      <c r="P650" s="83">
        <f t="shared" si="21"/>
        <v>0.08111870069</v>
      </c>
      <c r="Q650" s="83">
        <f t="shared" si="22"/>
        <v>1</v>
      </c>
      <c r="R650" s="86">
        <f t="shared" si="31"/>
        <v>122.6603763</v>
      </c>
      <c r="S650" s="86">
        <f>min(R650, offset(Sheet1!$K$9,B650-1,0))</f>
        <v>122.6603763</v>
      </c>
      <c r="T650" s="83">
        <f t="shared" si="30"/>
        <v>5782.38929</v>
      </c>
      <c r="U650" s="83">
        <f t="shared" si="26"/>
        <v>0</v>
      </c>
      <c r="V650" s="83">
        <f t="shared" si="27"/>
        <v>3.596691204</v>
      </c>
      <c r="W650" s="83">
        <f t="shared" si="28"/>
        <v>1604.089434</v>
      </c>
    </row>
    <row r="651" ht="12.75" customHeight="1">
      <c r="A651" s="83">
        <f t="shared" si="29"/>
        <v>13.3</v>
      </c>
      <c r="B651" s="83">
        <f>IF( ISERROR( MATCH(R650,Sheet1!$K$9:$K$13,1) ), 1,  MATCH(R650,Sheet1!$K$9:$K$13,1)+1)</f>
        <v>3</v>
      </c>
      <c r="C651" s="94">
        <f>IF( ISERROR( MATCH(D651,Sheet1!$B$25:$B$42) ), 1, MATCH(D651,Sheet1!$B$25:$B$42))</f>
        <v>11</v>
      </c>
      <c r="D651" s="83">
        <f>if(U651, OFFSET(Sheet1!$P$9, 2*B650-1, 0),T650)</f>
        <v>5782.38929</v>
      </c>
      <c r="E651" s="100">
        <f t="array" ref="E651">index(Sheet1!$C$25:$H$42, C651,B651)</f>
        <v>116.6701229</v>
      </c>
      <c r="F651" s="100">
        <f t="array" ref="F651">index(Sheet1!$C$25:$H$42, C651+1,B651)</f>
        <v>127.2764978</v>
      </c>
      <c r="G651" s="94">
        <f t="array" ref="G651">index(Sheet1!$B$25:$B$42, C651,1)</f>
        <v>5500</v>
      </c>
      <c r="H651" s="94">
        <f t="array" ref="H651">index(Sheet1!$B$25:$B$42, C651+1,1)</f>
        <v>6000</v>
      </c>
      <c r="I651" s="100">
        <f t="shared" si="17"/>
        <v>122.6603763</v>
      </c>
      <c r="J651" s="100">
        <f t="array" ref="J651">index(Sheet1!$F$47:$K$64, C651,B651)</f>
        <v>1842.75</v>
      </c>
      <c r="K651" s="100">
        <f t="array" ref="K651">index(Sheet1!$F$47:$K$64, C651+1,B651)</f>
        <v>1790.1</v>
      </c>
      <c r="L651" s="102">
        <f t="shared" si="18"/>
        <v>1813.014408</v>
      </c>
      <c r="M651" s="83">
        <f>L651/( 0.5*Sheet1!$F$18/12)</f>
        <v>1738.57729</v>
      </c>
      <c r="N651" s="83">
        <f t="shared" si="19"/>
        <v>0.4991608641</v>
      </c>
      <c r="O651" s="83">
        <f t="shared" si="20"/>
        <v>282.9598462</v>
      </c>
      <c r="P651" s="83">
        <f t="shared" si="21"/>
        <v>0.08124026591</v>
      </c>
      <c r="Q651" s="83">
        <f t="shared" si="22"/>
        <v>1</v>
      </c>
      <c r="R651" s="86">
        <f t="shared" si="31"/>
        <v>122.7521288</v>
      </c>
      <c r="S651" s="86">
        <f>min(R651, offset(Sheet1!$K$9,B651-1,0))</f>
        <v>122.7521288</v>
      </c>
      <c r="T651" s="83">
        <f t="shared" si="30"/>
        <v>5786.71464</v>
      </c>
      <c r="U651" s="83">
        <f t="shared" si="26"/>
        <v>0</v>
      </c>
      <c r="V651" s="83">
        <f t="shared" si="27"/>
        <v>3.599383408</v>
      </c>
      <c r="W651" s="83">
        <f t="shared" si="28"/>
        <v>1607.686126</v>
      </c>
    </row>
    <row r="652" ht="12.75" customHeight="1">
      <c r="A652" s="83">
        <f t="shared" si="29"/>
        <v>13.32</v>
      </c>
      <c r="B652" s="83">
        <f>IF( ISERROR( MATCH(R651,Sheet1!$K$9:$K$13,1) ), 1,  MATCH(R651,Sheet1!$K$9:$K$13,1)+1)</f>
        <v>3</v>
      </c>
      <c r="C652" s="94">
        <f>IF( ISERROR( MATCH(D652,Sheet1!$B$25:$B$42) ), 1, MATCH(D652,Sheet1!$B$25:$B$42))</f>
        <v>11</v>
      </c>
      <c r="D652" s="83">
        <f>if(U652, OFFSET(Sheet1!$P$9, 2*B651-1, 0),T651)</f>
        <v>5786.71464</v>
      </c>
      <c r="E652" s="100">
        <f t="array" ref="E652">index(Sheet1!$C$25:$H$42, C652,B652)</f>
        <v>116.6701229</v>
      </c>
      <c r="F652" s="100">
        <f t="array" ref="F652">index(Sheet1!$C$25:$H$42, C652+1,B652)</f>
        <v>127.2764978</v>
      </c>
      <c r="G652" s="94">
        <f t="array" ref="G652">index(Sheet1!$B$25:$B$42, C652,1)</f>
        <v>5500</v>
      </c>
      <c r="H652" s="94">
        <f t="array" ref="H652">index(Sheet1!$B$25:$B$42, C652+1,1)</f>
        <v>6000</v>
      </c>
      <c r="I652" s="100">
        <f t="shared" si="17"/>
        <v>122.7521288</v>
      </c>
      <c r="J652" s="100">
        <f t="array" ref="J652">index(Sheet1!$F$47:$K$64, C652,B652)</f>
        <v>1842.75</v>
      </c>
      <c r="K652" s="100">
        <f t="array" ref="K652">index(Sheet1!$F$47:$K$64, C652+1,B652)</f>
        <v>1790.1</v>
      </c>
      <c r="L652" s="102">
        <f t="shared" si="18"/>
        <v>1812.558948</v>
      </c>
      <c r="M652" s="83">
        <f>L652/( 0.5*Sheet1!$F$18/12)</f>
        <v>1738.14053</v>
      </c>
      <c r="N652" s="83">
        <f t="shared" si="19"/>
        <v>0.4990354666</v>
      </c>
      <c r="O652" s="83">
        <f t="shared" si="20"/>
        <v>283.3833245</v>
      </c>
      <c r="P652" s="83">
        <f t="shared" si="21"/>
        <v>0.08136185026</v>
      </c>
      <c r="Q652" s="83">
        <f t="shared" si="22"/>
        <v>1</v>
      </c>
      <c r="R652" s="86">
        <f t="shared" si="31"/>
        <v>122.8438272</v>
      </c>
      <c r="S652" s="86">
        <f>min(R652, offset(Sheet1!$K$9,B652-1,0))</f>
        <v>122.8438272</v>
      </c>
      <c r="T652" s="83">
        <f t="shared" si="30"/>
        <v>5791.037434</v>
      </c>
      <c r="U652" s="83">
        <f t="shared" si="26"/>
        <v>0</v>
      </c>
      <c r="V652" s="83">
        <f t="shared" si="27"/>
        <v>3.602074021</v>
      </c>
      <c r="W652" s="83">
        <f t="shared" si="28"/>
        <v>1611.285509</v>
      </c>
    </row>
    <row r="653" ht="12.75" customHeight="1">
      <c r="A653" s="83">
        <f t="shared" si="29"/>
        <v>13.34</v>
      </c>
      <c r="B653" s="83">
        <f>IF( ISERROR( MATCH(R652,Sheet1!$K$9:$K$13,1) ), 1,  MATCH(R652,Sheet1!$K$9:$K$13,1)+1)</f>
        <v>3</v>
      </c>
      <c r="C653" s="94">
        <f>IF( ISERROR( MATCH(D653,Sheet1!$B$25:$B$42) ), 1, MATCH(D653,Sheet1!$B$25:$B$42))</f>
        <v>11</v>
      </c>
      <c r="D653" s="83">
        <f>if(U653, OFFSET(Sheet1!$P$9, 2*B652-1, 0),T652)</f>
        <v>5791.037434</v>
      </c>
      <c r="E653" s="100">
        <f t="array" ref="E653">index(Sheet1!$C$25:$H$42, C653,B653)</f>
        <v>116.6701229</v>
      </c>
      <c r="F653" s="100">
        <f t="array" ref="F653">index(Sheet1!$C$25:$H$42, C653+1,B653)</f>
        <v>127.2764978</v>
      </c>
      <c r="G653" s="94">
        <f t="array" ref="G653">index(Sheet1!$B$25:$B$42, C653,1)</f>
        <v>5500</v>
      </c>
      <c r="H653" s="94">
        <f t="array" ref="H653">index(Sheet1!$B$25:$B$42, C653+1,1)</f>
        <v>6000</v>
      </c>
      <c r="I653" s="100">
        <f t="shared" si="17"/>
        <v>122.8438272</v>
      </c>
      <c r="J653" s="100">
        <f t="array" ref="J653">index(Sheet1!$F$47:$K$64, C653,B653)</f>
        <v>1842.75</v>
      </c>
      <c r="K653" s="100">
        <f t="array" ref="K653">index(Sheet1!$F$47:$K$64, C653+1,B653)</f>
        <v>1790.1</v>
      </c>
      <c r="L653" s="102">
        <f t="shared" si="18"/>
        <v>1812.103758</v>
      </c>
      <c r="M653" s="83">
        <f>L653/( 0.5*Sheet1!$F$18/12)</f>
        <v>1737.704029</v>
      </c>
      <c r="N653" s="83">
        <f t="shared" si="19"/>
        <v>0.4989101432</v>
      </c>
      <c r="O653" s="83">
        <f t="shared" si="20"/>
        <v>283.8068688</v>
      </c>
      <c r="P653" s="83">
        <f t="shared" si="21"/>
        <v>0.08148345359</v>
      </c>
      <c r="Q653" s="83">
        <f t="shared" si="22"/>
        <v>1</v>
      </c>
      <c r="R653" s="86">
        <f t="shared" si="31"/>
        <v>122.9354713</v>
      </c>
      <c r="S653" s="86">
        <f>min(R653, offset(Sheet1!$K$9,B653-1,0))</f>
        <v>122.9354713</v>
      </c>
      <c r="T653" s="83">
        <f t="shared" si="30"/>
        <v>5795.357672</v>
      </c>
      <c r="U653" s="83">
        <f t="shared" si="26"/>
        <v>0</v>
      </c>
      <c r="V653" s="83">
        <f t="shared" si="27"/>
        <v>3.604763044</v>
      </c>
      <c r="W653" s="83">
        <f t="shared" si="28"/>
        <v>1614.887583</v>
      </c>
    </row>
    <row r="654" ht="12.75" customHeight="1">
      <c r="A654" s="83">
        <f t="shared" si="29"/>
        <v>13.36</v>
      </c>
      <c r="B654" s="83">
        <f>IF( ISERROR( MATCH(R653,Sheet1!$K$9:$K$13,1) ), 1,  MATCH(R653,Sheet1!$K$9:$K$13,1)+1)</f>
        <v>3</v>
      </c>
      <c r="C654" s="94">
        <f>IF( ISERROR( MATCH(D654,Sheet1!$B$25:$B$42) ), 1, MATCH(D654,Sheet1!$B$25:$B$42))</f>
        <v>11</v>
      </c>
      <c r="D654" s="83">
        <f>if(U654, OFFSET(Sheet1!$P$9, 2*B653-1, 0),T653)</f>
        <v>5795.357672</v>
      </c>
      <c r="E654" s="100">
        <f t="array" ref="E654">index(Sheet1!$C$25:$H$42, C654,B654)</f>
        <v>116.6701229</v>
      </c>
      <c r="F654" s="100">
        <f t="array" ref="F654">index(Sheet1!$C$25:$H$42, C654+1,B654)</f>
        <v>127.2764978</v>
      </c>
      <c r="G654" s="94">
        <f t="array" ref="G654">index(Sheet1!$B$25:$B$42, C654,1)</f>
        <v>5500</v>
      </c>
      <c r="H654" s="94">
        <f t="array" ref="H654">index(Sheet1!$B$25:$B$42, C654+1,1)</f>
        <v>6000</v>
      </c>
      <c r="I654" s="100">
        <f t="shared" si="17"/>
        <v>122.9354713</v>
      </c>
      <c r="J654" s="100">
        <f t="array" ref="J654">index(Sheet1!$F$47:$K$64, C654,B654)</f>
        <v>1842.75</v>
      </c>
      <c r="K654" s="100">
        <f t="array" ref="K654">index(Sheet1!$F$47:$K$64, C654+1,B654)</f>
        <v>1790.1</v>
      </c>
      <c r="L654" s="102">
        <f t="shared" si="18"/>
        <v>1811.648837</v>
      </c>
      <c r="M654" s="83">
        <f>L654/( 0.5*Sheet1!$F$18/12)</f>
        <v>1737.267785</v>
      </c>
      <c r="N654" s="83">
        <f t="shared" si="19"/>
        <v>0.4987848938</v>
      </c>
      <c r="O654" s="83">
        <f t="shared" si="20"/>
        <v>284.2304788</v>
      </c>
      <c r="P654" s="83">
        <f t="shared" si="21"/>
        <v>0.08160507575</v>
      </c>
      <c r="Q654" s="83">
        <f t="shared" si="22"/>
        <v>1</v>
      </c>
      <c r="R654" s="86">
        <f t="shared" si="31"/>
        <v>123.0270612</v>
      </c>
      <c r="S654" s="86">
        <f>min(R654, offset(Sheet1!$K$9,B654-1,0))</f>
        <v>123.0270612</v>
      </c>
      <c r="T654" s="83">
        <f t="shared" si="30"/>
        <v>5799.675356</v>
      </c>
      <c r="U654" s="83">
        <f t="shared" si="26"/>
        <v>0</v>
      </c>
      <c r="V654" s="83">
        <f t="shared" si="27"/>
        <v>3.607450477</v>
      </c>
      <c r="W654" s="83">
        <f t="shared" si="28"/>
        <v>1618.492346</v>
      </c>
    </row>
    <row r="655" ht="12.75" customHeight="1">
      <c r="A655" s="83">
        <f t="shared" si="29"/>
        <v>13.38</v>
      </c>
      <c r="B655" s="83">
        <f>IF( ISERROR( MATCH(R654,Sheet1!$K$9:$K$13,1) ), 1,  MATCH(R654,Sheet1!$K$9:$K$13,1)+1)</f>
        <v>3</v>
      </c>
      <c r="C655" s="94">
        <f>IF( ISERROR( MATCH(D655,Sheet1!$B$25:$B$42) ), 1, MATCH(D655,Sheet1!$B$25:$B$42))</f>
        <v>11</v>
      </c>
      <c r="D655" s="83">
        <f>if(U655, OFFSET(Sheet1!$P$9, 2*B654-1, 0),T654)</f>
        <v>5799.675356</v>
      </c>
      <c r="E655" s="100">
        <f t="array" ref="E655">index(Sheet1!$C$25:$H$42, C655,B655)</f>
        <v>116.6701229</v>
      </c>
      <c r="F655" s="100">
        <f t="array" ref="F655">index(Sheet1!$C$25:$H$42, C655+1,B655)</f>
        <v>127.2764978</v>
      </c>
      <c r="G655" s="94">
        <f t="array" ref="G655">index(Sheet1!$B$25:$B$42, C655,1)</f>
        <v>5500</v>
      </c>
      <c r="H655" s="94">
        <f t="array" ref="H655">index(Sheet1!$B$25:$B$42, C655+1,1)</f>
        <v>6000</v>
      </c>
      <c r="I655" s="100">
        <f t="shared" si="17"/>
        <v>123.0270612</v>
      </c>
      <c r="J655" s="100">
        <f t="array" ref="J655">index(Sheet1!$F$47:$K$64, C655,B655)</f>
        <v>1842.75</v>
      </c>
      <c r="K655" s="100">
        <f t="array" ref="K655">index(Sheet1!$F$47:$K$64, C655+1,B655)</f>
        <v>1790.1</v>
      </c>
      <c r="L655" s="102">
        <f t="shared" si="18"/>
        <v>1811.194185</v>
      </c>
      <c r="M655" s="83">
        <f>L655/( 0.5*Sheet1!$F$18/12)</f>
        <v>1736.8318</v>
      </c>
      <c r="N655" s="83">
        <f t="shared" si="19"/>
        <v>0.4986597186</v>
      </c>
      <c r="O655" s="83">
        <f t="shared" si="20"/>
        <v>284.6541539</v>
      </c>
      <c r="P655" s="83">
        <f t="shared" si="21"/>
        <v>0.0817267166</v>
      </c>
      <c r="Q655" s="83">
        <f t="shared" si="22"/>
        <v>1</v>
      </c>
      <c r="R655" s="86">
        <f t="shared" si="31"/>
        <v>123.118597</v>
      </c>
      <c r="S655" s="86">
        <f>min(R655, offset(Sheet1!$K$9,B655-1,0))</f>
        <v>123.118597</v>
      </c>
      <c r="T655" s="83">
        <f t="shared" si="30"/>
        <v>5803.990484</v>
      </c>
      <c r="U655" s="83">
        <f t="shared" si="26"/>
        <v>0</v>
      </c>
      <c r="V655" s="83">
        <f t="shared" si="27"/>
        <v>3.61013632</v>
      </c>
      <c r="W655" s="83">
        <f t="shared" si="28"/>
        <v>1622.099796</v>
      </c>
    </row>
    <row r="656" ht="12.75" customHeight="1">
      <c r="A656" s="83">
        <f t="shared" si="29"/>
        <v>13.4</v>
      </c>
      <c r="B656" s="83">
        <f>IF( ISERROR( MATCH(R655,Sheet1!$K$9:$K$13,1) ), 1,  MATCH(R655,Sheet1!$K$9:$K$13,1)+1)</f>
        <v>3</v>
      </c>
      <c r="C656" s="94">
        <f>IF( ISERROR( MATCH(D656,Sheet1!$B$25:$B$42) ), 1, MATCH(D656,Sheet1!$B$25:$B$42))</f>
        <v>11</v>
      </c>
      <c r="D656" s="83">
        <f>if(U656, OFFSET(Sheet1!$P$9, 2*B655-1, 0),T655)</f>
        <v>5803.990484</v>
      </c>
      <c r="E656" s="100">
        <f t="array" ref="E656">index(Sheet1!$C$25:$H$42, C656,B656)</f>
        <v>116.6701229</v>
      </c>
      <c r="F656" s="100">
        <f t="array" ref="F656">index(Sheet1!$C$25:$H$42, C656+1,B656)</f>
        <v>127.2764978</v>
      </c>
      <c r="G656" s="94">
        <f t="array" ref="G656">index(Sheet1!$B$25:$B$42, C656,1)</f>
        <v>5500</v>
      </c>
      <c r="H656" s="94">
        <f t="array" ref="H656">index(Sheet1!$B$25:$B$42, C656+1,1)</f>
        <v>6000</v>
      </c>
      <c r="I656" s="100">
        <f t="shared" si="17"/>
        <v>123.118597</v>
      </c>
      <c r="J656" s="100">
        <f t="array" ref="J656">index(Sheet1!$F$47:$K$64, C656,B656)</f>
        <v>1842.75</v>
      </c>
      <c r="K656" s="100">
        <f t="array" ref="K656">index(Sheet1!$F$47:$K$64, C656+1,B656)</f>
        <v>1790.1</v>
      </c>
      <c r="L656" s="102">
        <f t="shared" si="18"/>
        <v>1810.739802</v>
      </c>
      <c r="M656" s="83">
        <f>L656/( 0.5*Sheet1!$F$18/12)</f>
        <v>1736.396073</v>
      </c>
      <c r="N656" s="83">
        <f t="shared" si="19"/>
        <v>0.4985346174</v>
      </c>
      <c r="O656" s="83">
        <f t="shared" si="20"/>
        <v>285.0778936</v>
      </c>
      <c r="P656" s="83">
        <f t="shared" si="21"/>
        <v>0.08184837599</v>
      </c>
      <c r="Q656" s="83">
        <f t="shared" si="22"/>
        <v>1</v>
      </c>
      <c r="R656" s="86">
        <f t="shared" si="31"/>
        <v>123.2100785</v>
      </c>
      <c r="S656" s="86">
        <f>min(R656, offset(Sheet1!$K$9,B656-1,0))</f>
        <v>123.2100785</v>
      </c>
      <c r="T656" s="83">
        <f t="shared" si="30"/>
        <v>5808.303059</v>
      </c>
      <c r="U656" s="83">
        <f t="shared" si="26"/>
        <v>0</v>
      </c>
      <c r="V656" s="83">
        <f t="shared" si="27"/>
        <v>3.612820574</v>
      </c>
      <c r="W656" s="83">
        <f t="shared" si="28"/>
        <v>1625.709933</v>
      </c>
    </row>
    <row r="657" ht="12.75" customHeight="1">
      <c r="A657" s="83">
        <f t="shared" si="29"/>
        <v>13.42</v>
      </c>
      <c r="B657" s="83">
        <f>IF( ISERROR( MATCH(R656,Sheet1!$K$9:$K$13,1) ), 1,  MATCH(R656,Sheet1!$K$9:$K$13,1)+1)</f>
        <v>3</v>
      </c>
      <c r="C657" s="94">
        <f>IF( ISERROR( MATCH(D657,Sheet1!$B$25:$B$42) ), 1, MATCH(D657,Sheet1!$B$25:$B$42))</f>
        <v>11</v>
      </c>
      <c r="D657" s="83">
        <f>if(U657, OFFSET(Sheet1!$P$9, 2*B656-1, 0),T656)</f>
        <v>5808.303059</v>
      </c>
      <c r="E657" s="100">
        <f t="array" ref="E657">index(Sheet1!$C$25:$H$42, C657,B657)</f>
        <v>116.6701229</v>
      </c>
      <c r="F657" s="100">
        <f t="array" ref="F657">index(Sheet1!$C$25:$H$42, C657+1,B657)</f>
        <v>127.2764978</v>
      </c>
      <c r="G657" s="94">
        <f t="array" ref="G657">index(Sheet1!$B$25:$B$42, C657,1)</f>
        <v>5500</v>
      </c>
      <c r="H657" s="94">
        <f t="array" ref="H657">index(Sheet1!$B$25:$B$42, C657+1,1)</f>
        <v>6000</v>
      </c>
      <c r="I657" s="100">
        <f t="shared" si="17"/>
        <v>123.2100785</v>
      </c>
      <c r="J657" s="100">
        <f t="array" ref="J657">index(Sheet1!$F$47:$K$64, C657,B657)</f>
        <v>1842.75</v>
      </c>
      <c r="K657" s="100">
        <f t="array" ref="K657">index(Sheet1!$F$47:$K$64, C657+1,B657)</f>
        <v>1790.1</v>
      </c>
      <c r="L657" s="102">
        <f t="shared" si="18"/>
        <v>1810.285688</v>
      </c>
      <c r="M657" s="83">
        <f>L657/( 0.5*Sheet1!$F$18/12)</f>
        <v>1735.960603</v>
      </c>
      <c r="N657" s="83">
        <f t="shared" si="19"/>
        <v>0.4984095903</v>
      </c>
      <c r="O657" s="83">
        <f t="shared" si="20"/>
        <v>285.5016973</v>
      </c>
      <c r="P657" s="83">
        <f t="shared" si="21"/>
        <v>0.08197005379</v>
      </c>
      <c r="Q657" s="83">
        <f t="shared" si="22"/>
        <v>1</v>
      </c>
      <c r="R657" s="86">
        <f t="shared" si="31"/>
        <v>123.301506</v>
      </c>
      <c r="S657" s="86">
        <f>min(R657, offset(Sheet1!$K$9,B657-1,0))</f>
        <v>123.301506</v>
      </c>
      <c r="T657" s="83">
        <f t="shared" si="30"/>
        <v>5812.613081</v>
      </c>
      <c r="U657" s="83">
        <f t="shared" si="26"/>
        <v>0</v>
      </c>
      <c r="V657" s="83">
        <f t="shared" si="27"/>
        <v>3.615503239</v>
      </c>
      <c r="W657" s="83">
        <f t="shared" si="28"/>
        <v>1629.322753</v>
      </c>
    </row>
    <row r="658" ht="12.75" customHeight="1">
      <c r="A658" s="83">
        <f t="shared" si="29"/>
        <v>13.44</v>
      </c>
      <c r="B658" s="83">
        <f>IF( ISERROR( MATCH(R657,Sheet1!$K$9:$K$13,1) ), 1,  MATCH(R657,Sheet1!$K$9:$K$13,1)+1)</f>
        <v>3</v>
      </c>
      <c r="C658" s="94">
        <f>IF( ISERROR( MATCH(D658,Sheet1!$B$25:$B$42) ), 1, MATCH(D658,Sheet1!$B$25:$B$42))</f>
        <v>11</v>
      </c>
      <c r="D658" s="83">
        <f>if(U658, OFFSET(Sheet1!$P$9, 2*B657-1, 0),T657)</f>
        <v>5812.613081</v>
      </c>
      <c r="E658" s="100">
        <f t="array" ref="E658">index(Sheet1!$C$25:$H$42, C658,B658)</f>
        <v>116.6701229</v>
      </c>
      <c r="F658" s="100">
        <f t="array" ref="F658">index(Sheet1!$C$25:$H$42, C658+1,B658)</f>
        <v>127.2764978</v>
      </c>
      <c r="G658" s="94">
        <f t="array" ref="G658">index(Sheet1!$B$25:$B$42, C658,1)</f>
        <v>5500</v>
      </c>
      <c r="H658" s="94">
        <f t="array" ref="H658">index(Sheet1!$B$25:$B$42, C658+1,1)</f>
        <v>6000</v>
      </c>
      <c r="I658" s="100">
        <f t="shared" si="17"/>
        <v>123.301506</v>
      </c>
      <c r="J658" s="100">
        <f t="array" ref="J658">index(Sheet1!$F$47:$K$64, C658,B658)</f>
        <v>1842.75</v>
      </c>
      <c r="K658" s="100">
        <f t="array" ref="K658">index(Sheet1!$F$47:$K$64, C658+1,B658)</f>
        <v>1790.1</v>
      </c>
      <c r="L658" s="102">
        <f t="shared" si="18"/>
        <v>1809.831843</v>
      </c>
      <c r="M658" s="83">
        <f>L658/( 0.5*Sheet1!$F$18/12)</f>
        <v>1735.525391</v>
      </c>
      <c r="N658" s="83">
        <f t="shared" si="19"/>
        <v>0.4982846372</v>
      </c>
      <c r="O658" s="83">
        <f t="shared" si="20"/>
        <v>285.9255647</v>
      </c>
      <c r="P658" s="83">
        <f t="shared" si="21"/>
        <v>0.08209174984</v>
      </c>
      <c r="Q658" s="83">
        <f t="shared" si="22"/>
        <v>1</v>
      </c>
      <c r="R658" s="86">
        <f t="shared" si="31"/>
        <v>123.3928792</v>
      </c>
      <c r="S658" s="86">
        <f>min(R658, offset(Sheet1!$K$9,B658-1,0))</f>
        <v>123.3928792</v>
      </c>
      <c r="T658" s="83">
        <f t="shared" si="30"/>
        <v>5816.92055</v>
      </c>
      <c r="U658" s="83">
        <f t="shared" si="26"/>
        <v>0</v>
      </c>
      <c r="V658" s="83">
        <f t="shared" si="27"/>
        <v>3.618184316</v>
      </c>
      <c r="W658" s="83">
        <f t="shared" si="28"/>
        <v>1632.938257</v>
      </c>
    </row>
    <row r="659" ht="12.75" customHeight="1">
      <c r="A659" s="83">
        <f t="shared" si="29"/>
        <v>13.46</v>
      </c>
      <c r="B659" s="83">
        <f>IF( ISERROR( MATCH(R658,Sheet1!$K$9:$K$13,1) ), 1,  MATCH(R658,Sheet1!$K$9:$K$13,1)+1)</f>
        <v>3</v>
      </c>
      <c r="C659" s="94">
        <f>IF( ISERROR( MATCH(D659,Sheet1!$B$25:$B$42) ), 1, MATCH(D659,Sheet1!$B$25:$B$42))</f>
        <v>11</v>
      </c>
      <c r="D659" s="83">
        <f>if(U659, OFFSET(Sheet1!$P$9, 2*B658-1, 0),T658)</f>
        <v>5816.92055</v>
      </c>
      <c r="E659" s="100">
        <f t="array" ref="E659">index(Sheet1!$C$25:$H$42, C659,B659)</f>
        <v>116.6701229</v>
      </c>
      <c r="F659" s="100">
        <f t="array" ref="F659">index(Sheet1!$C$25:$H$42, C659+1,B659)</f>
        <v>127.2764978</v>
      </c>
      <c r="G659" s="94">
        <f t="array" ref="G659">index(Sheet1!$B$25:$B$42, C659,1)</f>
        <v>5500</v>
      </c>
      <c r="H659" s="94">
        <f t="array" ref="H659">index(Sheet1!$B$25:$B$42, C659+1,1)</f>
        <v>6000</v>
      </c>
      <c r="I659" s="100">
        <f t="shared" si="17"/>
        <v>123.3928792</v>
      </c>
      <c r="J659" s="100">
        <f t="array" ref="J659">index(Sheet1!$F$47:$K$64, C659,B659)</f>
        <v>1842.75</v>
      </c>
      <c r="K659" s="100">
        <f t="array" ref="K659">index(Sheet1!$F$47:$K$64, C659+1,B659)</f>
        <v>1790.1</v>
      </c>
      <c r="L659" s="102">
        <f t="shared" si="18"/>
        <v>1809.378266</v>
      </c>
      <c r="M659" s="83">
        <f>L659/( 0.5*Sheet1!$F$18/12)</f>
        <v>1735.090437</v>
      </c>
      <c r="N659" s="83">
        <f t="shared" si="19"/>
        <v>0.4981597581</v>
      </c>
      <c r="O659" s="83">
        <f t="shared" si="20"/>
        <v>286.3494951</v>
      </c>
      <c r="P659" s="83">
        <f t="shared" si="21"/>
        <v>0.082213464</v>
      </c>
      <c r="Q659" s="83">
        <f t="shared" si="22"/>
        <v>1</v>
      </c>
      <c r="R659" s="86">
        <f t="shared" si="31"/>
        <v>123.4841983</v>
      </c>
      <c r="S659" s="86">
        <f>min(R659, offset(Sheet1!$K$9,B659-1,0))</f>
        <v>123.4841983</v>
      </c>
      <c r="T659" s="83">
        <f t="shared" si="30"/>
        <v>5821.225466</v>
      </c>
      <c r="U659" s="83">
        <f t="shared" si="26"/>
        <v>0</v>
      </c>
      <c r="V659" s="83">
        <f t="shared" si="27"/>
        <v>3.620863804</v>
      </c>
      <c r="W659" s="83">
        <f t="shared" si="28"/>
        <v>1636.556441</v>
      </c>
    </row>
    <row r="660" ht="12.75" customHeight="1">
      <c r="A660" s="83">
        <f t="shared" si="29"/>
        <v>13.48</v>
      </c>
      <c r="B660" s="83">
        <f>IF( ISERROR( MATCH(R659,Sheet1!$K$9:$K$13,1) ), 1,  MATCH(R659,Sheet1!$K$9:$K$13,1)+1)</f>
        <v>3</v>
      </c>
      <c r="C660" s="94">
        <f>IF( ISERROR( MATCH(D660,Sheet1!$B$25:$B$42) ), 1, MATCH(D660,Sheet1!$B$25:$B$42))</f>
        <v>11</v>
      </c>
      <c r="D660" s="83">
        <f>if(U660, OFFSET(Sheet1!$P$9, 2*B659-1, 0),T659)</f>
        <v>5821.225466</v>
      </c>
      <c r="E660" s="100">
        <f t="array" ref="E660">index(Sheet1!$C$25:$H$42, C660,B660)</f>
        <v>116.6701229</v>
      </c>
      <c r="F660" s="100">
        <f t="array" ref="F660">index(Sheet1!$C$25:$H$42, C660+1,B660)</f>
        <v>127.2764978</v>
      </c>
      <c r="G660" s="94">
        <f t="array" ref="G660">index(Sheet1!$B$25:$B$42, C660,1)</f>
        <v>5500</v>
      </c>
      <c r="H660" s="94">
        <f t="array" ref="H660">index(Sheet1!$B$25:$B$42, C660+1,1)</f>
        <v>6000</v>
      </c>
      <c r="I660" s="100">
        <f t="shared" si="17"/>
        <v>123.4841983</v>
      </c>
      <c r="J660" s="100">
        <f t="array" ref="J660">index(Sheet1!$F$47:$K$64, C660,B660)</f>
        <v>1842.75</v>
      </c>
      <c r="K660" s="100">
        <f t="array" ref="K660">index(Sheet1!$F$47:$K$64, C660+1,B660)</f>
        <v>1790.1</v>
      </c>
      <c r="L660" s="102">
        <f t="shared" si="18"/>
        <v>1808.924958</v>
      </c>
      <c r="M660" s="83">
        <f>L660/( 0.5*Sheet1!$F$18/12)</f>
        <v>1734.655741</v>
      </c>
      <c r="N660" s="83">
        <f t="shared" si="19"/>
        <v>0.498034953</v>
      </c>
      <c r="O660" s="83">
        <f t="shared" si="20"/>
        <v>286.7734881</v>
      </c>
      <c r="P660" s="83">
        <f t="shared" si="21"/>
        <v>0.08233519614</v>
      </c>
      <c r="Q660" s="83">
        <f t="shared" si="22"/>
        <v>1</v>
      </c>
      <c r="R660" s="86">
        <f t="shared" si="31"/>
        <v>123.5754633</v>
      </c>
      <c r="S660" s="86">
        <f>min(R660, offset(Sheet1!$K$9,B660-1,0))</f>
        <v>123.5754633</v>
      </c>
      <c r="T660" s="83">
        <f t="shared" si="30"/>
        <v>5825.527831</v>
      </c>
      <c r="U660" s="83">
        <f t="shared" si="26"/>
        <v>0</v>
      </c>
      <c r="V660" s="83">
        <f t="shared" si="27"/>
        <v>3.623541704</v>
      </c>
      <c r="W660" s="83">
        <f t="shared" si="28"/>
        <v>1640.177305</v>
      </c>
    </row>
    <row r="661" ht="12.75" customHeight="1">
      <c r="A661" s="83">
        <f t="shared" si="29"/>
        <v>13.5</v>
      </c>
      <c r="B661" s="83">
        <f>IF( ISERROR( MATCH(R660,Sheet1!$K$9:$K$13,1) ), 1,  MATCH(R660,Sheet1!$K$9:$K$13,1)+1)</f>
        <v>3</v>
      </c>
      <c r="C661" s="94">
        <f>IF( ISERROR( MATCH(D661,Sheet1!$B$25:$B$42) ), 1, MATCH(D661,Sheet1!$B$25:$B$42))</f>
        <v>11</v>
      </c>
      <c r="D661" s="83">
        <f>if(U661, OFFSET(Sheet1!$P$9, 2*B660-1, 0),T660)</f>
        <v>5825.527831</v>
      </c>
      <c r="E661" s="100">
        <f t="array" ref="E661">index(Sheet1!$C$25:$H$42, C661,B661)</f>
        <v>116.6701229</v>
      </c>
      <c r="F661" s="100">
        <f t="array" ref="F661">index(Sheet1!$C$25:$H$42, C661+1,B661)</f>
        <v>127.2764978</v>
      </c>
      <c r="G661" s="94">
        <f t="array" ref="G661">index(Sheet1!$B$25:$B$42, C661,1)</f>
        <v>5500</v>
      </c>
      <c r="H661" s="94">
        <f t="array" ref="H661">index(Sheet1!$B$25:$B$42, C661+1,1)</f>
        <v>6000</v>
      </c>
      <c r="I661" s="100">
        <f t="shared" si="17"/>
        <v>123.5754633</v>
      </c>
      <c r="J661" s="100">
        <f t="array" ref="J661">index(Sheet1!$F$47:$K$64, C661,B661)</f>
        <v>1842.75</v>
      </c>
      <c r="K661" s="100">
        <f t="array" ref="K661">index(Sheet1!$F$47:$K$64, C661+1,B661)</f>
        <v>1790.1</v>
      </c>
      <c r="L661" s="102">
        <f t="shared" si="18"/>
        <v>1808.471919</v>
      </c>
      <c r="M661" s="83">
        <f>L661/( 0.5*Sheet1!$F$18/12)</f>
        <v>1734.221303</v>
      </c>
      <c r="N661" s="83">
        <f t="shared" si="19"/>
        <v>0.4979102218</v>
      </c>
      <c r="O661" s="83">
        <f t="shared" si="20"/>
        <v>287.1975432</v>
      </c>
      <c r="P661" s="83">
        <f t="shared" si="21"/>
        <v>0.08245694609</v>
      </c>
      <c r="Q661" s="83">
        <f t="shared" si="22"/>
        <v>1</v>
      </c>
      <c r="R661" s="86">
        <f t="shared" si="31"/>
        <v>123.6666742</v>
      </c>
      <c r="S661" s="86">
        <f>min(R661, offset(Sheet1!$K$9,B661-1,0))</f>
        <v>123.6666742</v>
      </c>
      <c r="T661" s="83">
        <f t="shared" si="30"/>
        <v>5829.827645</v>
      </c>
      <c r="U661" s="83">
        <f t="shared" si="26"/>
        <v>0</v>
      </c>
      <c r="V661" s="83">
        <f t="shared" si="27"/>
        <v>3.626218017</v>
      </c>
      <c r="W661" s="83">
        <f t="shared" si="28"/>
        <v>1643.800846</v>
      </c>
    </row>
    <row r="662" ht="12.75" customHeight="1">
      <c r="A662" s="83">
        <f t="shared" si="29"/>
        <v>13.52</v>
      </c>
      <c r="B662" s="83">
        <f>IF( ISERROR( MATCH(R661,Sheet1!$K$9:$K$13,1) ), 1,  MATCH(R661,Sheet1!$K$9:$K$13,1)+1)</f>
        <v>3</v>
      </c>
      <c r="C662" s="94">
        <f>IF( ISERROR( MATCH(D662,Sheet1!$B$25:$B$42) ), 1, MATCH(D662,Sheet1!$B$25:$B$42))</f>
        <v>11</v>
      </c>
      <c r="D662" s="83">
        <f>if(U662, OFFSET(Sheet1!$P$9, 2*B661-1, 0),T661)</f>
        <v>5829.827645</v>
      </c>
      <c r="E662" s="100">
        <f t="array" ref="E662">index(Sheet1!$C$25:$H$42, C662,B662)</f>
        <v>116.6701229</v>
      </c>
      <c r="F662" s="100">
        <f t="array" ref="F662">index(Sheet1!$C$25:$H$42, C662+1,B662)</f>
        <v>127.2764978</v>
      </c>
      <c r="G662" s="94">
        <f t="array" ref="G662">index(Sheet1!$B$25:$B$42, C662,1)</f>
        <v>5500</v>
      </c>
      <c r="H662" s="94">
        <f t="array" ref="H662">index(Sheet1!$B$25:$B$42, C662+1,1)</f>
        <v>6000</v>
      </c>
      <c r="I662" s="100">
        <f t="shared" si="17"/>
        <v>123.6666742</v>
      </c>
      <c r="J662" s="100">
        <f t="array" ref="J662">index(Sheet1!$F$47:$K$64, C662,B662)</f>
        <v>1842.75</v>
      </c>
      <c r="K662" s="100">
        <f t="array" ref="K662">index(Sheet1!$F$47:$K$64, C662+1,B662)</f>
        <v>1790.1</v>
      </c>
      <c r="L662" s="102">
        <f t="shared" si="18"/>
        <v>1808.019149</v>
      </c>
      <c r="M662" s="83">
        <f>L662/( 0.5*Sheet1!$F$18/12)</f>
        <v>1733.787122</v>
      </c>
      <c r="N662" s="83">
        <f t="shared" si="19"/>
        <v>0.4977855646</v>
      </c>
      <c r="O662" s="83">
        <f t="shared" si="20"/>
        <v>287.6216599</v>
      </c>
      <c r="P662" s="83">
        <f t="shared" si="21"/>
        <v>0.08257871373</v>
      </c>
      <c r="Q662" s="83">
        <f t="shared" si="22"/>
        <v>1</v>
      </c>
      <c r="R662" s="86">
        <f t="shared" si="31"/>
        <v>123.757831</v>
      </c>
      <c r="S662" s="86">
        <f>min(R662, offset(Sheet1!$K$9,B662-1,0))</f>
        <v>123.757831</v>
      </c>
      <c r="T662" s="83">
        <f t="shared" si="30"/>
        <v>5834.124909</v>
      </c>
      <c r="U662" s="83">
        <f t="shared" si="26"/>
        <v>0</v>
      </c>
      <c r="V662" s="83">
        <f t="shared" si="27"/>
        <v>3.628892743</v>
      </c>
      <c r="W662" s="83">
        <f t="shared" si="28"/>
        <v>1647.427064</v>
      </c>
    </row>
    <row r="663" ht="12.75" customHeight="1">
      <c r="A663" s="83">
        <f t="shared" si="29"/>
        <v>13.54</v>
      </c>
      <c r="B663" s="83">
        <f>IF( ISERROR( MATCH(R662,Sheet1!$K$9:$K$13,1) ), 1,  MATCH(R662,Sheet1!$K$9:$K$13,1)+1)</f>
        <v>3</v>
      </c>
      <c r="C663" s="94">
        <f>IF( ISERROR( MATCH(D663,Sheet1!$B$25:$B$42) ), 1, MATCH(D663,Sheet1!$B$25:$B$42))</f>
        <v>11</v>
      </c>
      <c r="D663" s="83">
        <f>if(U663, OFFSET(Sheet1!$P$9, 2*B662-1, 0),T662)</f>
        <v>5834.124909</v>
      </c>
      <c r="E663" s="100">
        <f t="array" ref="E663">index(Sheet1!$C$25:$H$42, C663,B663)</f>
        <v>116.6701229</v>
      </c>
      <c r="F663" s="100">
        <f t="array" ref="F663">index(Sheet1!$C$25:$H$42, C663+1,B663)</f>
        <v>127.2764978</v>
      </c>
      <c r="G663" s="94">
        <f t="array" ref="G663">index(Sheet1!$B$25:$B$42, C663,1)</f>
        <v>5500</v>
      </c>
      <c r="H663" s="94">
        <f t="array" ref="H663">index(Sheet1!$B$25:$B$42, C663+1,1)</f>
        <v>6000</v>
      </c>
      <c r="I663" s="100">
        <f t="shared" si="17"/>
        <v>123.757831</v>
      </c>
      <c r="J663" s="100">
        <f t="array" ref="J663">index(Sheet1!$F$47:$K$64, C663,B663)</f>
        <v>1842.75</v>
      </c>
      <c r="K663" s="100">
        <f t="array" ref="K663">index(Sheet1!$F$47:$K$64, C663+1,B663)</f>
        <v>1790.1</v>
      </c>
      <c r="L663" s="102">
        <f t="shared" si="18"/>
        <v>1807.566647</v>
      </c>
      <c r="M663" s="83">
        <f>L663/( 0.5*Sheet1!$F$18/12)</f>
        <v>1733.353198</v>
      </c>
      <c r="N663" s="83">
        <f t="shared" si="19"/>
        <v>0.4976609814</v>
      </c>
      <c r="O663" s="83">
        <f t="shared" si="20"/>
        <v>288.0458377</v>
      </c>
      <c r="P663" s="83">
        <f t="shared" si="21"/>
        <v>0.0827004989</v>
      </c>
      <c r="Q663" s="83">
        <f t="shared" si="22"/>
        <v>1</v>
      </c>
      <c r="R663" s="86">
        <f t="shared" si="31"/>
        <v>123.8489337</v>
      </c>
      <c r="S663" s="86">
        <f>min(R663, offset(Sheet1!$K$9,B663-1,0))</f>
        <v>123.8489337</v>
      </c>
      <c r="T663" s="83">
        <f t="shared" si="30"/>
        <v>5838.419623</v>
      </c>
      <c r="U663" s="83">
        <f t="shared" si="26"/>
        <v>0</v>
      </c>
      <c r="V663" s="83">
        <f t="shared" si="27"/>
        <v>3.631565881</v>
      </c>
      <c r="W663" s="83">
        <f t="shared" si="28"/>
        <v>1651.055957</v>
      </c>
    </row>
    <row r="664" ht="12.75" customHeight="1">
      <c r="A664" s="83">
        <f t="shared" si="29"/>
        <v>13.56</v>
      </c>
      <c r="B664" s="83">
        <f>IF( ISERROR( MATCH(R663,Sheet1!$K$9:$K$13,1) ), 1,  MATCH(R663,Sheet1!$K$9:$K$13,1)+1)</f>
        <v>3</v>
      </c>
      <c r="C664" s="94">
        <f>IF( ISERROR( MATCH(D664,Sheet1!$B$25:$B$42) ), 1, MATCH(D664,Sheet1!$B$25:$B$42))</f>
        <v>11</v>
      </c>
      <c r="D664" s="83">
        <f>if(U664, OFFSET(Sheet1!$P$9, 2*B663-1, 0),T663)</f>
        <v>5838.419623</v>
      </c>
      <c r="E664" s="100">
        <f t="array" ref="E664">index(Sheet1!$C$25:$H$42, C664,B664)</f>
        <v>116.6701229</v>
      </c>
      <c r="F664" s="100">
        <f t="array" ref="F664">index(Sheet1!$C$25:$H$42, C664+1,B664)</f>
        <v>127.2764978</v>
      </c>
      <c r="G664" s="94">
        <f t="array" ref="G664">index(Sheet1!$B$25:$B$42, C664,1)</f>
        <v>5500</v>
      </c>
      <c r="H664" s="94">
        <f t="array" ref="H664">index(Sheet1!$B$25:$B$42, C664+1,1)</f>
        <v>6000</v>
      </c>
      <c r="I664" s="100">
        <f t="shared" si="17"/>
        <v>123.8489337</v>
      </c>
      <c r="J664" s="100">
        <f t="array" ref="J664">index(Sheet1!$F$47:$K$64, C664,B664)</f>
        <v>1842.75</v>
      </c>
      <c r="K664" s="100">
        <f t="array" ref="K664">index(Sheet1!$F$47:$K$64, C664+1,B664)</f>
        <v>1790.1</v>
      </c>
      <c r="L664" s="102">
        <f t="shared" si="18"/>
        <v>1807.114414</v>
      </c>
      <c r="M664" s="83">
        <f>L664/( 0.5*Sheet1!$F$18/12)</f>
        <v>1732.919532</v>
      </c>
      <c r="N664" s="83">
        <f t="shared" si="19"/>
        <v>0.4975364721</v>
      </c>
      <c r="O664" s="83">
        <f t="shared" si="20"/>
        <v>288.470076</v>
      </c>
      <c r="P664" s="83">
        <f t="shared" si="21"/>
        <v>0.08282230147</v>
      </c>
      <c r="Q664" s="83">
        <f t="shared" si="22"/>
        <v>1</v>
      </c>
      <c r="R664" s="86">
        <f t="shared" si="31"/>
        <v>123.9399823</v>
      </c>
      <c r="S664" s="86">
        <f>min(R664, offset(Sheet1!$K$9,B664-1,0))</f>
        <v>123.9399823</v>
      </c>
      <c r="T664" s="83">
        <f t="shared" si="30"/>
        <v>5842.711787</v>
      </c>
      <c r="U664" s="83">
        <f t="shared" si="26"/>
        <v>0</v>
      </c>
      <c r="V664" s="83">
        <f t="shared" si="27"/>
        <v>3.634237434</v>
      </c>
      <c r="W664" s="83">
        <f t="shared" si="28"/>
        <v>1654.687523</v>
      </c>
    </row>
    <row r="665" ht="12.75" customHeight="1">
      <c r="A665" s="83">
        <f t="shared" si="29"/>
        <v>13.58</v>
      </c>
      <c r="B665" s="83">
        <f>IF( ISERROR( MATCH(R664,Sheet1!$K$9:$K$13,1) ), 1,  MATCH(R664,Sheet1!$K$9:$K$13,1)+1)</f>
        <v>3</v>
      </c>
      <c r="C665" s="94">
        <f>IF( ISERROR( MATCH(D665,Sheet1!$B$25:$B$42) ), 1, MATCH(D665,Sheet1!$B$25:$B$42))</f>
        <v>11</v>
      </c>
      <c r="D665" s="83">
        <f>if(U665, OFFSET(Sheet1!$P$9, 2*B664-1, 0),T664)</f>
        <v>5842.711787</v>
      </c>
      <c r="E665" s="100">
        <f t="array" ref="E665">index(Sheet1!$C$25:$H$42, C665,B665)</f>
        <v>116.6701229</v>
      </c>
      <c r="F665" s="100">
        <f t="array" ref="F665">index(Sheet1!$C$25:$H$42, C665+1,B665)</f>
        <v>127.2764978</v>
      </c>
      <c r="G665" s="94">
        <f t="array" ref="G665">index(Sheet1!$B$25:$B$42, C665,1)</f>
        <v>5500</v>
      </c>
      <c r="H665" s="94">
        <f t="array" ref="H665">index(Sheet1!$B$25:$B$42, C665+1,1)</f>
        <v>6000</v>
      </c>
      <c r="I665" s="100">
        <f t="shared" si="17"/>
        <v>123.9399823</v>
      </c>
      <c r="J665" s="100">
        <f t="array" ref="J665">index(Sheet1!$F$47:$K$64, C665,B665)</f>
        <v>1842.75</v>
      </c>
      <c r="K665" s="100">
        <f t="array" ref="K665">index(Sheet1!$F$47:$K$64, C665+1,B665)</f>
        <v>1790.1</v>
      </c>
      <c r="L665" s="102">
        <f t="shared" si="18"/>
        <v>1806.662449</v>
      </c>
      <c r="M665" s="83">
        <f>L665/( 0.5*Sheet1!$F$18/12)</f>
        <v>1732.486124</v>
      </c>
      <c r="N665" s="83">
        <f t="shared" si="19"/>
        <v>0.4974120366</v>
      </c>
      <c r="O665" s="83">
        <f t="shared" si="20"/>
        <v>288.8943745</v>
      </c>
      <c r="P665" s="83">
        <f t="shared" si="21"/>
        <v>0.08294412129</v>
      </c>
      <c r="Q665" s="83">
        <f t="shared" si="22"/>
        <v>1</v>
      </c>
      <c r="R665" s="86">
        <f t="shared" si="31"/>
        <v>124.0309768</v>
      </c>
      <c r="S665" s="86">
        <f>min(R665, offset(Sheet1!$K$9,B665-1,0))</f>
        <v>124.0309768</v>
      </c>
      <c r="T665" s="83">
        <f t="shared" si="30"/>
        <v>5847.001403</v>
      </c>
      <c r="U665" s="83">
        <f t="shared" si="26"/>
        <v>0</v>
      </c>
      <c r="V665" s="83">
        <f t="shared" si="27"/>
        <v>3.6369074</v>
      </c>
      <c r="W665" s="83">
        <f t="shared" si="28"/>
        <v>1658.32176</v>
      </c>
    </row>
    <row r="666" ht="12.75" customHeight="1">
      <c r="A666" s="83">
        <f t="shared" si="29"/>
        <v>13.6</v>
      </c>
      <c r="B666" s="83">
        <f>IF( ISERROR( MATCH(R665,Sheet1!$K$9:$K$13,1) ), 1,  MATCH(R665,Sheet1!$K$9:$K$13,1)+1)</f>
        <v>3</v>
      </c>
      <c r="C666" s="94">
        <f>IF( ISERROR( MATCH(D666,Sheet1!$B$25:$B$42) ), 1, MATCH(D666,Sheet1!$B$25:$B$42))</f>
        <v>11</v>
      </c>
      <c r="D666" s="83">
        <f>if(U666, OFFSET(Sheet1!$P$9, 2*B665-1, 0),T665)</f>
        <v>5847.001403</v>
      </c>
      <c r="E666" s="100">
        <f t="array" ref="E666">index(Sheet1!$C$25:$H$42, C666,B666)</f>
        <v>116.6701229</v>
      </c>
      <c r="F666" s="100">
        <f t="array" ref="F666">index(Sheet1!$C$25:$H$42, C666+1,B666)</f>
        <v>127.2764978</v>
      </c>
      <c r="G666" s="94">
        <f t="array" ref="G666">index(Sheet1!$B$25:$B$42, C666,1)</f>
        <v>5500</v>
      </c>
      <c r="H666" s="94">
        <f t="array" ref="H666">index(Sheet1!$B$25:$B$42, C666+1,1)</f>
        <v>6000</v>
      </c>
      <c r="I666" s="100">
        <f t="shared" si="17"/>
        <v>124.0309768</v>
      </c>
      <c r="J666" s="100">
        <f t="array" ref="J666">index(Sheet1!$F$47:$K$64, C666,B666)</f>
        <v>1842.75</v>
      </c>
      <c r="K666" s="100">
        <f t="array" ref="K666">index(Sheet1!$F$47:$K$64, C666+1,B666)</f>
        <v>1790.1</v>
      </c>
      <c r="L666" s="102">
        <f t="shared" si="18"/>
        <v>1806.210752</v>
      </c>
      <c r="M666" s="83">
        <f>L666/( 0.5*Sheet1!$F$18/12)</f>
        <v>1732.052972</v>
      </c>
      <c r="N666" s="83">
        <f t="shared" si="19"/>
        <v>0.4972876751</v>
      </c>
      <c r="O666" s="83">
        <f t="shared" si="20"/>
        <v>289.3187325</v>
      </c>
      <c r="P666" s="83">
        <f t="shared" si="21"/>
        <v>0.08306595822</v>
      </c>
      <c r="Q666" s="83">
        <f t="shared" si="22"/>
        <v>1</v>
      </c>
      <c r="R666" s="86">
        <f t="shared" si="31"/>
        <v>124.1219173</v>
      </c>
      <c r="S666" s="86">
        <f>min(R666, offset(Sheet1!$K$9,B666-1,0))</f>
        <v>124.1219173</v>
      </c>
      <c r="T666" s="83">
        <f t="shared" si="30"/>
        <v>5851.288471</v>
      </c>
      <c r="U666" s="83">
        <f t="shared" si="26"/>
        <v>0</v>
      </c>
      <c r="V666" s="83">
        <f t="shared" si="27"/>
        <v>3.639575781</v>
      </c>
      <c r="W666" s="83">
        <f t="shared" si="28"/>
        <v>1661.958668</v>
      </c>
    </row>
    <row r="667" ht="12.75" customHeight="1">
      <c r="A667" s="83">
        <f t="shared" si="29"/>
        <v>13.62</v>
      </c>
      <c r="B667" s="83">
        <f>IF( ISERROR( MATCH(R666,Sheet1!$K$9:$K$13,1) ), 1,  MATCH(R666,Sheet1!$K$9:$K$13,1)+1)</f>
        <v>3</v>
      </c>
      <c r="C667" s="94">
        <f>IF( ISERROR( MATCH(D667,Sheet1!$B$25:$B$42) ), 1, MATCH(D667,Sheet1!$B$25:$B$42))</f>
        <v>11</v>
      </c>
      <c r="D667" s="83">
        <f>if(U667, OFFSET(Sheet1!$P$9, 2*B666-1, 0),T666)</f>
        <v>5851.288471</v>
      </c>
      <c r="E667" s="100">
        <f t="array" ref="E667">index(Sheet1!$C$25:$H$42, C667,B667)</f>
        <v>116.6701229</v>
      </c>
      <c r="F667" s="100">
        <f t="array" ref="F667">index(Sheet1!$C$25:$H$42, C667+1,B667)</f>
        <v>127.2764978</v>
      </c>
      <c r="G667" s="94">
        <f t="array" ref="G667">index(Sheet1!$B$25:$B$42, C667,1)</f>
        <v>5500</v>
      </c>
      <c r="H667" s="94">
        <f t="array" ref="H667">index(Sheet1!$B$25:$B$42, C667+1,1)</f>
        <v>6000</v>
      </c>
      <c r="I667" s="100">
        <f t="shared" si="17"/>
        <v>124.1219173</v>
      </c>
      <c r="J667" s="100">
        <f t="array" ref="J667">index(Sheet1!$F$47:$K$64, C667,B667)</f>
        <v>1842.75</v>
      </c>
      <c r="K667" s="100">
        <f t="array" ref="K667">index(Sheet1!$F$47:$K$64, C667+1,B667)</f>
        <v>1790.1</v>
      </c>
      <c r="L667" s="102">
        <f t="shared" si="18"/>
        <v>1805.759324</v>
      </c>
      <c r="M667" s="83">
        <f>L667/( 0.5*Sheet1!$F$18/12)</f>
        <v>1731.620079</v>
      </c>
      <c r="N667" s="83">
        <f t="shared" si="19"/>
        <v>0.4971633875</v>
      </c>
      <c r="O667" s="83">
        <f t="shared" si="20"/>
        <v>289.7431496</v>
      </c>
      <c r="P667" s="83">
        <f t="shared" si="21"/>
        <v>0.08318781211</v>
      </c>
      <c r="Q667" s="83">
        <f t="shared" si="22"/>
        <v>1</v>
      </c>
      <c r="R667" s="86">
        <f t="shared" si="31"/>
        <v>124.2128038</v>
      </c>
      <c r="S667" s="86">
        <f>min(R667, offset(Sheet1!$K$9,B667-1,0))</f>
        <v>124.2128038</v>
      </c>
      <c r="T667" s="83">
        <f t="shared" si="30"/>
        <v>5855.572991</v>
      </c>
      <c r="U667" s="83">
        <f t="shared" si="26"/>
        <v>0</v>
      </c>
      <c r="V667" s="83">
        <f t="shared" si="27"/>
        <v>3.642242576</v>
      </c>
      <c r="W667" s="83">
        <f t="shared" si="28"/>
        <v>1665.598244</v>
      </c>
    </row>
    <row r="668" ht="12.75" customHeight="1">
      <c r="A668" s="83">
        <f t="shared" si="29"/>
        <v>13.64</v>
      </c>
      <c r="B668" s="83">
        <f>IF( ISERROR( MATCH(R667,Sheet1!$K$9:$K$13,1) ), 1,  MATCH(R667,Sheet1!$K$9:$K$13,1)+1)</f>
        <v>3</v>
      </c>
      <c r="C668" s="94">
        <f>IF( ISERROR( MATCH(D668,Sheet1!$B$25:$B$42) ), 1, MATCH(D668,Sheet1!$B$25:$B$42))</f>
        <v>11</v>
      </c>
      <c r="D668" s="83">
        <f>if(U668, OFFSET(Sheet1!$P$9, 2*B667-1, 0),T667)</f>
        <v>5855.572991</v>
      </c>
      <c r="E668" s="100">
        <f t="array" ref="E668">index(Sheet1!$C$25:$H$42, C668,B668)</f>
        <v>116.6701229</v>
      </c>
      <c r="F668" s="100">
        <f t="array" ref="F668">index(Sheet1!$C$25:$H$42, C668+1,B668)</f>
        <v>127.2764978</v>
      </c>
      <c r="G668" s="94">
        <f t="array" ref="G668">index(Sheet1!$B$25:$B$42, C668,1)</f>
        <v>5500</v>
      </c>
      <c r="H668" s="94">
        <f t="array" ref="H668">index(Sheet1!$B$25:$B$42, C668+1,1)</f>
        <v>6000</v>
      </c>
      <c r="I668" s="100">
        <f t="shared" si="17"/>
        <v>124.2128038</v>
      </c>
      <c r="J668" s="100">
        <f t="array" ref="J668">index(Sheet1!$F$47:$K$64, C668,B668)</f>
        <v>1842.75</v>
      </c>
      <c r="K668" s="100">
        <f t="array" ref="K668">index(Sheet1!$F$47:$K$64, C668+1,B668)</f>
        <v>1790.1</v>
      </c>
      <c r="L668" s="102">
        <f t="shared" si="18"/>
        <v>1805.308164</v>
      </c>
      <c r="M668" s="83">
        <f>L668/( 0.5*Sheet1!$F$18/12)</f>
        <v>1731.187442</v>
      </c>
      <c r="N668" s="83">
        <f t="shared" si="19"/>
        <v>0.4970391737</v>
      </c>
      <c r="O668" s="83">
        <f t="shared" si="20"/>
        <v>290.1676253</v>
      </c>
      <c r="P668" s="83">
        <f t="shared" si="21"/>
        <v>0.08330968283</v>
      </c>
      <c r="Q668" s="83">
        <f t="shared" si="22"/>
        <v>1</v>
      </c>
      <c r="R668" s="86">
        <f t="shared" si="31"/>
        <v>124.3036362</v>
      </c>
      <c r="S668" s="86">
        <f>min(R668, offset(Sheet1!$K$9,B668-1,0))</f>
        <v>124.3036362</v>
      </c>
      <c r="T668" s="83">
        <f t="shared" si="30"/>
        <v>5859.854964</v>
      </c>
      <c r="U668" s="83">
        <f t="shared" si="26"/>
        <v>0</v>
      </c>
      <c r="V668" s="83">
        <f t="shared" si="27"/>
        <v>3.644907786</v>
      </c>
      <c r="W668" s="83">
        <f t="shared" si="28"/>
        <v>1669.240486</v>
      </c>
    </row>
    <row r="669" ht="12.75" customHeight="1">
      <c r="A669" s="83">
        <f t="shared" si="29"/>
        <v>13.66</v>
      </c>
      <c r="B669" s="83">
        <f>IF( ISERROR( MATCH(R668,Sheet1!$K$9:$K$13,1) ), 1,  MATCH(R668,Sheet1!$K$9:$K$13,1)+1)</f>
        <v>3</v>
      </c>
      <c r="C669" s="94">
        <f>IF( ISERROR( MATCH(D669,Sheet1!$B$25:$B$42) ), 1, MATCH(D669,Sheet1!$B$25:$B$42))</f>
        <v>11</v>
      </c>
      <c r="D669" s="83">
        <f>if(U669, OFFSET(Sheet1!$P$9, 2*B668-1, 0),T668)</f>
        <v>5859.854964</v>
      </c>
      <c r="E669" s="100">
        <f t="array" ref="E669">index(Sheet1!$C$25:$H$42, C669,B669)</f>
        <v>116.6701229</v>
      </c>
      <c r="F669" s="100">
        <f t="array" ref="F669">index(Sheet1!$C$25:$H$42, C669+1,B669)</f>
        <v>127.2764978</v>
      </c>
      <c r="G669" s="94">
        <f t="array" ref="G669">index(Sheet1!$B$25:$B$42, C669,1)</f>
        <v>5500</v>
      </c>
      <c r="H669" s="94">
        <f t="array" ref="H669">index(Sheet1!$B$25:$B$42, C669+1,1)</f>
        <v>6000</v>
      </c>
      <c r="I669" s="100">
        <f t="shared" si="17"/>
        <v>124.3036362</v>
      </c>
      <c r="J669" s="100">
        <f t="array" ref="J669">index(Sheet1!$F$47:$K$64, C669,B669)</f>
        <v>1842.75</v>
      </c>
      <c r="K669" s="100">
        <f t="array" ref="K669">index(Sheet1!$F$47:$K$64, C669+1,B669)</f>
        <v>1790.1</v>
      </c>
      <c r="L669" s="102">
        <f t="shared" si="18"/>
        <v>1804.857272</v>
      </c>
      <c r="M669" s="83">
        <f>L669/( 0.5*Sheet1!$F$18/12)</f>
        <v>1730.755062</v>
      </c>
      <c r="N669" s="83">
        <f t="shared" si="19"/>
        <v>0.4969150337</v>
      </c>
      <c r="O669" s="83">
        <f t="shared" si="20"/>
        <v>290.5921591</v>
      </c>
      <c r="P669" s="83">
        <f t="shared" si="21"/>
        <v>0.08343157023</v>
      </c>
      <c r="Q669" s="83">
        <f t="shared" si="22"/>
        <v>1</v>
      </c>
      <c r="R669" s="86">
        <f t="shared" si="31"/>
        <v>124.3944146</v>
      </c>
      <c r="S669" s="86">
        <f>min(R669, offset(Sheet1!$K$9,B669-1,0))</f>
        <v>124.3944146</v>
      </c>
      <c r="T669" s="83">
        <f t="shared" si="30"/>
        <v>5864.134391</v>
      </c>
      <c r="U669" s="83">
        <f t="shared" si="26"/>
        <v>0</v>
      </c>
      <c r="V669" s="83">
        <f t="shared" si="27"/>
        <v>3.647571412</v>
      </c>
      <c r="W669" s="83">
        <f t="shared" si="28"/>
        <v>1672.885394</v>
      </c>
    </row>
    <row r="670" ht="12.75" customHeight="1">
      <c r="A670" s="83">
        <f t="shared" si="29"/>
        <v>13.68</v>
      </c>
      <c r="B670" s="83">
        <f>IF( ISERROR( MATCH(R669,Sheet1!$K$9:$K$13,1) ), 1,  MATCH(R669,Sheet1!$K$9:$K$13,1)+1)</f>
        <v>3</v>
      </c>
      <c r="C670" s="94">
        <f>IF( ISERROR( MATCH(D670,Sheet1!$B$25:$B$42) ), 1, MATCH(D670,Sheet1!$B$25:$B$42))</f>
        <v>11</v>
      </c>
      <c r="D670" s="83">
        <f>if(U670, OFFSET(Sheet1!$P$9, 2*B669-1, 0),T669)</f>
        <v>5864.134391</v>
      </c>
      <c r="E670" s="100">
        <f t="array" ref="E670">index(Sheet1!$C$25:$H$42, C670,B670)</f>
        <v>116.6701229</v>
      </c>
      <c r="F670" s="100">
        <f t="array" ref="F670">index(Sheet1!$C$25:$H$42, C670+1,B670)</f>
        <v>127.2764978</v>
      </c>
      <c r="G670" s="94">
        <f t="array" ref="G670">index(Sheet1!$B$25:$B$42, C670,1)</f>
        <v>5500</v>
      </c>
      <c r="H670" s="94">
        <f t="array" ref="H670">index(Sheet1!$B$25:$B$42, C670+1,1)</f>
        <v>6000</v>
      </c>
      <c r="I670" s="100">
        <f t="shared" si="17"/>
        <v>124.3944146</v>
      </c>
      <c r="J670" s="100">
        <f t="array" ref="J670">index(Sheet1!$F$47:$K$64, C670,B670)</f>
        <v>1842.75</v>
      </c>
      <c r="K670" s="100">
        <f t="array" ref="K670">index(Sheet1!$F$47:$K$64, C670+1,B670)</f>
        <v>1790.1</v>
      </c>
      <c r="L670" s="102">
        <f t="shared" si="18"/>
        <v>1804.406649</v>
      </c>
      <c r="M670" s="83">
        <f>L670/( 0.5*Sheet1!$F$18/12)</f>
        <v>1730.32294</v>
      </c>
      <c r="N670" s="83">
        <f t="shared" si="19"/>
        <v>0.4967909676</v>
      </c>
      <c r="O670" s="83">
        <f t="shared" si="20"/>
        <v>291.0167505</v>
      </c>
      <c r="P670" s="83">
        <f t="shared" si="21"/>
        <v>0.08355347416</v>
      </c>
      <c r="Q670" s="83">
        <f t="shared" si="22"/>
        <v>1</v>
      </c>
      <c r="R670" s="86">
        <f t="shared" si="31"/>
        <v>124.485139</v>
      </c>
      <c r="S670" s="86">
        <f>min(R670, offset(Sheet1!$K$9,B670-1,0))</f>
        <v>124.485139</v>
      </c>
      <c r="T670" s="83">
        <f t="shared" si="30"/>
        <v>5868.411273</v>
      </c>
      <c r="U670" s="83">
        <f t="shared" si="26"/>
        <v>0</v>
      </c>
      <c r="V670" s="83">
        <f t="shared" si="27"/>
        <v>3.650233453</v>
      </c>
      <c r="W670" s="83">
        <f t="shared" si="28"/>
        <v>1676.532965</v>
      </c>
    </row>
    <row r="671" ht="12.75" customHeight="1">
      <c r="A671" s="83">
        <f t="shared" si="29"/>
        <v>13.7</v>
      </c>
      <c r="B671" s="83">
        <f>IF( ISERROR( MATCH(R670,Sheet1!$K$9:$K$13,1) ), 1,  MATCH(R670,Sheet1!$K$9:$K$13,1)+1)</f>
        <v>3</v>
      </c>
      <c r="C671" s="94">
        <f>IF( ISERROR( MATCH(D671,Sheet1!$B$25:$B$42) ), 1, MATCH(D671,Sheet1!$B$25:$B$42))</f>
        <v>11</v>
      </c>
      <c r="D671" s="83">
        <f>if(U671, OFFSET(Sheet1!$P$9, 2*B670-1, 0),T670)</f>
        <v>5868.411273</v>
      </c>
      <c r="E671" s="100">
        <f t="array" ref="E671">index(Sheet1!$C$25:$H$42, C671,B671)</f>
        <v>116.6701229</v>
      </c>
      <c r="F671" s="100">
        <f t="array" ref="F671">index(Sheet1!$C$25:$H$42, C671+1,B671)</f>
        <v>127.2764978</v>
      </c>
      <c r="G671" s="94">
        <f t="array" ref="G671">index(Sheet1!$B$25:$B$42, C671,1)</f>
        <v>5500</v>
      </c>
      <c r="H671" s="94">
        <f t="array" ref="H671">index(Sheet1!$B$25:$B$42, C671+1,1)</f>
        <v>6000</v>
      </c>
      <c r="I671" s="100">
        <f t="shared" si="17"/>
        <v>124.485139</v>
      </c>
      <c r="J671" s="100">
        <f t="array" ref="J671">index(Sheet1!$F$47:$K$64, C671,B671)</f>
        <v>1842.75</v>
      </c>
      <c r="K671" s="100">
        <f t="array" ref="K671">index(Sheet1!$F$47:$K$64, C671+1,B671)</f>
        <v>1790.1</v>
      </c>
      <c r="L671" s="102">
        <f t="shared" si="18"/>
        <v>1803.956293</v>
      </c>
      <c r="M671" s="83">
        <f>L671/( 0.5*Sheet1!$F$18/12)</f>
        <v>1729.891075</v>
      </c>
      <c r="N671" s="83">
        <f t="shared" si="19"/>
        <v>0.4966669752</v>
      </c>
      <c r="O671" s="83">
        <f t="shared" si="20"/>
        <v>291.441399</v>
      </c>
      <c r="P671" s="83">
        <f t="shared" si="21"/>
        <v>0.0836753945</v>
      </c>
      <c r="Q671" s="83">
        <f t="shared" si="22"/>
        <v>1</v>
      </c>
      <c r="R671" s="86">
        <f t="shared" si="31"/>
        <v>124.5758095</v>
      </c>
      <c r="S671" s="86">
        <f>min(R671, offset(Sheet1!$K$9,B671-1,0))</f>
        <v>124.5758095</v>
      </c>
      <c r="T671" s="83">
        <f t="shared" si="30"/>
        <v>5872.685609</v>
      </c>
      <c r="U671" s="83">
        <f t="shared" si="26"/>
        <v>0</v>
      </c>
      <c r="V671" s="83">
        <f t="shared" si="27"/>
        <v>3.652893911</v>
      </c>
      <c r="W671" s="83">
        <f t="shared" si="28"/>
        <v>1680.183199</v>
      </c>
    </row>
    <row r="672" ht="12.75" customHeight="1">
      <c r="A672" s="83">
        <f t="shared" si="29"/>
        <v>13.72</v>
      </c>
      <c r="B672" s="83">
        <f>IF( ISERROR( MATCH(R671,Sheet1!$K$9:$K$13,1) ), 1,  MATCH(R671,Sheet1!$K$9:$K$13,1)+1)</f>
        <v>3</v>
      </c>
      <c r="C672" s="94">
        <f>IF( ISERROR( MATCH(D672,Sheet1!$B$25:$B$42) ), 1, MATCH(D672,Sheet1!$B$25:$B$42))</f>
        <v>11</v>
      </c>
      <c r="D672" s="83">
        <f>if(U672, OFFSET(Sheet1!$P$9, 2*B671-1, 0),T671)</f>
        <v>5872.685609</v>
      </c>
      <c r="E672" s="100">
        <f t="array" ref="E672">index(Sheet1!$C$25:$H$42, C672,B672)</f>
        <v>116.6701229</v>
      </c>
      <c r="F672" s="100">
        <f t="array" ref="F672">index(Sheet1!$C$25:$H$42, C672+1,B672)</f>
        <v>127.2764978</v>
      </c>
      <c r="G672" s="94">
        <f t="array" ref="G672">index(Sheet1!$B$25:$B$42, C672,1)</f>
        <v>5500</v>
      </c>
      <c r="H672" s="94">
        <f t="array" ref="H672">index(Sheet1!$B$25:$B$42, C672+1,1)</f>
        <v>6000</v>
      </c>
      <c r="I672" s="100">
        <f t="shared" si="17"/>
        <v>124.5758095</v>
      </c>
      <c r="J672" s="100">
        <f t="array" ref="J672">index(Sheet1!$F$47:$K$64, C672,B672)</f>
        <v>1842.75</v>
      </c>
      <c r="K672" s="100">
        <f t="array" ref="K672">index(Sheet1!$F$47:$K$64, C672+1,B672)</f>
        <v>1790.1</v>
      </c>
      <c r="L672" s="102">
        <f t="shared" si="18"/>
        <v>1803.506205</v>
      </c>
      <c r="M672" s="83">
        <f>L672/( 0.5*Sheet1!$F$18/12)</f>
        <v>1729.459466</v>
      </c>
      <c r="N672" s="83">
        <f t="shared" si="19"/>
        <v>0.4965430567</v>
      </c>
      <c r="O672" s="83">
        <f t="shared" si="20"/>
        <v>291.8661042</v>
      </c>
      <c r="P672" s="83">
        <f t="shared" si="21"/>
        <v>0.08379733108</v>
      </c>
      <c r="Q672" s="83">
        <f t="shared" si="22"/>
        <v>1</v>
      </c>
      <c r="R672" s="86">
        <f t="shared" si="31"/>
        <v>124.6664259</v>
      </c>
      <c r="S672" s="86">
        <f>min(R672, offset(Sheet1!$K$9,B672-1,0))</f>
        <v>124.6664259</v>
      </c>
      <c r="T672" s="83">
        <f t="shared" si="30"/>
        <v>5876.957401</v>
      </c>
      <c r="U672" s="83">
        <f t="shared" si="26"/>
        <v>0</v>
      </c>
      <c r="V672" s="83">
        <f t="shared" si="27"/>
        <v>3.655552785</v>
      </c>
      <c r="W672" s="83">
        <f t="shared" si="28"/>
        <v>1683.836093</v>
      </c>
    </row>
    <row r="673" ht="12.75" customHeight="1">
      <c r="A673" s="83">
        <f t="shared" si="29"/>
        <v>13.74</v>
      </c>
      <c r="B673" s="83">
        <f>IF( ISERROR( MATCH(R672,Sheet1!$K$9:$K$13,1) ), 1,  MATCH(R672,Sheet1!$K$9:$K$13,1)+1)</f>
        <v>3</v>
      </c>
      <c r="C673" s="94">
        <f>IF( ISERROR( MATCH(D673,Sheet1!$B$25:$B$42) ), 1, MATCH(D673,Sheet1!$B$25:$B$42))</f>
        <v>11</v>
      </c>
      <c r="D673" s="83">
        <f>if(U673, OFFSET(Sheet1!$P$9, 2*B672-1, 0),T672)</f>
        <v>5876.957401</v>
      </c>
      <c r="E673" s="100">
        <f t="array" ref="E673">index(Sheet1!$C$25:$H$42, C673,B673)</f>
        <v>116.6701229</v>
      </c>
      <c r="F673" s="100">
        <f t="array" ref="F673">index(Sheet1!$C$25:$H$42, C673+1,B673)</f>
        <v>127.2764978</v>
      </c>
      <c r="G673" s="94">
        <f t="array" ref="G673">index(Sheet1!$B$25:$B$42, C673,1)</f>
        <v>5500</v>
      </c>
      <c r="H673" s="94">
        <f t="array" ref="H673">index(Sheet1!$B$25:$B$42, C673+1,1)</f>
        <v>6000</v>
      </c>
      <c r="I673" s="100">
        <f t="shared" si="17"/>
        <v>124.6664259</v>
      </c>
      <c r="J673" s="100">
        <f t="array" ref="J673">index(Sheet1!$F$47:$K$64, C673,B673)</f>
        <v>1842.75</v>
      </c>
      <c r="K673" s="100">
        <f t="array" ref="K673">index(Sheet1!$F$47:$K$64, C673+1,B673)</f>
        <v>1790.1</v>
      </c>
      <c r="L673" s="102">
        <f t="shared" si="18"/>
        <v>1803.056386</v>
      </c>
      <c r="M673" s="83">
        <f>L673/( 0.5*Sheet1!$F$18/12)</f>
        <v>1729.028115</v>
      </c>
      <c r="N673" s="83">
        <f t="shared" si="19"/>
        <v>0.4964192119</v>
      </c>
      <c r="O673" s="83">
        <f t="shared" si="20"/>
        <v>292.2908654</v>
      </c>
      <c r="P673" s="83">
        <f t="shared" si="21"/>
        <v>0.08391928378</v>
      </c>
      <c r="Q673" s="83">
        <f t="shared" si="22"/>
        <v>1</v>
      </c>
      <c r="R673" s="86">
        <f t="shared" si="31"/>
        <v>124.7569884</v>
      </c>
      <c r="S673" s="86">
        <f>min(R673, offset(Sheet1!$K$9,B673-1,0))</f>
        <v>124.7569884</v>
      </c>
      <c r="T673" s="83">
        <f t="shared" si="30"/>
        <v>5881.226648</v>
      </c>
      <c r="U673" s="83">
        <f t="shared" si="26"/>
        <v>0</v>
      </c>
      <c r="V673" s="83">
        <f t="shared" si="27"/>
        <v>3.658210076</v>
      </c>
      <c r="W673" s="83">
        <f t="shared" si="28"/>
        <v>1687.491646</v>
      </c>
    </row>
    <row r="674" ht="12.75" customHeight="1">
      <c r="A674" s="83">
        <f t="shared" si="29"/>
        <v>13.76</v>
      </c>
      <c r="B674" s="83">
        <f>IF( ISERROR( MATCH(R673,Sheet1!$K$9:$K$13,1) ), 1,  MATCH(R673,Sheet1!$K$9:$K$13,1)+1)</f>
        <v>3</v>
      </c>
      <c r="C674" s="94">
        <f>IF( ISERROR( MATCH(D674,Sheet1!$B$25:$B$42) ), 1, MATCH(D674,Sheet1!$B$25:$B$42))</f>
        <v>11</v>
      </c>
      <c r="D674" s="83">
        <f>if(U674, OFFSET(Sheet1!$P$9, 2*B673-1, 0),T673)</f>
        <v>5881.226648</v>
      </c>
      <c r="E674" s="100">
        <f t="array" ref="E674">index(Sheet1!$C$25:$H$42, C674,B674)</f>
        <v>116.6701229</v>
      </c>
      <c r="F674" s="100">
        <f t="array" ref="F674">index(Sheet1!$C$25:$H$42, C674+1,B674)</f>
        <v>127.2764978</v>
      </c>
      <c r="G674" s="94">
        <f t="array" ref="G674">index(Sheet1!$B$25:$B$42, C674,1)</f>
        <v>5500</v>
      </c>
      <c r="H674" s="94">
        <f t="array" ref="H674">index(Sheet1!$B$25:$B$42, C674+1,1)</f>
        <v>6000</v>
      </c>
      <c r="I674" s="100">
        <f t="shared" si="17"/>
        <v>124.7569884</v>
      </c>
      <c r="J674" s="100">
        <f t="array" ref="J674">index(Sheet1!$F$47:$K$64, C674,B674)</f>
        <v>1842.75</v>
      </c>
      <c r="K674" s="100">
        <f t="array" ref="K674">index(Sheet1!$F$47:$K$64, C674+1,B674)</f>
        <v>1790.1</v>
      </c>
      <c r="L674" s="102">
        <f t="shared" si="18"/>
        <v>1802.606834</v>
      </c>
      <c r="M674" s="83">
        <f>L674/( 0.5*Sheet1!$F$18/12)</f>
        <v>1728.597021</v>
      </c>
      <c r="N674" s="83">
        <f t="shared" si="19"/>
        <v>0.4962954409</v>
      </c>
      <c r="O674" s="83">
        <f t="shared" si="20"/>
        <v>292.7156823</v>
      </c>
      <c r="P674" s="83">
        <f t="shared" si="21"/>
        <v>0.08404125246</v>
      </c>
      <c r="Q674" s="83">
        <f t="shared" si="22"/>
        <v>1</v>
      </c>
      <c r="R674" s="86">
        <f t="shared" si="31"/>
        <v>124.8474969</v>
      </c>
      <c r="S674" s="86">
        <f>min(R674, offset(Sheet1!$K$9,B674-1,0))</f>
        <v>124.8474969</v>
      </c>
      <c r="T674" s="83">
        <f t="shared" si="30"/>
        <v>5885.493353</v>
      </c>
      <c r="U674" s="83">
        <f t="shared" si="26"/>
        <v>0</v>
      </c>
      <c r="V674" s="83">
        <f t="shared" si="27"/>
        <v>3.660865784</v>
      </c>
      <c r="W674" s="83">
        <f t="shared" si="28"/>
        <v>1691.149856</v>
      </c>
    </row>
    <row r="675" ht="12.75" customHeight="1">
      <c r="A675" s="83">
        <f t="shared" si="29"/>
        <v>13.78</v>
      </c>
      <c r="B675" s="83">
        <f>IF( ISERROR( MATCH(R674,Sheet1!$K$9:$K$13,1) ), 1,  MATCH(R674,Sheet1!$K$9:$K$13,1)+1)</f>
        <v>3</v>
      </c>
      <c r="C675" s="94">
        <f>IF( ISERROR( MATCH(D675,Sheet1!$B$25:$B$42) ), 1, MATCH(D675,Sheet1!$B$25:$B$42))</f>
        <v>11</v>
      </c>
      <c r="D675" s="83">
        <f>if(U675, OFFSET(Sheet1!$P$9, 2*B674-1, 0),T674)</f>
        <v>5885.493353</v>
      </c>
      <c r="E675" s="100">
        <f t="array" ref="E675">index(Sheet1!$C$25:$H$42, C675,B675)</f>
        <v>116.6701229</v>
      </c>
      <c r="F675" s="100">
        <f t="array" ref="F675">index(Sheet1!$C$25:$H$42, C675+1,B675)</f>
        <v>127.2764978</v>
      </c>
      <c r="G675" s="94">
        <f t="array" ref="G675">index(Sheet1!$B$25:$B$42, C675,1)</f>
        <v>5500</v>
      </c>
      <c r="H675" s="94">
        <f t="array" ref="H675">index(Sheet1!$B$25:$B$42, C675+1,1)</f>
        <v>6000</v>
      </c>
      <c r="I675" s="100">
        <f t="shared" si="17"/>
        <v>124.8474969</v>
      </c>
      <c r="J675" s="100">
        <f t="array" ref="J675">index(Sheet1!$F$47:$K$64, C675,B675)</f>
        <v>1842.75</v>
      </c>
      <c r="K675" s="100">
        <f t="array" ref="K675">index(Sheet1!$F$47:$K$64, C675+1,B675)</f>
        <v>1790.1</v>
      </c>
      <c r="L675" s="102">
        <f t="shared" si="18"/>
        <v>1802.15755</v>
      </c>
      <c r="M675" s="83">
        <f>L675/( 0.5*Sheet1!$F$18/12)</f>
        <v>1728.166183</v>
      </c>
      <c r="N675" s="83">
        <f t="shared" si="19"/>
        <v>0.4961717436</v>
      </c>
      <c r="O675" s="83">
        <f t="shared" si="20"/>
        <v>293.1405543</v>
      </c>
      <c r="P675" s="83">
        <f t="shared" si="21"/>
        <v>0.08416323696</v>
      </c>
      <c r="Q675" s="83">
        <f t="shared" si="22"/>
        <v>1</v>
      </c>
      <c r="R675" s="86">
        <f t="shared" si="31"/>
        <v>124.9379515</v>
      </c>
      <c r="S675" s="86">
        <f>min(R675, offset(Sheet1!$K$9,B675-1,0))</f>
        <v>124.9379515</v>
      </c>
      <c r="T675" s="83">
        <f t="shared" si="30"/>
        <v>5889.757515</v>
      </c>
      <c r="U675" s="83">
        <f t="shared" si="26"/>
        <v>0</v>
      </c>
      <c r="V675" s="83">
        <f t="shared" si="27"/>
        <v>3.66351991</v>
      </c>
      <c r="W675" s="83">
        <f t="shared" si="28"/>
        <v>1694.810721</v>
      </c>
    </row>
    <row r="676" ht="12.75" customHeight="1">
      <c r="A676" s="83">
        <f t="shared" si="29"/>
        <v>13.8</v>
      </c>
      <c r="B676" s="83">
        <f>IF( ISERROR( MATCH(R675,Sheet1!$K$9:$K$13,1) ), 1,  MATCH(R675,Sheet1!$K$9:$K$13,1)+1)</f>
        <v>3</v>
      </c>
      <c r="C676" s="94">
        <f>IF( ISERROR( MATCH(D676,Sheet1!$B$25:$B$42) ), 1, MATCH(D676,Sheet1!$B$25:$B$42))</f>
        <v>11</v>
      </c>
      <c r="D676" s="83">
        <f>if(U676, OFFSET(Sheet1!$P$9, 2*B675-1, 0),T675)</f>
        <v>5889.757515</v>
      </c>
      <c r="E676" s="100">
        <f t="array" ref="E676">index(Sheet1!$C$25:$H$42, C676,B676)</f>
        <v>116.6701229</v>
      </c>
      <c r="F676" s="100">
        <f t="array" ref="F676">index(Sheet1!$C$25:$H$42, C676+1,B676)</f>
        <v>127.2764978</v>
      </c>
      <c r="G676" s="94">
        <f t="array" ref="G676">index(Sheet1!$B$25:$B$42, C676,1)</f>
        <v>5500</v>
      </c>
      <c r="H676" s="94">
        <f t="array" ref="H676">index(Sheet1!$B$25:$B$42, C676+1,1)</f>
        <v>6000</v>
      </c>
      <c r="I676" s="100">
        <f t="shared" si="17"/>
        <v>124.9379515</v>
      </c>
      <c r="J676" s="100">
        <f t="array" ref="J676">index(Sheet1!$F$47:$K$64, C676,B676)</f>
        <v>1842.75</v>
      </c>
      <c r="K676" s="100">
        <f t="array" ref="K676">index(Sheet1!$F$47:$K$64, C676+1,B676)</f>
        <v>1790.1</v>
      </c>
      <c r="L676" s="102">
        <f t="shared" si="18"/>
        <v>1801.708534</v>
      </c>
      <c r="M676" s="83">
        <f>L676/( 0.5*Sheet1!$F$18/12)</f>
        <v>1727.735602</v>
      </c>
      <c r="N676" s="83">
        <f t="shared" si="19"/>
        <v>0.49604812</v>
      </c>
      <c r="O676" s="83">
        <f t="shared" si="20"/>
        <v>293.565481</v>
      </c>
      <c r="P676" s="83">
        <f t="shared" si="21"/>
        <v>0.08428523715</v>
      </c>
      <c r="Q676" s="83">
        <f t="shared" si="22"/>
        <v>1</v>
      </c>
      <c r="R676" s="86">
        <f t="shared" si="31"/>
        <v>125.0283522</v>
      </c>
      <c r="S676" s="86">
        <f>min(R676, offset(Sheet1!$K$9,B676-1,0))</f>
        <v>125.0283522</v>
      </c>
      <c r="T676" s="83">
        <f t="shared" si="30"/>
        <v>5894.019134</v>
      </c>
      <c r="U676" s="83">
        <f t="shared" si="26"/>
        <v>0</v>
      </c>
      <c r="V676" s="83">
        <f t="shared" si="27"/>
        <v>3.666172454</v>
      </c>
      <c r="W676" s="83">
        <f t="shared" si="28"/>
        <v>1698.474241</v>
      </c>
    </row>
    <row r="677" ht="12.75" customHeight="1">
      <c r="A677" s="83">
        <f t="shared" si="29"/>
        <v>13.82</v>
      </c>
      <c r="B677" s="83">
        <f>IF( ISERROR( MATCH(R676,Sheet1!$K$9:$K$13,1) ), 1,  MATCH(R676,Sheet1!$K$9:$K$13,1)+1)</f>
        <v>3</v>
      </c>
      <c r="C677" s="94">
        <f>IF( ISERROR( MATCH(D677,Sheet1!$B$25:$B$42) ), 1, MATCH(D677,Sheet1!$B$25:$B$42))</f>
        <v>11</v>
      </c>
      <c r="D677" s="83">
        <f>if(U677, OFFSET(Sheet1!$P$9, 2*B676-1, 0),T676)</f>
        <v>5894.019134</v>
      </c>
      <c r="E677" s="100">
        <f t="array" ref="E677">index(Sheet1!$C$25:$H$42, C677,B677)</f>
        <v>116.6701229</v>
      </c>
      <c r="F677" s="100">
        <f t="array" ref="F677">index(Sheet1!$C$25:$H$42, C677+1,B677)</f>
        <v>127.2764978</v>
      </c>
      <c r="G677" s="94">
        <f t="array" ref="G677">index(Sheet1!$B$25:$B$42, C677,1)</f>
        <v>5500</v>
      </c>
      <c r="H677" s="94">
        <f t="array" ref="H677">index(Sheet1!$B$25:$B$42, C677+1,1)</f>
        <v>6000</v>
      </c>
      <c r="I677" s="100">
        <f t="shared" si="17"/>
        <v>125.0283522</v>
      </c>
      <c r="J677" s="100">
        <f t="array" ref="J677">index(Sheet1!$F$47:$K$64, C677,B677)</f>
        <v>1842.75</v>
      </c>
      <c r="K677" s="100">
        <f t="array" ref="K677">index(Sheet1!$F$47:$K$64, C677+1,B677)</f>
        <v>1790.1</v>
      </c>
      <c r="L677" s="102">
        <f t="shared" si="18"/>
        <v>1801.259785</v>
      </c>
      <c r="M677" s="83">
        <f>L677/( 0.5*Sheet1!$F$18/12)</f>
        <v>1727.305278</v>
      </c>
      <c r="N677" s="83">
        <f t="shared" si="19"/>
        <v>0.4959245701</v>
      </c>
      <c r="O677" s="83">
        <f t="shared" si="20"/>
        <v>293.9904618</v>
      </c>
      <c r="P677" s="83">
        <f t="shared" si="21"/>
        <v>0.0844072529</v>
      </c>
      <c r="Q677" s="83">
        <f t="shared" si="22"/>
        <v>1</v>
      </c>
      <c r="R677" s="86">
        <f t="shared" si="31"/>
        <v>125.1186989</v>
      </c>
      <c r="S677" s="86">
        <f>min(R677, offset(Sheet1!$K$9,B677-1,0))</f>
        <v>125.1186989</v>
      </c>
      <c r="T677" s="83">
        <f t="shared" si="30"/>
        <v>5898.278212</v>
      </c>
      <c r="U677" s="83">
        <f t="shared" si="26"/>
        <v>0</v>
      </c>
      <c r="V677" s="83">
        <f t="shared" si="27"/>
        <v>3.668823416</v>
      </c>
      <c r="W677" s="83">
        <f t="shared" si="28"/>
        <v>1702.140414</v>
      </c>
    </row>
    <row r="678" ht="12.75" customHeight="1">
      <c r="A678" s="83">
        <f t="shared" si="29"/>
        <v>13.84</v>
      </c>
      <c r="B678" s="83">
        <f>IF( ISERROR( MATCH(R677,Sheet1!$K$9:$K$13,1) ), 1,  MATCH(R677,Sheet1!$K$9:$K$13,1)+1)</f>
        <v>3</v>
      </c>
      <c r="C678" s="94">
        <f>IF( ISERROR( MATCH(D678,Sheet1!$B$25:$B$42) ), 1, MATCH(D678,Sheet1!$B$25:$B$42))</f>
        <v>11</v>
      </c>
      <c r="D678" s="83">
        <f>if(U678, OFFSET(Sheet1!$P$9, 2*B677-1, 0),T677)</f>
        <v>5898.278212</v>
      </c>
      <c r="E678" s="100">
        <f t="array" ref="E678">index(Sheet1!$C$25:$H$42, C678,B678)</f>
        <v>116.6701229</v>
      </c>
      <c r="F678" s="100">
        <f t="array" ref="F678">index(Sheet1!$C$25:$H$42, C678+1,B678)</f>
        <v>127.2764978</v>
      </c>
      <c r="G678" s="94">
        <f t="array" ref="G678">index(Sheet1!$B$25:$B$42, C678,1)</f>
        <v>5500</v>
      </c>
      <c r="H678" s="94">
        <f t="array" ref="H678">index(Sheet1!$B$25:$B$42, C678+1,1)</f>
        <v>6000</v>
      </c>
      <c r="I678" s="100">
        <f t="shared" si="17"/>
        <v>125.1186989</v>
      </c>
      <c r="J678" s="100">
        <f t="array" ref="J678">index(Sheet1!$F$47:$K$64, C678,B678)</f>
        <v>1842.75</v>
      </c>
      <c r="K678" s="100">
        <f t="array" ref="K678">index(Sheet1!$F$47:$K$64, C678+1,B678)</f>
        <v>1790.1</v>
      </c>
      <c r="L678" s="102">
        <f t="shared" si="18"/>
        <v>1800.811304</v>
      </c>
      <c r="M678" s="83">
        <f>L678/( 0.5*Sheet1!$F$18/12)</f>
        <v>1726.87521</v>
      </c>
      <c r="N678" s="83">
        <f t="shared" si="19"/>
        <v>0.4958010939</v>
      </c>
      <c r="O678" s="83">
        <f t="shared" si="20"/>
        <v>294.4154963</v>
      </c>
      <c r="P678" s="83">
        <f t="shared" si="21"/>
        <v>0.08452928405</v>
      </c>
      <c r="Q678" s="83">
        <f t="shared" si="22"/>
        <v>1</v>
      </c>
      <c r="R678" s="86">
        <f t="shared" si="31"/>
        <v>125.2089918</v>
      </c>
      <c r="S678" s="86">
        <f>min(R678, offset(Sheet1!$K$9,B678-1,0))</f>
        <v>125.2089918</v>
      </c>
      <c r="T678" s="83">
        <f t="shared" si="30"/>
        <v>5902.534749</v>
      </c>
      <c r="U678" s="83">
        <f t="shared" si="26"/>
        <v>0</v>
      </c>
      <c r="V678" s="83">
        <f t="shared" si="27"/>
        <v>3.671472797</v>
      </c>
      <c r="W678" s="83">
        <f t="shared" si="28"/>
        <v>1705.809237</v>
      </c>
    </row>
    <row r="679" ht="12.75" customHeight="1">
      <c r="A679" s="83">
        <f t="shared" si="29"/>
        <v>13.86</v>
      </c>
      <c r="B679" s="83">
        <f>IF( ISERROR( MATCH(R678,Sheet1!$K$9:$K$13,1) ), 1,  MATCH(R678,Sheet1!$K$9:$K$13,1)+1)</f>
        <v>3</v>
      </c>
      <c r="C679" s="94">
        <f>IF( ISERROR( MATCH(D679,Sheet1!$B$25:$B$42) ), 1, MATCH(D679,Sheet1!$B$25:$B$42))</f>
        <v>11</v>
      </c>
      <c r="D679" s="83">
        <f>if(U679, OFFSET(Sheet1!$P$9, 2*B678-1, 0),T678)</f>
        <v>5902.534749</v>
      </c>
      <c r="E679" s="100">
        <f t="array" ref="E679">index(Sheet1!$C$25:$H$42, C679,B679)</f>
        <v>116.6701229</v>
      </c>
      <c r="F679" s="100">
        <f t="array" ref="F679">index(Sheet1!$C$25:$H$42, C679+1,B679)</f>
        <v>127.2764978</v>
      </c>
      <c r="G679" s="94">
        <f t="array" ref="G679">index(Sheet1!$B$25:$B$42, C679,1)</f>
        <v>5500</v>
      </c>
      <c r="H679" s="94">
        <f t="array" ref="H679">index(Sheet1!$B$25:$B$42, C679+1,1)</f>
        <v>6000</v>
      </c>
      <c r="I679" s="100">
        <f t="shared" si="17"/>
        <v>125.2089918</v>
      </c>
      <c r="J679" s="100">
        <f t="array" ref="J679">index(Sheet1!$F$47:$K$64, C679,B679)</f>
        <v>1842.75</v>
      </c>
      <c r="K679" s="100">
        <f t="array" ref="K679">index(Sheet1!$F$47:$K$64, C679+1,B679)</f>
        <v>1790.1</v>
      </c>
      <c r="L679" s="102">
        <f t="shared" si="18"/>
        <v>1800.363091</v>
      </c>
      <c r="M679" s="83">
        <f>L679/( 0.5*Sheet1!$F$18/12)</f>
        <v>1726.445399</v>
      </c>
      <c r="N679" s="83">
        <f t="shared" si="19"/>
        <v>0.4956776914</v>
      </c>
      <c r="O679" s="83">
        <f t="shared" si="20"/>
        <v>294.840584</v>
      </c>
      <c r="P679" s="83">
        <f t="shared" si="21"/>
        <v>0.08465133046</v>
      </c>
      <c r="Q679" s="83">
        <f t="shared" si="22"/>
        <v>1</v>
      </c>
      <c r="R679" s="86">
        <f t="shared" si="31"/>
        <v>125.2992308</v>
      </c>
      <c r="S679" s="86">
        <f>min(R679, offset(Sheet1!$K$9,B679-1,0))</f>
        <v>125.2992308</v>
      </c>
      <c r="T679" s="83">
        <f t="shared" si="30"/>
        <v>5906.788746</v>
      </c>
      <c r="U679" s="83">
        <f t="shared" si="26"/>
        <v>0</v>
      </c>
      <c r="V679" s="83">
        <f t="shared" si="27"/>
        <v>3.674120598</v>
      </c>
      <c r="W679" s="83">
        <f t="shared" si="28"/>
        <v>1709.48071</v>
      </c>
    </row>
    <row r="680" ht="12.75" customHeight="1">
      <c r="A680" s="83">
        <f t="shared" si="29"/>
        <v>13.88</v>
      </c>
      <c r="B680" s="83">
        <f>IF( ISERROR( MATCH(R679,Sheet1!$K$9:$K$13,1) ), 1,  MATCH(R679,Sheet1!$K$9:$K$13,1)+1)</f>
        <v>3</v>
      </c>
      <c r="C680" s="94">
        <f>IF( ISERROR( MATCH(D680,Sheet1!$B$25:$B$42) ), 1, MATCH(D680,Sheet1!$B$25:$B$42))</f>
        <v>11</v>
      </c>
      <c r="D680" s="83">
        <f>if(U680, OFFSET(Sheet1!$P$9, 2*B679-1, 0),T679)</f>
        <v>5906.788746</v>
      </c>
      <c r="E680" s="100">
        <f t="array" ref="E680">index(Sheet1!$C$25:$H$42, C680,B680)</f>
        <v>116.6701229</v>
      </c>
      <c r="F680" s="100">
        <f t="array" ref="F680">index(Sheet1!$C$25:$H$42, C680+1,B680)</f>
        <v>127.2764978</v>
      </c>
      <c r="G680" s="94">
        <f t="array" ref="G680">index(Sheet1!$B$25:$B$42, C680,1)</f>
        <v>5500</v>
      </c>
      <c r="H680" s="94">
        <f t="array" ref="H680">index(Sheet1!$B$25:$B$42, C680+1,1)</f>
        <v>6000</v>
      </c>
      <c r="I680" s="100">
        <f t="shared" si="17"/>
        <v>125.2992308</v>
      </c>
      <c r="J680" s="100">
        <f t="array" ref="J680">index(Sheet1!$F$47:$K$64, C680,B680)</f>
        <v>1842.75</v>
      </c>
      <c r="K680" s="100">
        <f t="array" ref="K680">index(Sheet1!$F$47:$K$64, C680+1,B680)</f>
        <v>1790.1</v>
      </c>
      <c r="L680" s="102">
        <f t="shared" si="18"/>
        <v>1799.915145</v>
      </c>
      <c r="M680" s="83">
        <f>L680/( 0.5*Sheet1!$F$18/12)</f>
        <v>1726.015845</v>
      </c>
      <c r="N680" s="83">
        <f t="shared" si="19"/>
        <v>0.4955543625</v>
      </c>
      <c r="O680" s="83">
        <f t="shared" si="20"/>
        <v>295.2657244</v>
      </c>
      <c r="P680" s="83">
        <f t="shared" si="21"/>
        <v>0.08477339201</v>
      </c>
      <c r="Q680" s="83">
        <f t="shared" si="22"/>
        <v>1</v>
      </c>
      <c r="R680" s="86">
        <f t="shared" si="31"/>
        <v>125.3894159</v>
      </c>
      <c r="S680" s="86">
        <f>min(R680, offset(Sheet1!$K$9,B680-1,0))</f>
        <v>125.3894159</v>
      </c>
      <c r="T680" s="83">
        <f t="shared" si="30"/>
        <v>5911.040203</v>
      </c>
      <c r="U680" s="83">
        <f t="shared" si="26"/>
        <v>0</v>
      </c>
      <c r="V680" s="83">
        <f t="shared" si="27"/>
        <v>3.676766817</v>
      </c>
      <c r="W680" s="83">
        <f t="shared" si="28"/>
        <v>1713.154831</v>
      </c>
    </row>
    <row r="681" ht="12.75" customHeight="1">
      <c r="A681" s="83">
        <f t="shared" si="29"/>
        <v>13.9</v>
      </c>
      <c r="B681" s="83">
        <f>IF( ISERROR( MATCH(R680,Sheet1!$K$9:$K$13,1) ), 1,  MATCH(R680,Sheet1!$K$9:$K$13,1)+1)</f>
        <v>3</v>
      </c>
      <c r="C681" s="94">
        <f>IF( ISERROR( MATCH(D681,Sheet1!$B$25:$B$42) ), 1, MATCH(D681,Sheet1!$B$25:$B$42))</f>
        <v>11</v>
      </c>
      <c r="D681" s="83">
        <f>if(U681, OFFSET(Sheet1!$P$9, 2*B680-1, 0),T680)</f>
        <v>5911.040203</v>
      </c>
      <c r="E681" s="100">
        <f t="array" ref="E681">index(Sheet1!$C$25:$H$42, C681,B681)</f>
        <v>116.6701229</v>
      </c>
      <c r="F681" s="100">
        <f t="array" ref="F681">index(Sheet1!$C$25:$H$42, C681+1,B681)</f>
        <v>127.2764978</v>
      </c>
      <c r="G681" s="94">
        <f t="array" ref="G681">index(Sheet1!$B$25:$B$42, C681,1)</f>
        <v>5500</v>
      </c>
      <c r="H681" s="94">
        <f t="array" ref="H681">index(Sheet1!$B$25:$B$42, C681+1,1)</f>
        <v>6000</v>
      </c>
      <c r="I681" s="100">
        <f t="shared" si="17"/>
        <v>125.3894159</v>
      </c>
      <c r="J681" s="100">
        <f t="array" ref="J681">index(Sheet1!$F$47:$K$64, C681,B681)</f>
        <v>1842.75</v>
      </c>
      <c r="K681" s="100">
        <f t="array" ref="K681">index(Sheet1!$F$47:$K$64, C681+1,B681)</f>
        <v>1790.1</v>
      </c>
      <c r="L681" s="102">
        <f t="shared" si="18"/>
        <v>1799.467467</v>
      </c>
      <c r="M681" s="83">
        <f>L681/( 0.5*Sheet1!$F$18/12)</f>
        <v>1725.586547</v>
      </c>
      <c r="N681" s="83">
        <f t="shared" si="19"/>
        <v>0.4954311072</v>
      </c>
      <c r="O681" s="83">
        <f t="shared" si="20"/>
        <v>295.6909169</v>
      </c>
      <c r="P681" s="83">
        <f t="shared" si="21"/>
        <v>0.08489546854</v>
      </c>
      <c r="Q681" s="83">
        <f t="shared" si="22"/>
        <v>1</v>
      </c>
      <c r="R681" s="86">
        <f t="shared" si="31"/>
        <v>125.4795471</v>
      </c>
      <c r="S681" s="86">
        <f>min(R681, offset(Sheet1!$K$9,B681-1,0))</f>
        <v>125.4795471</v>
      </c>
      <c r="T681" s="83">
        <f t="shared" si="30"/>
        <v>5915.289121</v>
      </c>
      <c r="U681" s="83">
        <f t="shared" si="26"/>
        <v>0</v>
      </c>
      <c r="V681" s="83">
        <f t="shared" si="27"/>
        <v>3.679411457</v>
      </c>
      <c r="W681" s="83">
        <f t="shared" si="28"/>
        <v>1716.831597</v>
      </c>
    </row>
    <row r="682" ht="12.75" customHeight="1">
      <c r="A682" s="83">
        <f t="shared" si="29"/>
        <v>13.92</v>
      </c>
      <c r="B682" s="83">
        <f>IF( ISERROR( MATCH(R681,Sheet1!$K$9:$K$13,1) ), 1,  MATCH(R681,Sheet1!$K$9:$K$13,1)+1)</f>
        <v>3</v>
      </c>
      <c r="C682" s="94">
        <f>IF( ISERROR( MATCH(D682,Sheet1!$B$25:$B$42) ), 1, MATCH(D682,Sheet1!$B$25:$B$42))</f>
        <v>11</v>
      </c>
      <c r="D682" s="83">
        <f>if(U682, OFFSET(Sheet1!$P$9, 2*B681-1, 0),T681)</f>
        <v>5915.289121</v>
      </c>
      <c r="E682" s="100">
        <f t="array" ref="E682">index(Sheet1!$C$25:$H$42, C682,B682)</f>
        <v>116.6701229</v>
      </c>
      <c r="F682" s="100">
        <f t="array" ref="F682">index(Sheet1!$C$25:$H$42, C682+1,B682)</f>
        <v>127.2764978</v>
      </c>
      <c r="G682" s="94">
        <f t="array" ref="G682">index(Sheet1!$B$25:$B$42, C682,1)</f>
        <v>5500</v>
      </c>
      <c r="H682" s="94">
        <f t="array" ref="H682">index(Sheet1!$B$25:$B$42, C682+1,1)</f>
        <v>6000</v>
      </c>
      <c r="I682" s="100">
        <f t="shared" si="17"/>
        <v>125.4795471</v>
      </c>
      <c r="J682" s="100">
        <f t="array" ref="J682">index(Sheet1!$F$47:$K$64, C682,B682)</f>
        <v>1842.75</v>
      </c>
      <c r="K682" s="100">
        <f t="array" ref="K682">index(Sheet1!$F$47:$K$64, C682+1,B682)</f>
        <v>1790.1</v>
      </c>
      <c r="L682" s="102">
        <f t="shared" si="18"/>
        <v>1799.020056</v>
      </c>
      <c r="M682" s="83">
        <f>L682/( 0.5*Sheet1!$F$18/12)</f>
        <v>1725.157505</v>
      </c>
      <c r="N682" s="83">
        <f t="shared" si="19"/>
        <v>0.4953079256</v>
      </c>
      <c r="O682" s="83">
        <f t="shared" si="20"/>
        <v>296.1161612</v>
      </c>
      <c r="P682" s="83">
        <f t="shared" si="21"/>
        <v>0.08501755992</v>
      </c>
      <c r="Q682" s="83">
        <f t="shared" si="22"/>
        <v>1</v>
      </c>
      <c r="R682" s="86">
        <f t="shared" si="31"/>
        <v>125.5696245</v>
      </c>
      <c r="S682" s="86">
        <f>min(R682, offset(Sheet1!$K$9,B682-1,0))</f>
        <v>125.5696245</v>
      </c>
      <c r="T682" s="83">
        <f t="shared" si="30"/>
        <v>5919.535501</v>
      </c>
      <c r="U682" s="83">
        <f t="shared" si="26"/>
        <v>0</v>
      </c>
      <c r="V682" s="83">
        <f t="shared" si="27"/>
        <v>3.682054516</v>
      </c>
      <c r="W682" s="83">
        <f t="shared" si="28"/>
        <v>1720.511009</v>
      </c>
    </row>
    <row r="683" ht="12.75" customHeight="1">
      <c r="A683" s="83">
        <f t="shared" si="29"/>
        <v>13.94</v>
      </c>
      <c r="B683" s="83">
        <f>IF( ISERROR( MATCH(R682,Sheet1!$K$9:$K$13,1) ), 1,  MATCH(R682,Sheet1!$K$9:$K$13,1)+1)</f>
        <v>3</v>
      </c>
      <c r="C683" s="94">
        <f>IF( ISERROR( MATCH(D683,Sheet1!$B$25:$B$42) ), 1, MATCH(D683,Sheet1!$B$25:$B$42))</f>
        <v>11</v>
      </c>
      <c r="D683" s="83">
        <f>if(U683, OFFSET(Sheet1!$P$9, 2*B682-1, 0),T682)</f>
        <v>5919.535501</v>
      </c>
      <c r="E683" s="100">
        <f t="array" ref="E683">index(Sheet1!$C$25:$H$42, C683,B683)</f>
        <v>116.6701229</v>
      </c>
      <c r="F683" s="100">
        <f t="array" ref="F683">index(Sheet1!$C$25:$H$42, C683+1,B683)</f>
        <v>127.2764978</v>
      </c>
      <c r="G683" s="94">
        <f t="array" ref="G683">index(Sheet1!$B$25:$B$42, C683,1)</f>
        <v>5500</v>
      </c>
      <c r="H683" s="94">
        <f t="array" ref="H683">index(Sheet1!$B$25:$B$42, C683+1,1)</f>
        <v>6000</v>
      </c>
      <c r="I683" s="100">
        <f t="shared" si="17"/>
        <v>125.5696245</v>
      </c>
      <c r="J683" s="100">
        <f t="array" ref="J683">index(Sheet1!$F$47:$K$64, C683,B683)</f>
        <v>1842.75</v>
      </c>
      <c r="K683" s="100">
        <f t="array" ref="K683">index(Sheet1!$F$47:$K$64, C683+1,B683)</f>
        <v>1790.1</v>
      </c>
      <c r="L683" s="102">
        <f t="shared" si="18"/>
        <v>1798.572912</v>
      </c>
      <c r="M683" s="83">
        <f>L683/( 0.5*Sheet1!$F$18/12)</f>
        <v>1724.72872</v>
      </c>
      <c r="N683" s="83">
        <f t="shared" si="19"/>
        <v>0.4951848176</v>
      </c>
      <c r="O683" s="83">
        <f t="shared" si="20"/>
        <v>296.5414567</v>
      </c>
      <c r="P683" s="83">
        <f t="shared" si="21"/>
        <v>0.08513966601</v>
      </c>
      <c r="Q683" s="83">
        <f t="shared" si="22"/>
        <v>1</v>
      </c>
      <c r="R683" s="86">
        <f t="shared" si="31"/>
        <v>125.659648</v>
      </c>
      <c r="S683" s="86">
        <f>min(R683, offset(Sheet1!$K$9,B683-1,0))</f>
        <v>125.659648</v>
      </c>
      <c r="T683" s="83">
        <f t="shared" si="30"/>
        <v>5923.779342</v>
      </c>
      <c r="U683" s="83">
        <f t="shared" si="26"/>
        <v>0</v>
      </c>
      <c r="V683" s="83">
        <f t="shared" si="27"/>
        <v>3.684695997</v>
      </c>
      <c r="W683" s="83">
        <f t="shared" si="28"/>
        <v>1724.193063</v>
      </c>
    </row>
    <row r="684" ht="12.75" customHeight="1">
      <c r="A684" s="83">
        <f t="shared" si="29"/>
        <v>13.96</v>
      </c>
      <c r="B684" s="83">
        <f>IF( ISERROR( MATCH(R683,Sheet1!$K$9:$K$13,1) ), 1,  MATCH(R683,Sheet1!$K$9:$K$13,1)+1)</f>
        <v>3</v>
      </c>
      <c r="C684" s="94">
        <f>IF( ISERROR( MATCH(D684,Sheet1!$B$25:$B$42) ), 1, MATCH(D684,Sheet1!$B$25:$B$42))</f>
        <v>11</v>
      </c>
      <c r="D684" s="83">
        <f>if(U684, OFFSET(Sheet1!$P$9, 2*B683-1, 0),T683)</f>
        <v>5923.779342</v>
      </c>
      <c r="E684" s="100">
        <f t="array" ref="E684">index(Sheet1!$C$25:$H$42, C684,B684)</f>
        <v>116.6701229</v>
      </c>
      <c r="F684" s="100">
        <f t="array" ref="F684">index(Sheet1!$C$25:$H$42, C684+1,B684)</f>
        <v>127.2764978</v>
      </c>
      <c r="G684" s="94">
        <f t="array" ref="G684">index(Sheet1!$B$25:$B$42, C684,1)</f>
        <v>5500</v>
      </c>
      <c r="H684" s="94">
        <f t="array" ref="H684">index(Sheet1!$B$25:$B$42, C684+1,1)</f>
        <v>6000</v>
      </c>
      <c r="I684" s="100">
        <f t="shared" si="17"/>
        <v>125.659648</v>
      </c>
      <c r="J684" s="100">
        <f t="array" ref="J684">index(Sheet1!$F$47:$K$64, C684,B684)</f>
        <v>1842.75</v>
      </c>
      <c r="K684" s="100">
        <f t="array" ref="K684">index(Sheet1!$F$47:$K$64, C684+1,B684)</f>
        <v>1790.1</v>
      </c>
      <c r="L684" s="102">
        <f t="shared" si="18"/>
        <v>1798.126035</v>
      </c>
      <c r="M684" s="83">
        <f>L684/( 0.5*Sheet1!$F$18/12)</f>
        <v>1724.30019</v>
      </c>
      <c r="N684" s="83">
        <f t="shared" si="19"/>
        <v>0.4950617831</v>
      </c>
      <c r="O684" s="83">
        <f t="shared" si="20"/>
        <v>296.9668029</v>
      </c>
      <c r="P684" s="83">
        <f t="shared" si="21"/>
        <v>0.08526178666</v>
      </c>
      <c r="Q684" s="83">
        <f t="shared" si="22"/>
        <v>1</v>
      </c>
      <c r="R684" s="86">
        <f t="shared" si="31"/>
        <v>125.7496178</v>
      </c>
      <c r="S684" s="86">
        <f>min(R684, offset(Sheet1!$K$9,B684-1,0))</f>
        <v>125.7496178</v>
      </c>
      <c r="T684" s="83">
        <f t="shared" si="30"/>
        <v>5928.020647</v>
      </c>
      <c r="U684" s="83">
        <f t="shared" si="26"/>
        <v>0</v>
      </c>
      <c r="V684" s="83">
        <f t="shared" si="27"/>
        <v>3.687335898</v>
      </c>
      <c r="W684" s="83">
        <f t="shared" si="28"/>
        <v>1727.877759</v>
      </c>
    </row>
    <row r="685" ht="12.75" customHeight="1">
      <c r="A685" s="83">
        <f t="shared" si="29"/>
        <v>13.98</v>
      </c>
      <c r="B685" s="83">
        <f>IF( ISERROR( MATCH(R684,Sheet1!$K$9:$K$13,1) ), 1,  MATCH(R684,Sheet1!$K$9:$K$13,1)+1)</f>
        <v>3</v>
      </c>
      <c r="C685" s="94">
        <f>IF( ISERROR( MATCH(D685,Sheet1!$B$25:$B$42) ), 1, MATCH(D685,Sheet1!$B$25:$B$42))</f>
        <v>11</v>
      </c>
      <c r="D685" s="83">
        <f>if(U685, OFFSET(Sheet1!$P$9, 2*B684-1, 0),T684)</f>
        <v>5928.020647</v>
      </c>
      <c r="E685" s="100">
        <f t="array" ref="E685">index(Sheet1!$C$25:$H$42, C685,B685)</f>
        <v>116.6701229</v>
      </c>
      <c r="F685" s="100">
        <f t="array" ref="F685">index(Sheet1!$C$25:$H$42, C685+1,B685)</f>
        <v>127.2764978</v>
      </c>
      <c r="G685" s="94">
        <f t="array" ref="G685">index(Sheet1!$B$25:$B$42, C685,1)</f>
        <v>5500</v>
      </c>
      <c r="H685" s="94">
        <f t="array" ref="H685">index(Sheet1!$B$25:$B$42, C685+1,1)</f>
        <v>6000</v>
      </c>
      <c r="I685" s="100">
        <f t="shared" si="17"/>
        <v>125.7496178</v>
      </c>
      <c r="J685" s="100">
        <f t="array" ref="J685">index(Sheet1!$F$47:$K$64, C685,B685)</f>
        <v>1842.75</v>
      </c>
      <c r="K685" s="100">
        <f t="array" ref="K685">index(Sheet1!$F$47:$K$64, C685+1,B685)</f>
        <v>1790.1</v>
      </c>
      <c r="L685" s="102">
        <f t="shared" si="18"/>
        <v>1797.679426</v>
      </c>
      <c r="M685" s="83">
        <f>L685/( 0.5*Sheet1!$F$18/12)</f>
        <v>1723.871918</v>
      </c>
      <c r="N685" s="83">
        <f t="shared" si="19"/>
        <v>0.4949388222</v>
      </c>
      <c r="O685" s="83">
        <f t="shared" si="20"/>
        <v>297.3921994</v>
      </c>
      <c r="P685" s="83">
        <f t="shared" si="21"/>
        <v>0.08538392174</v>
      </c>
      <c r="Q685" s="83">
        <f t="shared" si="22"/>
        <v>1</v>
      </c>
      <c r="R685" s="86">
        <f t="shared" si="31"/>
        <v>125.8395337</v>
      </c>
      <c r="S685" s="86">
        <f>min(R685, offset(Sheet1!$K$9,B685-1,0))</f>
        <v>125.8395337</v>
      </c>
      <c r="T685" s="83">
        <f t="shared" si="30"/>
        <v>5932.259414</v>
      </c>
      <c r="U685" s="83">
        <f t="shared" si="26"/>
        <v>0</v>
      </c>
      <c r="V685" s="83">
        <f t="shared" si="27"/>
        <v>3.689974221</v>
      </c>
      <c r="W685" s="83">
        <f t="shared" si="28"/>
        <v>1731.565095</v>
      </c>
    </row>
    <row r="686" ht="12.75" customHeight="1">
      <c r="A686" s="83">
        <f t="shared" si="29"/>
        <v>14</v>
      </c>
      <c r="B686" s="83">
        <f>IF( ISERROR( MATCH(R685,Sheet1!$K$9:$K$13,1) ), 1,  MATCH(R685,Sheet1!$K$9:$K$13,1)+1)</f>
        <v>3</v>
      </c>
      <c r="C686" s="94">
        <f>IF( ISERROR( MATCH(D686,Sheet1!$B$25:$B$42) ), 1, MATCH(D686,Sheet1!$B$25:$B$42))</f>
        <v>11</v>
      </c>
      <c r="D686" s="83">
        <f>if(U686, OFFSET(Sheet1!$P$9, 2*B685-1, 0),T685)</f>
        <v>5932.259414</v>
      </c>
      <c r="E686" s="100">
        <f t="array" ref="E686">index(Sheet1!$C$25:$H$42, C686,B686)</f>
        <v>116.6701229</v>
      </c>
      <c r="F686" s="100">
        <f t="array" ref="F686">index(Sheet1!$C$25:$H$42, C686+1,B686)</f>
        <v>127.2764978</v>
      </c>
      <c r="G686" s="94">
        <f t="array" ref="G686">index(Sheet1!$B$25:$B$42, C686,1)</f>
        <v>5500</v>
      </c>
      <c r="H686" s="94">
        <f t="array" ref="H686">index(Sheet1!$B$25:$B$42, C686+1,1)</f>
        <v>6000</v>
      </c>
      <c r="I686" s="100">
        <f t="shared" si="17"/>
        <v>125.8395337</v>
      </c>
      <c r="J686" s="100">
        <f t="array" ref="J686">index(Sheet1!$F$47:$K$64, C686,B686)</f>
        <v>1842.75</v>
      </c>
      <c r="K686" s="100">
        <f t="array" ref="K686">index(Sheet1!$F$47:$K$64, C686+1,B686)</f>
        <v>1790.1</v>
      </c>
      <c r="L686" s="102">
        <f t="shared" si="18"/>
        <v>1797.233084</v>
      </c>
      <c r="M686" s="83">
        <f>L686/( 0.5*Sheet1!$F$18/12)</f>
        <v>1723.443901</v>
      </c>
      <c r="N686" s="83">
        <f t="shared" si="19"/>
        <v>0.4948159348</v>
      </c>
      <c r="O686" s="83">
        <f t="shared" si="20"/>
        <v>297.8176457</v>
      </c>
      <c r="P686" s="83">
        <f t="shared" si="21"/>
        <v>0.08550607112</v>
      </c>
      <c r="Q686" s="83">
        <f t="shared" si="22"/>
        <v>1</v>
      </c>
      <c r="R686" s="86">
        <f t="shared" si="31"/>
        <v>125.9293958</v>
      </c>
      <c r="S686" s="86">
        <f>min(R686, offset(Sheet1!$K$9,B686-1,0))</f>
        <v>125.9293958</v>
      </c>
      <c r="T686" s="83">
        <f t="shared" si="30"/>
        <v>5936.495646</v>
      </c>
      <c r="U686" s="83">
        <f t="shared" si="26"/>
        <v>0</v>
      </c>
      <c r="V686" s="83">
        <f t="shared" si="27"/>
        <v>3.692610965</v>
      </c>
      <c r="W686" s="83">
        <f t="shared" si="28"/>
        <v>1735.25507</v>
      </c>
    </row>
    <row r="687" ht="12.75" customHeight="1">
      <c r="A687" s="83">
        <f t="shared" si="29"/>
        <v>14.02</v>
      </c>
      <c r="B687" s="83">
        <f>IF( ISERROR( MATCH(R686,Sheet1!$K$9:$K$13,1) ), 1,  MATCH(R686,Sheet1!$K$9:$K$13,1)+1)</f>
        <v>3</v>
      </c>
      <c r="C687" s="94">
        <f>IF( ISERROR( MATCH(D687,Sheet1!$B$25:$B$42) ), 1, MATCH(D687,Sheet1!$B$25:$B$42))</f>
        <v>11</v>
      </c>
      <c r="D687" s="83">
        <f>if(U687, OFFSET(Sheet1!$P$9, 2*B686-1, 0),T686)</f>
        <v>5936.495646</v>
      </c>
      <c r="E687" s="100">
        <f t="array" ref="E687">index(Sheet1!$C$25:$H$42, C687,B687)</f>
        <v>116.6701229</v>
      </c>
      <c r="F687" s="100">
        <f t="array" ref="F687">index(Sheet1!$C$25:$H$42, C687+1,B687)</f>
        <v>127.2764978</v>
      </c>
      <c r="G687" s="94">
        <f t="array" ref="G687">index(Sheet1!$B$25:$B$42, C687,1)</f>
        <v>5500</v>
      </c>
      <c r="H687" s="94">
        <f t="array" ref="H687">index(Sheet1!$B$25:$B$42, C687+1,1)</f>
        <v>6000</v>
      </c>
      <c r="I687" s="100">
        <f t="shared" si="17"/>
        <v>125.9293958</v>
      </c>
      <c r="J687" s="100">
        <f t="array" ref="J687">index(Sheet1!$F$47:$K$64, C687,B687)</f>
        <v>1842.75</v>
      </c>
      <c r="K687" s="100">
        <f t="array" ref="K687">index(Sheet1!$F$47:$K$64, C687+1,B687)</f>
        <v>1790.1</v>
      </c>
      <c r="L687" s="102">
        <f t="shared" si="18"/>
        <v>1796.787008</v>
      </c>
      <c r="M687" s="83">
        <f>L687/( 0.5*Sheet1!$F$18/12)</f>
        <v>1723.01614</v>
      </c>
      <c r="N687" s="83">
        <f t="shared" si="19"/>
        <v>0.494693121</v>
      </c>
      <c r="O687" s="83">
        <f t="shared" si="20"/>
        <v>298.2431412</v>
      </c>
      <c r="P687" s="83">
        <f t="shared" si="21"/>
        <v>0.08562823464</v>
      </c>
      <c r="Q687" s="83">
        <f t="shared" si="22"/>
        <v>1</v>
      </c>
      <c r="R687" s="86">
        <f t="shared" si="31"/>
        <v>126.0192041</v>
      </c>
      <c r="S687" s="86">
        <f>min(R687, offset(Sheet1!$K$9,B687-1,0))</f>
        <v>126.0192041</v>
      </c>
      <c r="T687" s="83">
        <f t="shared" si="30"/>
        <v>5940.729342</v>
      </c>
      <c r="U687" s="83">
        <f t="shared" si="26"/>
        <v>0</v>
      </c>
      <c r="V687" s="83">
        <f t="shared" si="27"/>
        <v>3.695246132</v>
      </c>
      <c r="W687" s="83">
        <f t="shared" si="28"/>
        <v>1738.947681</v>
      </c>
    </row>
    <row r="688" ht="12.75" customHeight="1">
      <c r="A688" s="83">
        <f t="shared" si="29"/>
        <v>14.04</v>
      </c>
      <c r="B688" s="83">
        <f>IF( ISERROR( MATCH(R687,Sheet1!$K$9:$K$13,1) ), 1,  MATCH(R687,Sheet1!$K$9:$K$13,1)+1)</f>
        <v>3</v>
      </c>
      <c r="C688" s="94">
        <f>IF( ISERROR( MATCH(D688,Sheet1!$B$25:$B$42) ), 1, MATCH(D688,Sheet1!$B$25:$B$42))</f>
        <v>11</v>
      </c>
      <c r="D688" s="83">
        <f>if(U688, OFFSET(Sheet1!$P$9, 2*B687-1, 0),T687)</f>
        <v>5940.729342</v>
      </c>
      <c r="E688" s="100">
        <f t="array" ref="E688">index(Sheet1!$C$25:$H$42, C688,B688)</f>
        <v>116.6701229</v>
      </c>
      <c r="F688" s="100">
        <f t="array" ref="F688">index(Sheet1!$C$25:$H$42, C688+1,B688)</f>
        <v>127.2764978</v>
      </c>
      <c r="G688" s="94">
        <f t="array" ref="G688">index(Sheet1!$B$25:$B$42, C688,1)</f>
        <v>5500</v>
      </c>
      <c r="H688" s="94">
        <f t="array" ref="H688">index(Sheet1!$B$25:$B$42, C688+1,1)</f>
        <v>6000</v>
      </c>
      <c r="I688" s="100">
        <f t="shared" si="17"/>
        <v>126.0192041</v>
      </c>
      <c r="J688" s="100">
        <f t="array" ref="J688">index(Sheet1!$F$47:$K$64, C688,B688)</f>
        <v>1842.75</v>
      </c>
      <c r="K688" s="100">
        <f t="array" ref="K688">index(Sheet1!$F$47:$K$64, C688+1,B688)</f>
        <v>1790.1</v>
      </c>
      <c r="L688" s="102">
        <f t="shared" si="18"/>
        <v>1796.3412</v>
      </c>
      <c r="M688" s="83">
        <f>L688/( 0.5*Sheet1!$F$18/12)</f>
        <v>1722.588636</v>
      </c>
      <c r="N688" s="83">
        <f t="shared" si="19"/>
        <v>0.4945703806</v>
      </c>
      <c r="O688" s="83">
        <f t="shared" si="20"/>
        <v>298.6686856</v>
      </c>
      <c r="P688" s="83">
        <f t="shared" si="21"/>
        <v>0.08575041217</v>
      </c>
      <c r="Q688" s="83">
        <f t="shared" si="22"/>
        <v>1</v>
      </c>
      <c r="R688" s="86">
        <f t="shared" si="31"/>
        <v>126.1089587</v>
      </c>
      <c r="S688" s="86">
        <f>min(R688, offset(Sheet1!$K$9,B688-1,0))</f>
        <v>126.1089587</v>
      </c>
      <c r="T688" s="83">
        <f t="shared" si="30"/>
        <v>5944.960503</v>
      </c>
      <c r="U688" s="83">
        <f t="shared" si="26"/>
        <v>0</v>
      </c>
      <c r="V688" s="83">
        <f t="shared" si="27"/>
        <v>3.697879721</v>
      </c>
      <c r="W688" s="83">
        <f t="shared" si="28"/>
        <v>1742.642927</v>
      </c>
    </row>
    <row r="689" ht="12.75" customHeight="1">
      <c r="A689" s="83">
        <f t="shared" si="29"/>
        <v>14.06</v>
      </c>
      <c r="B689" s="83">
        <f>IF( ISERROR( MATCH(R688,Sheet1!$K$9:$K$13,1) ), 1,  MATCH(R688,Sheet1!$K$9:$K$13,1)+1)</f>
        <v>3</v>
      </c>
      <c r="C689" s="94">
        <f>IF( ISERROR( MATCH(D689,Sheet1!$B$25:$B$42) ), 1, MATCH(D689,Sheet1!$B$25:$B$42))</f>
        <v>11</v>
      </c>
      <c r="D689" s="83">
        <f>if(U689, OFFSET(Sheet1!$P$9, 2*B688-1, 0),T688)</f>
        <v>5944.960503</v>
      </c>
      <c r="E689" s="100">
        <f t="array" ref="E689">index(Sheet1!$C$25:$H$42, C689,B689)</f>
        <v>116.6701229</v>
      </c>
      <c r="F689" s="100">
        <f t="array" ref="F689">index(Sheet1!$C$25:$H$42, C689+1,B689)</f>
        <v>127.2764978</v>
      </c>
      <c r="G689" s="94">
        <f t="array" ref="G689">index(Sheet1!$B$25:$B$42, C689,1)</f>
        <v>5500</v>
      </c>
      <c r="H689" s="94">
        <f t="array" ref="H689">index(Sheet1!$B$25:$B$42, C689+1,1)</f>
        <v>6000</v>
      </c>
      <c r="I689" s="100">
        <f t="shared" si="17"/>
        <v>126.1089587</v>
      </c>
      <c r="J689" s="100">
        <f t="array" ref="J689">index(Sheet1!$F$47:$K$64, C689,B689)</f>
        <v>1842.75</v>
      </c>
      <c r="K689" s="100">
        <f t="array" ref="K689">index(Sheet1!$F$47:$K$64, C689+1,B689)</f>
        <v>1790.1</v>
      </c>
      <c r="L689" s="102">
        <f t="shared" si="18"/>
        <v>1795.895659</v>
      </c>
      <c r="M689" s="83">
        <f>L689/( 0.5*Sheet1!$F$18/12)</f>
        <v>1722.161387</v>
      </c>
      <c r="N689" s="83">
        <f t="shared" si="19"/>
        <v>0.4944477138</v>
      </c>
      <c r="O689" s="83">
        <f t="shared" si="20"/>
        <v>299.0942783</v>
      </c>
      <c r="P689" s="83">
        <f t="shared" si="21"/>
        <v>0.08587260358</v>
      </c>
      <c r="Q689" s="83">
        <f t="shared" si="22"/>
        <v>1</v>
      </c>
      <c r="R689" s="86">
        <f t="shared" si="31"/>
        <v>126.1986595</v>
      </c>
      <c r="S689" s="86">
        <f>min(R689, offset(Sheet1!$K$9,B689-1,0))</f>
        <v>126.1986595</v>
      </c>
      <c r="T689" s="83">
        <f t="shared" si="30"/>
        <v>5949.189131</v>
      </c>
      <c r="U689" s="83">
        <f t="shared" si="26"/>
        <v>0</v>
      </c>
      <c r="V689" s="83">
        <f t="shared" si="27"/>
        <v>3.700511733</v>
      </c>
      <c r="W689" s="83">
        <f t="shared" si="28"/>
        <v>1746.340806</v>
      </c>
    </row>
    <row r="690" ht="12.75" customHeight="1">
      <c r="A690" s="83">
        <f t="shared" si="29"/>
        <v>14.08</v>
      </c>
      <c r="B690" s="83">
        <f>IF( ISERROR( MATCH(R689,Sheet1!$K$9:$K$13,1) ), 1,  MATCH(R689,Sheet1!$K$9:$K$13,1)+1)</f>
        <v>3</v>
      </c>
      <c r="C690" s="94">
        <f>IF( ISERROR( MATCH(D690,Sheet1!$B$25:$B$42) ), 1, MATCH(D690,Sheet1!$B$25:$B$42))</f>
        <v>11</v>
      </c>
      <c r="D690" s="83">
        <f>if(U690, OFFSET(Sheet1!$P$9, 2*B689-1, 0),T689)</f>
        <v>5949.189131</v>
      </c>
      <c r="E690" s="100">
        <f t="array" ref="E690">index(Sheet1!$C$25:$H$42, C690,B690)</f>
        <v>116.6701229</v>
      </c>
      <c r="F690" s="100">
        <f t="array" ref="F690">index(Sheet1!$C$25:$H$42, C690+1,B690)</f>
        <v>127.2764978</v>
      </c>
      <c r="G690" s="94">
        <f t="array" ref="G690">index(Sheet1!$B$25:$B$42, C690,1)</f>
        <v>5500</v>
      </c>
      <c r="H690" s="94">
        <f t="array" ref="H690">index(Sheet1!$B$25:$B$42, C690+1,1)</f>
        <v>6000</v>
      </c>
      <c r="I690" s="100">
        <f t="shared" si="17"/>
        <v>126.1986595</v>
      </c>
      <c r="J690" s="100">
        <f t="array" ref="J690">index(Sheet1!$F$47:$K$64, C690,B690)</f>
        <v>1842.75</v>
      </c>
      <c r="K690" s="100">
        <f t="array" ref="K690">index(Sheet1!$F$47:$K$64, C690+1,B690)</f>
        <v>1790.1</v>
      </c>
      <c r="L690" s="102">
        <f t="shared" si="18"/>
        <v>1795.450385</v>
      </c>
      <c r="M690" s="83">
        <f>L690/( 0.5*Sheet1!$F$18/12)</f>
        <v>1721.734394</v>
      </c>
      <c r="N690" s="83">
        <f t="shared" si="19"/>
        <v>0.4943251204</v>
      </c>
      <c r="O690" s="83">
        <f t="shared" si="20"/>
        <v>299.5199188</v>
      </c>
      <c r="P690" s="83">
        <f t="shared" si="21"/>
        <v>0.08599480872</v>
      </c>
      <c r="Q690" s="83">
        <f t="shared" si="22"/>
        <v>1</v>
      </c>
      <c r="R690" s="86">
        <f t="shared" si="31"/>
        <v>126.2883066</v>
      </c>
      <c r="S690" s="86">
        <f>min(R690, offset(Sheet1!$K$9,B690-1,0))</f>
        <v>126.2883066</v>
      </c>
      <c r="T690" s="83">
        <f t="shared" si="30"/>
        <v>5953.415224</v>
      </c>
      <c r="U690" s="83">
        <f t="shared" si="26"/>
        <v>0</v>
      </c>
      <c r="V690" s="83">
        <f t="shared" si="27"/>
        <v>3.703142169</v>
      </c>
      <c r="W690" s="83">
        <f t="shared" si="28"/>
        <v>1750.041318</v>
      </c>
    </row>
    <row r="691" ht="12.75" customHeight="1">
      <c r="A691" s="83">
        <f t="shared" si="29"/>
        <v>14.1</v>
      </c>
      <c r="B691" s="83">
        <f>IF( ISERROR( MATCH(R690,Sheet1!$K$9:$K$13,1) ), 1,  MATCH(R690,Sheet1!$K$9:$K$13,1)+1)</f>
        <v>3</v>
      </c>
      <c r="C691" s="94">
        <f>IF( ISERROR( MATCH(D691,Sheet1!$B$25:$B$42) ), 1, MATCH(D691,Sheet1!$B$25:$B$42))</f>
        <v>11</v>
      </c>
      <c r="D691" s="83">
        <f>if(U691, OFFSET(Sheet1!$P$9, 2*B690-1, 0),T690)</f>
        <v>5953.415224</v>
      </c>
      <c r="E691" s="100">
        <f t="array" ref="E691">index(Sheet1!$C$25:$H$42, C691,B691)</f>
        <v>116.6701229</v>
      </c>
      <c r="F691" s="100">
        <f t="array" ref="F691">index(Sheet1!$C$25:$H$42, C691+1,B691)</f>
        <v>127.2764978</v>
      </c>
      <c r="G691" s="94">
        <f t="array" ref="G691">index(Sheet1!$B$25:$B$42, C691,1)</f>
        <v>5500</v>
      </c>
      <c r="H691" s="94">
        <f t="array" ref="H691">index(Sheet1!$B$25:$B$42, C691+1,1)</f>
        <v>6000</v>
      </c>
      <c r="I691" s="100">
        <f t="shared" si="17"/>
        <v>126.2883066</v>
      </c>
      <c r="J691" s="100">
        <f t="array" ref="J691">index(Sheet1!$F$47:$K$64, C691,B691)</f>
        <v>1842.75</v>
      </c>
      <c r="K691" s="100">
        <f t="array" ref="K691">index(Sheet1!$F$47:$K$64, C691+1,B691)</f>
        <v>1790.1</v>
      </c>
      <c r="L691" s="102">
        <f t="shared" si="18"/>
        <v>1795.005377</v>
      </c>
      <c r="M691" s="83">
        <f>L691/( 0.5*Sheet1!$F$18/12)</f>
        <v>1721.307657</v>
      </c>
      <c r="N691" s="83">
        <f t="shared" si="19"/>
        <v>0.4942026004</v>
      </c>
      <c r="O691" s="83">
        <f t="shared" si="20"/>
        <v>299.9456066</v>
      </c>
      <c r="P691" s="83">
        <f t="shared" si="21"/>
        <v>0.08611702745</v>
      </c>
      <c r="Q691" s="83">
        <f t="shared" si="22"/>
        <v>1</v>
      </c>
      <c r="R691" s="86">
        <f t="shared" si="31"/>
        <v>126.3778999</v>
      </c>
      <c r="S691" s="86">
        <f>min(R691, offset(Sheet1!$K$9,B691-1,0))</f>
        <v>126.3778999</v>
      </c>
      <c r="T691" s="83">
        <f t="shared" si="30"/>
        <v>5957.638785</v>
      </c>
      <c r="U691" s="83">
        <f t="shared" si="26"/>
        <v>0</v>
      </c>
      <c r="V691" s="83">
        <f t="shared" si="27"/>
        <v>3.705771028</v>
      </c>
      <c r="W691" s="83">
        <f t="shared" si="28"/>
        <v>1753.74446</v>
      </c>
    </row>
    <row r="692" ht="12.75" customHeight="1">
      <c r="A692" s="83">
        <f t="shared" si="29"/>
        <v>14.12</v>
      </c>
      <c r="B692" s="83">
        <f>IF( ISERROR( MATCH(R691,Sheet1!$K$9:$K$13,1) ), 1,  MATCH(R691,Sheet1!$K$9:$K$13,1)+1)</f>
        <v>3</v>
      </c>
      <c r="C692" s="94">
        <f>IF( ISERROR( MATCH(D692,Sheet1!$B$25:$B$42) ), 1, MATCH(D692,Sheet1!$B$25:$B$42))</f>
        <v>11</v>
      </c>
      <c r="D692" s="83">
        <f>if(U692, OFFSET(Sheet1!$P$9, 2*B691-1, 0),T691)</f>
        <v>5957.638785</v>
      </c>
      <c r="E692" s="100">
        <f t="array" ref="E692">index(Sheet1!$C$25:$H$42, C692,B692)</f>
        <v>116.6701229</v>
      </c>
      <c r="F692" s="100">
        <f t="array" ref="F692">index(Sheet1!$C$25:$H$42, C692+1,B692)</f>
        <v>127.2764978</v>
      </c>
      <c r="G692" s="94">
        <f t="array" ref="G692">index(Sheet1!$B$25:$B$42, C692,1)</f>
        <v>5500</v>
      </c>
      <c r="H692" s="94">
        <f t="array" ref="H692">index(Sheet1!$B$25:$B$42, C692+1,1)</f>
        <v>6000</v>
      </c>
      <c r="I692" s="100">
        <f t="shared" si="17"/>
        <v>126.3778999</v>
      </c>
      <c r="J692" s="100">
        <f t="array" ref="J692">index(Sheet1!$F$47:$K$64, C692,B692)</f>
        <v>1842.75</v>
      </c>
      <c r="K692" s="100">
        <f t="array" ref="K692">index(Sheet1!$F$47:$K$64, C692+1,B692)</f>
        <v>1790.1</v>
      </c>
      <c r="L692" s="102">
        <f t="shared" si="18"/>
        <v>1794.560636</v>
      </c>
      <c r="M692" s="83">
        <f>L692/( 0.5*Sheet1!$F$18/12)</f>
        <v>1720.881176</v>
      </c>
      <c r="N692" s="83">
        <f t="shared" si="19"/>
        <v>0.4940801539</v>
      </c>
      <c r="O692" s="83">
        <f t="shared" si="20"/>
        <v>300.3713413</v>
      </c>
      <c r="P692" s="83">
        <f t="shared" si="21"/>
        <v>0.08623925964</v>
      </c>
      <c r="Q692" s="83">
        <f t="shared" si="22"/>
        <v>1</v>
      </c>
      <c r="R692" s="86">
        <f t="shared" si="31"/>
        <v>126.4674395</v>
      </c>
      <c r="S692" s="86">
        <f>min(R692, offset(Sheet1!$K$9,B692-1,0))</f>
        <v>126.4674395</v>
      </c>
      <c r="T692" s="83">
        <f t="shared" si="30"/>
        <v>5961.859813</v>
      </c>
      <c r="U692" s="83">
        <f t="shared" si="26"/>
        <v>0</v>
      </c>
      <c r="V692" s="83">
        <f t="shared" si="27"/>
        <v>3.708398311</v>
      </c>
      <c r="W692" s="83">
        <f t="shared" si="28"/>
        <v>1757.450231</v>
      </c>
    </row>
    <row r="693" ht="12.75" customHeight="1">
      <c r="A693" s="83">
        <f t="shared" si="29"/>
        <v>14.14</v>
      </c>
      <c r="B693" s="83">
        <f>IF( ISERROR( MATCH(R692,Sheet1!$K$9:$K$13,1) ), 1,  MATCH(R692,Sheet1!$K$9:$K$13,1)+1)</f>
        <v>3</v>
      </c>
      <c r="C693" s="94">
        <f>IF( ISERROR( MATCH(D693,Sheet1!$B$25:$B$42) ), 1, MATCH(D693,Sheet1!$B$25:$B$42))</f>
        <v>11</v>
      </c>
      <c r="D693" s="83">
        <f>if(U693, OFFSET(Sheet1!$P$9, 2*B692-1, 0),T692)</f>
        <v>5961.859813</v>
      </c>
      <c r="E693" s="100">
        <f t="array" ref="E693">index(Sheet1!$C$25:$H$42, C693,B693)</f>
        <v>116.6701229</v>
      </c>
      <c r="F693" s="100">
        <f t="array" ref="F693">index(Sheet1!$C$25:$H$42, C693+1,B693)</f>
        <v>127.2764978</v>
      </c>
      <c r="G693" s="94">
        <f t="array" ref="G693">index(Sheet1!$B$25:$B$42, C693,1)</f>
        <v>5500</v>
      </c>
      <c r="H693" s="94">
        <f t="array" ref="H693">index(Sheet1!$B$25:$B$42, C693+1,1)</f>
        <v>6000</v>
      </c>
      <c r="I693" s="100">
        <f t="shared" si="17"/>
        <v>126.4674395</v>
      </c>
      <c r="J693" s="100">
        <f t="array" ref="J693">index(Sheet1!$F$47:$K$64, C693,B693)</f>
        <v>1842.75</v>
      </c>
      <c r="K693" s="100">
        <f t="array" ref="K693">index(Sheet1!$F$47:$K$64, C693+1,B693)</f>
        <v>1790.1</v>
      </c>
      <c r="L693" s="102">
        <f t="shared" si="18"/>
        <v>1794.116162</v>
      </c>
      <c r="M693" s="83">
        <f>L693/( 0.5*Sheet1!$F$18/12)</f>
        <v>1720.454951</v>
      </c>
      <c r="N693" s="83">
        <f t="shared" si="19"/>
        <v>0.4939577809</v>
      </c>
      <c r="O693" s="83">
        <f t="shared" si="20"/>
        <v>300.7971225</v>
      </c>
      <c r="P693" s="83">
        <f t="shared" si="21"/>
        <v>0.08636150516</v>
      </c>
      <c r="Q693" s="83">
        <f t="shared" si="22"/>
        <v>1</v>
      </c>
      <c r="R693" s="86">
        <f t="shared" si="31"/>
        <v>126.5569254</v>
      </c>
      <c r="S693" s="86">
        <f>min(R693, offset(Sheet1!$K$9,B693-1,0))</f>
        <v>126.5569254</v>
      </c>
      <c r="T693" s="83">
        <f t="shared" si="30"/>
        <v>5966.078309</v>
      </c>
      <c r="U693" s="83">
        <f t="shared" si="26"/>
        <v>0</v>
      </c>
      <c r="V693" s="83">
        <f t="shared" si="27"/>
        <v>3.711024019</v>
      </c>
      <c r="W693" s="83">
        <f t="shared" si="28"/>
        <v>1761.15863</v>
      </c>
    </row>
    <row r="694" ht="12.75" customHeight="1">
      <c r="A694" s="83">
        <f t="shared" si="29"/>
        <v>14.16</v>
      </c>
      <c r="B694" s="83">
        <f>IF( ISERROR( MATCH(R693,Sheet1!$K$9:$K$13,1) ), 1,  MATCH(R693,Sheet1!$K$9:$K$13,1)+1)</f>
        <v>3</v>
      </c>
      <c r="C694" s="94">
        <f>IF( ISERROR( MATCH(D694,Sheet1!$B$25:$B$42) ), 1, MATCH(D694,Sheet1!$B$25:$B$42))</f>
        <v>11</v>
      </c>
      <c r="D694" s="83">
        <f>if(U694, OFFSET(Sheet1!$P$9, 2*B693-1, 0),T693)</f>
        <v>5966.078309</v>
      </c>
      <c r="E694" s="100">
        <f t="array" ref="E694">index(Sheet1!$C$25:$H$42, C694,B694)</f>
        <v>116.6701229</v>
      </c>
      <c r="F694" s="100">
        <f t="array" ref="F694">index(Sheet1!$C$25:$H$42, C694+1,B694)</f>
        <v>127.2764978</v>
      </c>
      <c r="G694" s="94">
        <f t="array" ref="G694">index(Sheet1!$B$25:$B$42, C694,1)</f>
        <v>5500</v>
      </c>
      <c r="H694" s="94">
        <f t="array" ref="H694">index(Sheet1!$B$25:$B$42, C694+1,1)</f>
        <v>6000</v>
      </c>
      <c r="I694" s="100">
        <f t="shared" si="17"/>
        <v>126.5569254</v>
      </c>
      <c r="J694" s="100">
        <f t="array" ref="J694">index(Sheet1!$F$47:$K$64, C694,B694)</f>
        <v>1842.75</v>
      </c>
      <c r="K694" s="100">
        <f t="array" ref="K694">index(Sheet1!$F$47:$K$64, C694+1,B694)</f>
        <v>1790.1</v>
      </c>
      <c r="L694" s="102">
        <f t="shared" si="18"/>
        <v>1793.671954</v>
      </c>
      <c r="M694" s="83">
        <f>L694/( 0.5*Sheet1!$F$18/12)</f>
        <v>1720.028981</v>
      </c>
      <c r="N694" s="83">
        <f t="shared" si="19"/>
        <v>0.4938354812</v>
      </c>
      <c r="O694" s="83">
        <f t="shared" si="20"/>
        <v>301.2229495</v>
      </c>
      <c r="P694" s="83">
        <f t="shared" si="21"/>
        <v>0.08648376385</v>
      </c>
      <c r="Q694" s="83">
        <f t="shared" si="22"/>
        <v>1</v>
      </c>
      <c r="R694" s="86">
        <f t="shared" si="31"/>
        <v>126.6463576</v>
      </c>
      <c r="S694" s="86">
        <f>min(R694, offset(Sheet1!$K$9,B694-1,0))</f>
        <v>126.6463576</v>
      </c>
      <c r="T694" s="83">
        <f t="shared" si="30"/>
        <v>5970.294275</v>
      </c>
      <c r="U694" s="83">
        <f t="shared" si="26"/>
        <v>0</v>
      </c>
      <c r="V694" s="83">
        <f t="shared" si="27"/>
        <v>3.713648152</v>
      </c>
      <c r="W694" s="83">
        <f t="shared" si="28"/>
        <v>1764.869654</v>
      </c>
    </row>
    <row r="695" ht="12.75" customHeight="1">
      <c r="A695" s="83">
        <f t="shared" si="29"/>
        <v>14.18</v>
      </c>
      <c r="B695" s="83">
        <f>IF( ISERROR( MATCH(R694,Sheet1!$K$9:$K$13,1) ), 1,  MATCH(R694,Sheet1!$K$9:$K$13,1)+1)</f>
        <v>3</v>
      </c>
      <c r="C695" s="94">
        <f>IF( ISERROR( MATCH(D695,Sheet1!$B$25:$B$42) ), 1, MATCH(D695,Sheet1!$B$25:$B$42))</f>
        <v>11</v>
      </c>
      <c r="D695" s="83">
        <f>if(U695, OFFSET(Sheet1!$P$9, 2*B694-1, 0),T694)</f>
        <v>5970.294275</v>
      </c>
      <c r="E695" s="100">
        <f t="array" ref="E695">index(Sheet1!$C$25:$H$42, C695,B695)</f>
        <v>116.6701229</v>
      </c>
      <c r="F695" s="100">
        <f t="array" ref="F695">index(Sheet1!$C$25:$H$42, C695+1,B695)</f>
        <v>127.2764978</v>
      </c>
      <c r="G695" s="94">
        <f t="array" ref="G695">index(Sheet1!$B$25:$B$42, C695,1)</f>
        <v>5500</v>
      </c>
      <c r="H695" s="94">
        <f t="array" ref="H695">index(Sheet1!$B$25:$B$42, C695+1,1)</f>
        <v>6000</v>
      </c>
      <c r="I695" s="100">
        <f t="shared" si="17"/>
        <v>126.6463576</v>
      </c>
      <c r="J695" s="100">
        <f t="array" ref="J695">index(Sheet1!$F$47:$K$64, C695,B695)</f>
        <v>1842.75</v>
      </c>
      <c r="K695" s="100">
        <f t="array" ref="K695">index(Sheet1!$F$47:$K$64, C695+1,B695)</f>
        <v>1790.1</v>
      </c>
      <c r="L695" s="102">
        <f t="shared" si="18"/>
        <v>1793.228013</v>
      </c>
      <c r="M695" s="83">
        <f>L695/( 0.5*Sheet1!$F$18/12)</f>
        <v>1719.603267</v>
      </c>
      <c r="N695" s="83">
        <f t="shared" si="19"/>
        <v>0.4937132549</v>
      </c>
      <c r="O695" s="83">
        <f t="shared" si="20"/>
        <v>301.648822</v>
      </c>
      <c r="P695" s="83">
        <f t="shared" si="21"/>
        <v>0.08660603559</v>
      </c>
      <c r="Q695" s="83">
        <f t="shared" si="22"/>
        <v>1</v>
      </c>
      <c r="R695" s="86">
        <f t="shared" si="31"/>
        <v>126.7357362</v>
      </c>
      <c r="S695" s="86">
        <f>min(R695, offset(Sheet1!$K$9,B695-1,0))</f>
        <v>126.7357362</v>
      </c>
      <c r="T695" s="83">
        <f t="shared" si="30"/>
        <v>5974.50771</v>
      </c>
      <c r="U695" s="83">
        <f t="shared" si="26"/>
        <v>0</v>
      </c>
      <c r="V695" s="83">
        <f t="shared" si="27"/>
        <v>3.716270709</v>
      </c>
      <c r="W695" s="83">
        <f t="shared" si="28"/>
        <v>1768.583302</v>
      </c>
    </row>
    <row r="696" ht="12.75" customHeight="1">
      <c r="A696" s="83">
        <f t="shared" si="29"/>
        <v>14.2</v>
      </c>
      <c r="B696" s="83">
        <f>IF( ISERROR( MATCH(R695,Sheet1!$K$9:$K$13,1) ), 1,  MATCH(R695,Sheet1!$K$9:$K$13,1)+1)</f>
        <v>3</v>
      </c>
      <c r="C696" s="94">
        <f>IF( ISERROR( MATCH(D696,Sheet1!$B$25:$B$42) ), 1, MATCH(D696,Sheet1!$B$25:$B$42))</f>
        <v>11</v>
      </c>
      <c r="D696" s="83">
        <f>if(U696, OFFSET(Sheet1!$P$9, 2*B695-1, 0),T695)</f>
        <v>5974.50771</v>
      </c>
      <c r="E696" s="100">
        <f t="array" ref="E696">index(Sheet1!$C$25:$H$42, C696,B696)</f>
        <v>116.6701229</v>
      </c>
      <c r="F696" s="100">
        <f t="array" ref="F696">index(Sheet1!$C$25:$H$42, C696+1,B696)</f>
        <v>127.2764978</v>
      </c>
      <c r="G696" s="94">
        <f t="array" ref="G696">index(Sheet1!$B$25:$B$42, C696,1)</f>
        <v>5500</v>
      </c>
      <c r="H696" s="94">
        <f t="array" ref="H696">index(Sheet1!$B$25:$B$42, C696+1,1)</f>
        <v>6000</v>
      </c>
      <c r="I696" s="100">
        <f t="shared" si="17"/>
        <v>126.7357362</v>
      </c>
      <c r="J696" s="100">
        <f t="array" ref="J696">index(Sheet1!$F$47:$K$64, C696,B696)</f>
        <v>1842.75</v>
      </c>
      <c r="K696" s="100">
        <f t="array" ref="K696">index(Sheet1!$F$47:$K$64, C696+1,B696)</f>
        <v>1790.1</v>
      </c>
      <c r="L696" s="102">
        <f t="shared" si="18"/>
        <v>1792.784338</v>
      </c>
      <c r="M696" s="83">
        <f>L696/( 0.5*Sheet1!$F$18/12)</f>
        <v>1719.177808</v>
      </c>
      <c r="N696" s="83">
        <f t="shared" si="19"/>
        <v>0.4935911019</v>
      </c>
      <c r="O696" s="83">
        <f t="shared" si="20"/>
        <v>302.0747394</v>
      </c>
      <c r="P696" s="83">
        <f t="shared" si="21"/>
        <v>0.08672832023</v>
      </c>
      <c r="Q696" s="83">
        <f t="shared" si="22"/>
        <v>1</v>
      </c>
      <c r="R696" s="86">
        <f t="shared" si="31"/>
        <v>126.8250611</v>
      </c>
      <c r="S696" s="86">
        <f>min(R696, offset(Sheet1!$K$9,B696-1,0))</f>
        <v>126.8250611</v>
      </c>
      <c r="T696" s="83">
        <f t="shared" si="30"/>
        <v>5978.718615</v>
      </c>
      <c r="U696" s="83">
        <f t="shared" si="26"/>
        <v>0</v>
      </c>
      <c r="V696" s="83">
        <f t="shared" si="27"/>
        <v>3.718891693</v>
      </c>
      <c r="W696" s="83">
        <f t="shared" si="28"/>
        <v>1772.299572</v>
      </c>
    </row>
    <row r="697" ht="12.75" customHeight="1">
      <c r="A697" s="83">
        <f t="shared" si="29"/>
        <v>14.22</v>
      </c>
      <c r="B697" s="83">
        <f>IF( ISERROR( MATCH(R696,Sheet1!$K$9:$K$13,1) ), 1,  MATCH(R696,Sheet1!$K$9:$K$13,1)+1)</f>
        <v>3</v>
      </c>
      <c r="C697" s="94">
        <f>IF( ISERROR( MATCH(D697,Sheet1!$B$25:$B$42) ), 1, MATCH(D697,Sheet1!$B$25:$B$42))</f>
        <v>11</v>
      </c>
      <c r="D697" s="83">
        <f>if(U697, OFFSET(Sheet1!$P$9, 2*B696-1, 0),T696)</f>
        <v>5978.718615</v>
      </c>
      <c r="E697" s="100">
        <f t="array" ref="E697">index(Sheet1!$C$25:$H$42, C697,B697)</f>
        <v>116.6701229</v>
      </c>
      <c r="F697" s="100">
        <f t="array" ref="F697">index(Sheet1!$C$25:$H$42, C697+1,B697)</f>
        <v>127.2764978</v>
      </c>
      <c r="G697" s="94">
        <f t="array" ref="G697">index(Sheet1!$B$25:$B$42, C697,1)</f>
        <v>5500</v>
      </c>
      <c r="H697" s="94">
        <f t="array" ref="H697">index(Sheet1!$B$25:$B$42, C697+1,1)</f>
        <v>6000</v>
      </c>
      <c r="I697" s="100">
        <f t="shared" si="17"/>
        <v>126.8250611</v>
      </c>
      <c r="J697" s="100">
        <f t="array" ref="J697">index(Sheet1!$F$47:$K$64, C697,B697)</f>
        <v>1842.75</v>
      </c>
      <c r="K697" s="100">
        <f t="array" ref="K697">index(Sheet1!$F$47:$K$64, C697+1,B697)</f>
        <v>1790.1</v>
      </c>
      <c r="L697" s="102">
        <f t="shared" si="18"/>
        <v>1792.34093</v>
      </c>
      <c r="M697" s="83">
        <f>L697/( 0.5*Sheet1!$F$18/12)</f>
        <v>1718.752605</v>
      </c>
      <c r="N697" s="83">
        <f t="shared" si="19"/>
        <v>0.4934690223</v>
      </c>
      <c r="O697" s="83">
        <f t="shared" si="20"/>
        <v>302.5007013</v>
      </c>
      <c r="P697" s="83">
        <f t="shared" si="21"/>
        <v>0.08685061765</v>
      </c>
      <c r="Q697" s="83">
        <f t="shared" si="22"/>
        <v>1</v>
      </c>
      <c r="R697" s="86">
        <f t="shared" si="31"/>
        <v>126.9143323</v>
      </c>
      <c r="S697" s="86">
        <f>min(R697, offset(Sheet1!$K$9,B697-1,0))</f>
        <v>126.9143323</v>
      </c>
      <c r="T697" s="83">
        <f t="shared" si="30"/>
        <v>5982.92699</v>
      </c>
      <c r="U697" s="83">
        <f t="shared" si="26"/>
        <v>0</v>
      </c>
      <c r="V697" s="83">
        <f t="shared" si="27"/>
        <v>3.721511102</v>
      </c>
      <c r="W697" s="83">
        <f t="shared" si="28"/>
        <v>1776.018464</v>
      </c>
    </row>
    <row r="698" ht="12.75" customHeight="1">
      <c r="A698" s="83">
        <f t="shared" si="29"/>
        <v>14.24</v>
      </c>
      <c r="B698" s="83">
        <f>IF( ISERROR( MATCH(R697,Sheet1!$K$9:$K$13,1) ), 1,  MATCH(R697,Sheet1!$K$9:$K$13,1)+1)</f>
        <v>3</v>
      </c>
      <c r="C698" s="94">
        <f>IF( ISERROR( MATCH(D698,Sheet1!$B$25:$B$42) ), 1, MATCH(D698,Sheet1!$B$25:$B$42))</f>
        <v>11</v>
      </c>
      <c r="D698" s="83">
        <f>if(U698, OFFSET(Sheet1!$P$9, 2*B697-1, 0),T697)</f>
        <v>5982.92699</v>
      </c>
      <c r="E698" s="100">
        <f t="array" ref="E698">index(Sheet1!$C$25:$H$42, C698,B698)</f>
        <v>116.6701229</v>
      </c>
      <c r="F698" s="100">
        <f t="array" ref="F698">index(Sheet1!$C$25:$H$42, C698+1,B698)</f>
        <v>127.2764978</v>
      </c>
      <c r="G698" s="94">
        <f t="array" ref="G698">index(Sheet1!$B$25:$B$42, C698,1)</f>
        <v>5500</v>
      </c>
      <c r="H698" s="94">
        <f t="array" ref="H698">index(Sheet1!$B$25:$B$42, C698+1,1)</f>
        <v>6000</v>
      </c>
      <c r="I698" s="100">
        <f t="shared" si="17"/>
        <v>126.9143323</v>
      </c>
      <c r="J698" s="100">
        <f t="array" ref="J698">index(Sheet1!$F$47:$K$64, C698,B698)</f>
        <v>1842.75</v>
      </c>
      <c r="K698" s="100">
        <f t="array" ref="K698">index(Sheet1!$F$47:$K$64, C698+1,B698)</f>
        <v>1790.1</v>
      </c>
      <c r="L698" s="102">
        <f t="shared" si="18"/>
        <v>1791.897788</v>
      </c>
      <c r="M698" s="83">
        <f>L698/( 0.5*Sheet1!$F$18/12)</f>
        <v>1718.327657</v>
      </c>
      <c r="N698" s="83">
        <f t="shared" si="19"/>
        <v>0.4933470161</v>
      </c>
      <c r="O698" s="83">
        <f t="shared" si="20"/>
        <v>302.9267072</v>
      </c>
      <c r="P698" s="83">
        <f t="shared" si="21"/>
        <v>0.08697292769</v>
      </c>
      <c r="Q698" s="83">
        <f t="shared" si="22"/>
        <v>1</v>
      </c>
      <c r="R698" s="86">
        <f t="shared" si="31"/>
        <v>127.0035499</v>
      </c>
      <c r="S698" s="86">
        <f>min(R698, offset(Sheet1!$K$9,B698-1,0))</f>
        <v>127.0035499</v>
      </c>
      <c r="T698" s="83">
        <f t="shared" si="30"/>
        <v>5987.132838</v>
      </c>
      <c r="U698" s="83">
        <f t="shared" si="26"/>
        <v>0</v>
      </c>
      <c r="V698" s="83">
        <f t="shared" si="27"/>
        <v>3.724128938</v>
      </c>
      <c r="W698" s="83">
        <f t="shared" si="28"/>
        <v>1779.739975</v>
      </c>
    </row>
    <row r="699" ht="12.75" customHeight="1">
      <c r="A699" s="83">
        <f t="shared" si="29"/>
        <v>14.26</v>
      </c>
      <c r="B699" s="83">
        <f>IF( ISERROR( MATCH(R698,Sheet1!$K$9:$K$13,1) ), 1,  MATCH(R698,Sheet1!$K$9:$K$13,1)+1)</f>
        <v>3</v>
      </c>
      <c r="C699" s="94">
        <f>IF( ISERROR( MATCH(D699,Sheet1!$B$25:$B$42) ), 1, MATCH(D699,Sheet1!$B$25:$B$42))</f>
        <v>11</v>
      </c>
      <c r="D699" s="83">
        <f>if(U699, OFFSET(Sheet1!$P$9, 2*B698-1, 0),T698)</f>
        <v>5987.132838</v>
      </c>
      <c r="E699" s="100">
        <f t="array" ref="E699">index(Sheet1!$C$25:$H$42, C699,B699)</f>
        <v>116.6701229</v>
      </c>
      <c r="F699" s="100">
        <f t="array" ref="F699">index(Sheet1!$C$25:$H$42, C699+1,B699)</f>
        <v>127.2764978</v>
      </c>
      <c r="G699" s="94">
        <f t="array" ref="G699">index(Sheet1!$B$25:$B$42, C699,1)</f>
        <v>5500</v>
      </c>
      <c r="H699" s="94">
        <f t="array" ref="H699">index(Sheet1!$B$25:$B$42, C699+1,1)</f>
        <v>6000</v>
      </c>
      <c r="I699" s="100">
        <f t="shared" si="17"/>
        <v>127.0035499</v>
      </c>
      <c r="J699" s="100">
        <f t="array" ref="J699">index(Sheet1!$F$47:$K$64, C699,B699)</f>
        <v>1842.75</v>
      </c>
      <c r="K699" s="100">
        <f t="array" ref="K699">index(Sheet1!$F$47:$K$64, C699+1,B699)</f>
        <v>1790.1</v>
      </c>
      <c r="L699" s="102">
        <f t="shared" si="18"/>
        <v>1791.454912</v>
      </c>
      <c r="M699" s="83">
        <f>L699/( 0.5*Sheet1!$F$18/12)</f>
        <v>1717.902964</v>
      </c>
      <c r="N699" s="83">
        <f t="shared" si="19"/>
        <v>0.4932250831</v>
      </c>
      <c r="O699" s="83">
        <f t="shared" si="20"/>
        <v>303.3527566</v>
      </c>
      <c r="P699" s="83">
        <f t="shared" si="21"/>
        <v>0.08709525023</v>
      </c>
      <c r="Q699" s="83">
        <f t="shared" si="22"/>
        <v>1</v>
      </c>
      <c r="R699" s="86">
        <f t="shared" si="31"/>
        <v>127.0927138</v>
      </c>
      <c r="S699" s="86">
        <f>min(R699, offset(Sheet1!$K$9,B699-1,0))</f>
        <v>127.0927138</v>
      </c>
      <c r="T699" s="83">
        <f t="shared" si="30"/>
        <v>5991.336157</v>
      </c>
      <c r="U699" s="83">
        <f t="shared" si="26"/>
        <v>0</v>
      </c>
      <c r="V699" s="83">
        <f t="shared" si="27"/>
        <v>3.726745201</v>
      </c>
      <c r="W699" s="83">
        <f t="shared" si="28"/>
        <v>1783.464104</v>
      </c>
    </row>
    <row r="700" ht="12.75" customHeight="1">
      <c r="A700" s="83">
        <f t="shared" si="29"/>
        <v>14.28</v>
      </c>
      <c r="B700" s="83">
        <f>IF( ISERROR( MATCH(R699,Sheet1!$K$9:$K$13,1) ), 1,  MATCH(R699,Sheet1!$K$9:$K$13,1)+1)</f>
        <v>3</v>
      </c>
      <c r="C700" s="94">
        <f>IF( ISERROR( MATCH(D700,Sheet1!$B$25:$B$42) ), 1, MATCH(D700,Sheet1!$B$25:$B$42))</f>
        <v>11</v>
      </c>
      <c r="D700" s="83">
        <f>if(U700, OFFSET(Sheet1!$P$9, 2*B699-1, 0),T699)</f>
        <v>5991.336157</v>
      </c>
      <c r="E700" s="100">
        <f t="array" ref="E700">index(Sheet1!$C$25:$H$42, C700,B700)</f>
        <v>116.6701229</v>
      </c>
      <c r="F700" s="100">
        <f t="array" ref="F700">index(Sheet1!$C$25:$H$42, C700+1,B700)</f>
        <v>127.2764978</v>
      </c>
      <c r="G700" s="94">
        <f t="array" ref="G700">index(Sheet1!$B$25:$B$42, C700,1)</f>
        <v>5500</v>
      </c>
      <c r="H700" s="94">
        <f t="array" ref="H700">index(Sheet1!$B$25:$B$42, C700+1,1)</f>
        <v>6000</v>
      </c>
      <c r="I700" s="100">
        <f t="shared" si="17"/>
        <v>127.0927138</v>
      </c>
      <c r="J700" s="100">
        <f t="array" ref="J700">index(Sheet1!$F$47:$K$64, C700,B700)</f>
        <v>1842.75</v>
      </c>
      <c r="K700" s="100">
        <f t="array" ref="K700">index(Sheet1!$F$47:$K$64, C700+1,B700)</f>
        <v>1790.1</v>
      </c>
      <c r="L700" s="102">
        <f t="shared" si="18"/>
        <v>1791.012303</v>
      </c>
      <c r="M700" s="83">
        <f>L700/( 0.5*Sheet1!$F$18/12)</f>
        <v>1717.478527</v>
      </c>
      <c r="N700" s="83">
        <f t="shared" si="19"/>
        <v>0.4931032234</v>
      </c>
      <c r="O700" s="83">
        <f t="shared" si="20"/>
        <v>303.778849</v>
      </c>
      <c r="P700" s="83">
        <f t="shared" si="21"/>
        <v>0.08721758513</v>
      </c>
      <c r="Q700" s="83">
        <f t="shared" si="22"/>
        <v>1</v>
      </c>
      <c r="R700" s="86">
        <f t="shared" si="31"/>
        <v>127.1818242</v>
      </c>
      <c r="S700" s="86">
        <f>min(R700, offset(Sheet1!$K$9,B700-1,0))</f>
        <v>127.1818242</v>
      </c>
      <c r="T700" s="83">
        <f t="shared" si="30"/>
        <v>5995.536949</v>
      </c>
      <c r="U700" s="83">
        <f t="shared" si="26"/>
        <v>0</v>
      </c>
      <c r="V700" s="83">
        <f t="shared" si="27"/>
        <v>3.72935989</v>
      </c>
      <c r="W700" s="83">
        <f t="shared" si="28"/>
        <v>1787.190849</v>
      </c>
    </row>
    <row r="701" ht="12.75" customHeight="1">
      <c r="A701" s="83">
        <f t="shared" si="29"/>
        <v>14.3</v>
      </c>
      <c r="B701" s="83">
        <f>IF( ISERROR( MATCH(R700,Sheet1!$K$9:$K$13,1) ), 1,  MATCH(R700,Sheet1!$K$9:$K$13,1)+1)</f>
        <v>3</v>
      </c>
      <c r="C701" s="94">
        <f>IF( ISERROR( MATCH(D701,Sheet1!$B$25:$B$42) ), 1, MATCH(D701,Sheet1!$B$25:$B$42))</f>
        <v>11</v>
      </c>
      <c r="D701" s="83">
        <f>if(U701, OFFSET(Sheet1!$P$9, 2*B700-1, 0),T700)</f>
        <v>5995.536949</v>
      </c>
      <c r="E701" s="100">
        <f t="array" ref="E701">index(Sheet1!$C$25:$H$42, C701,B701)</f>
        <v>116.6701229</v>
      </c>
      <c r="F701" s="100">
        <f t="array" ref="F701">index(Sheet1!$C$25:$H$42, C701+1,B701)</f>
        <v>127.2764978</v>
      </c>
      <c r="G701" s="94">
        <f t="array" ref="G701">index(Sheet1!$B$25:$B$42, C701,1)</f>
        <v>5500</v>
      </c>
      <c r="H701" s="94">
        <f t="array" ref="H701">index(Sheet1!$B$25:$B$42, C701+1,1)</f>
        <v>6000</v>
      </c>
      <c r="I701" s="100">
        <f t="shared" si="17"/>
        <v>127.1818242</v>
      </c>
      <c r="J701" s="100">
        <f t="array" ref="J701">index(Sheet1!$F$47:$K$64, C701,B701)</f>
        <v>1842.75</v>
      </c>
      <c r="K701" s="100">
        <f t="array" ref="K701">index(Sheet1!$F$47:$K$64, C701+1,B701)</f>
        <v>1790.1</v>
      </c>
      <c r="L701" s="102">
        <f t="shared" si="18"/>
        <v>1790.569959</v>
      </c>
      <c r="M701" s="83">
        <f>L701/( 0.5*Sheet1!$F$18/12)</f>
        <v>1717.054345</v>
      </c>
      <c r="N701" s="83">
        <f t="shared" si="19"/>
        <v>0.492981437</v>
      </c>
      <c r="O701" s="83">
        <f t="shared" si="20"/>
        <v>304.2049841</v>
      </c>
      <c r="P701" s="83">
        <f t="shared" si="21"/>
        <v>0.08733993226</v>
      </c>
      <c r="Q701" s="83">
        <f t="shared" si="22"/>
        <v>1</v>
      </c>
      <c r="R701" s="86">
        <f t="shared" si="31"/>
        <v>127.2708809</v>
      </c>
      <c r="S701" s="86">
        <f>min(R701, offset(Sheet1!$K$9,B701-1,0))</f>
        <v>127.2708809</v>
      </c>
      <c r="T701" s="83">
        <f t="shared" si="30"/>
        <v>5999.735214</v>
      </c>
      <c r="U701" s="83">
        <f t="shared" si="26"/>
        <v>0</v>
      </c>
      <c r="V701" s="83">
        <f t="shared" si="27"/>
        <v>3.731973008</v>
      </c>
      <c r="W701" s="83">
        <f t="shared" si="28"/>
        <v>1790.920209</v>
      </c>
    </row>
    <row r="702" ht="12.75" customHeight="1">
      <c r="A702" s="83">
        <f t="shared" si="29"/>
        <v>14.32</v>
      </c>
      <c r="B702" s="83">
        <f>IF( ISERROR( MATCH(R701,Sheet1!$K$9:$K$13,1) ), 1,  MATCH(R701,Sheet1!$K$9:$K$13,1)+1)</f>
        <v>3</v>
      </c>
      <c r="C702" s="94">
        <f>IF( ISERROR( MATCH(D702,Sheet1!$B$25:$B$42) ), 1, MATCH(D702,Sheet1!$B$25:$B$42))</f>
        <v>11</v>
      </c>
      <c r="D702" s="83">
        <f>if(U702, OFFSET(Sheet1!$P$9, 2*B701-1, 0),T701)</f>
        <v>5999.735214</v>
      </c>
      <c r="E702" s="100">
        <f t="array" ref="E702">index(Sheet1!$C$25:$H$42, C702,B702)</f>
        <v>116.6701229</v>
      </c>
      <c r="F702" s="100">
        <f t="array" ref="F702">index(Sheet1!$C$25:$H$42, C702+1,B702)</f>
        <v>127.2764978</v>
      </c>
      <c r="G702" s="94">
        <f t="array" ref="G702">index(Sheet1!$B$25:$B$42, C702,1)</f>
        <v>5500</v>
      </c>
      <c r="H702" s="94">
        <f t="array" ref="H702">index(Sheet1!$B$25:$B$42, C702+1,1)</f>
        <v>6000</v>
      </c>
      <c r="I702" s="100">
        <f t="shared" si="17"/>
        <v>127.2708809</v>
      </c>
      <c r="J702" s="100">
        <f t="array" ref="J702">index(Sheet1!$F$47:$K$64, C702,B702)</f>
        <v>1842.75</v>
      </c>
      <c r="K702" s="100">
        <f t="array" ref="K702">index(Sheet1!$F$47:$K$64, C702+1,B702)</f>
        <v>1790.1</v>
      </c>
      <c r="L702" s="102">
        <f t="shared" si="18"/>
        <v>1790.127882</v>
      </c>
      <c r="M702" s="83">
        <f>L702/( 0.5*Sheet1!$F$18/12)</f>
        <v>1716.630418</v>
      </c>
      <c r="N702" s="83">
        <f t="shared" si="19"/>
        <v>0.4928597239</v>
      </c>
      <c r="O702" s="83">
        <f t="shared" si="20"/>
        <v>304.6311612</v>
      </c>
      <c r="P702" s="83">
        <f t="shared" si="21"/>
        <v>0.08746229147</v>
      </c>
      <c r="Q702" s="83">
        <f t="shared" si="22"/>
        <v>1</v>
      </c>
      <c r="R702" s="86">
        <f t="shared" si="31"/>
        <v>127.3598841</v>
      </c>
      <c r="S702" s="86">
        <f>min(R702, offset(Sheet1!$K$9,B702-1,0))</f>
        <v>127.3598841</v>
      </c>
      <c r="T702" s="83">
        <f t="shared" si="30"/>
        <v>6003.930953</v>
      </c>
      <c r="U702" s="83">
        <f t="shared" si="26"/>
        <v>0</v>
      </c>
      <c r="V702" s="83">
        <f t="shared" si="27"/>
        <v>3.734584553</v>
      </c>
      <c r="W702" s="83">
        <f t="shared" si="28"/>
        <v>1794.652182</v>
      </c>
    </row>
    <row r="703" ht="12.75" customHeight="1">
      <c r="A703" s="83">
        <f t="shared" si="29"/>
        <v>14.34</v>
      </c>
      <c r="B703" s="83">
        <f>IF( ISERROR( MATCH(R702,Sheet1!$K$9:$K$13,1) ), 1,  MATCH(R702,Sheet1!$K$9:$K$13,1)+1)</f>
        <v>3</v>
      </c>
      <c r="C703" s="94">
        <f>IF( ISERROR( MATCH(D703,Sheet1!$B$25:$B$42) ), 1, MATCH(D703,Sheet1!$B$25:$B$42))</f>
        <v>12</v>
      </c>
      <c r="D703" s="83">
        <f>if(U703, OFFSET(Sheet1!$P$9, 2*B702-1, 0),T702)</f>
        <v>6003.930953</v>
      </c>
      <c r="E703" s="100">
        <f t="array" ref="E703">index(Sheet1!$C$25:$H$42, C703,B703)</f>
        <v>127.2764978</v>
      </c>
      <c r="F703" s="100">
        <f t="array" ref="F703">index(Sheet1!$C$25:$H$42, C703+1,B703)</f>
        <v>137.8828726</v>
      </c>
      <c r="G703" s="94">
        <f t="array" ref="G703">index(Sheet1!$B$25:$B$42, C703,1)</f>
        <v>6000</v>
      </c>
      <c r="H703" s="94">
        <f t="array" ref="H703">index(Sheet1!$B$25:$B$42, C703+1,1)</f>
        <v>6500</v>
      </c>
      <c r="I703" s="100">
        <f t="shared" si="17"/>
        <v>127.3598841</v>
      </c>
      <c r="J703" s="100">
        <f t="array" ref="J703">index(Sheet1!$F$47:$K$64, C703,B703)</f>
        <v>1790.1</v>
      </c>
      <c r="K703" s="100">
        <f t="array" ref="K703">index(Sheet1!$F$47:$K$64, C703+1,B703)</f>
        <v>1712.88</v>
      </c>
      <c r="L703" s="102">
        <f t="shared" si="18"/>
        <v>1789.492904</v>
      </c>
      <c r="M703" s="83">
        <f>L703/( 0.5*Sheet1!$F$18/12)</f>
        <v>1716.02151</v>
      </c>
      <c r="N703" s="83">
        <f t="shared" si="19"/>
        <v>0.492684901</v>
      </c>
      <c r="O703" s="83">
        <f t="shared" si="20"/>
        <v>305.0573799</v>
      </c>
      <c r="P703" s="83">
        <f t="shared" si="21"/>
        <v>0.08758466262</v>
      </c>
      <c r="Q703" s="83">
        <f t="shared" si="22"/>
        <v>1</v>
      </c>
      <c r="R703" s="86">
        <f t="shared" si="31"/>
        <v>127.448822</v>
      </c>
      <c r="S703" s="86">
        <f>min(R703, offset(Sheet1!$K$9,B703-1,0))</f>
        <v>127.448822</v>
      </c>
      <c r="T703" s="83">
        <f t="shared" si="30"/>
        <v>6008.123616</v>
      </c>
      <c r="U703" s="83">
        <f t="shared" si="26"/>
        <v>0</v>
      </c>
      <c r="V703" s="83">
        <f t="shared" si="27"/>
        <v>3.737194356</v>
      </c>
      <c r="W703" s="83">
        <f t="shared" si="28"/>
        <v>1798.386767</v>
      </c>
    </row>
    <row r="704" ht="12.75" customHeight="1">
      <c r="A704" s="83">
        <f t="shared" si="29"/>
        <v>14.36</v>
      </c>
      <c r="B704" s="83">
        <f>IF( ISERROR( MATCH(R703,Sheet1!$K$9:$K$13,1) ), 1,  MATCH(R703,Sheet1!$K$9:$K$13,1)+1)</f>
        <v>3</v>
      </c>
      <c r="C704" s="94">
        <f>IF( ISERROR( MATCH(D704,Sheet1!$B$25:$B$42) ), 1, MATCH(D704,Sheet1!$B$25:$B$42))</f>
        <v>12</v>
      </c>
      <c r="D704" s="83">
        <f>if(U704, OFFSET(Sheet1!$P$9, 2*B703-1, 0),T703)</f>
        <v>6008.123616</v>
      </c>
      <c r="E704" s="100">
        <f t="array" ref="E704">index(Sheet1!$C$25:$H$42, C704,B704)</f>
        <v>127.2764978</v>
      </c>
      <c r="F704" s="100">
        <f t="array" ref="F704">index(Sheet1!$C$25:$H$42, C704+1,B704)</f>
        <v>137.8828726</v>
      </c>
      <c r="G704" s="94">
        <f t="array" ref="G704">index(Sheet1!$B$25:$B$42, C704,1)</f>
        <v>6000</v>
      </c>
      <c r="H704" s="94">
        <f t="array" ref="H704">index(Sheet1!$B$25:$B$42, C704+1,1)</f>
        <v>6500</v>
      </c>
      <c r="I704" s="100">
        <f t="shared" si="17"/>
        <v>127.448822</v>
      </c>
      <c r="J704" s="100">
        <f t="array" ref="J704">index(Sheet1!$F$47:$K$64, C704,B704)</f>
        <v>1790.1</v>
      </c>
      <c r="K704" s="100">
        <f t="array" ref="K704">index(Sheet1!$F$47:$K$64, C704+1,B704)</f>
        <v>1712.88</v>
      </c>
      <c r="L704" s="102">
        <f t="shared" si="18"/>
        <v>1788.845389</v>
      </c>
      <c r="M704" s="83">
        <f>L704/( 0.5*Sheet1!$F$18/12)</f>
        <v>1715.40058</v>
      </c>
      <c r="N704" s="83">
        <f t="shared" si="19"/>
        <v>0.4925066266</v>
      </c>
      <c r="O704" s="83">
        <f t="shared" si="20"/>
        <v>305.4835838</v>
      </c>
      <c r="P704" s="83">
        <f t="shared" si="21"/>
        <v>0.08770702952</v>
      </c>
      <c r="Q704" s="83">
        <f t="shared" si="22"/>
        <v>1</v>
      </c>
      <c r="R704" s="86">
        <f t="shared" si="31"/>
        <v>127.5376939</v>
      </c>
      <c r="S704" s="86">
        <f>min(R704, offset(Sheet1!$K$9,B704-1,0))</f>
        <v>127.5376939</v>
      </c>
      <c r="T704" s="83">
        <f t="shared" si="30"/>
        <v>6012.313168</v>
      </c>
      <c r="U704" s="83">
        <f t="shared" si="26"/>
        <v>0</v>
      </c>
      <c r="V704" s="83">
        <f t="shared" si="27"/>
        <v>3.739802233</v>
      </c>
      <c r="W704" s="83">
        <f t="shared" si="28"/>
        <v>1802.123961</v>
      </c>
    </row>
    <row r="705" ht="12.75" customHeight="1">
      <c r="A705" s="83">
        <f t="shared" si="29"/>
        <v>14.38</v>
      </c>
      <c r="B705" s="83">
        <f>IF( ISERROR( MATCH(R704,Sheet1!$K$9:$K$13,1) ), 1,  MATCH(R704,Sheet1!$K$9:$K$13,1)+1)</f>
        <v>3</v>
      </c>
      <c r="C705" s="94">
        <f>IF( ISERROR( MATCH(D705,Sheet1!$B$25:$B$42) ), 1, MATCH(D705,Sheet1!$B$25:$B$42))</f>
        <v>12</v>
      </c>
      <c r="D705" s="83">
        <f>if(U705, OFFSET(Sheet1!$P$9, 2*B704-1, 0),T704)</f>
        <v>6012.313168</v>
      </c>
      <c r="E705" s="100">
        <f t="array" ref="E705">index(Sheet1!$C$25:$H$42, C705,B705)</f>
        <v>127.2764978</v>
      </c>
      <c r="F705" s="100">
        <f t="array" ref="F705">index(Sheet1!$C$25:$H$42, C705+1,B705)</f>
        <v>137.8828726</v>
      </c>
      <c r="G705" s="94">
        <f t="array" ref="G705">index(Sheet1!$B$25:$B$42, C705,1)</f>
        <v>6000</v>
      </c>
      <c r="H705" s="94">
        <f t="array" ref="H705">index(Sheet1!$B$25:$B$42, C705+1,1)</f>
        <v>6500</v>
      </c>
      <c r="I705" s="100">
        <f t="shared" si="17"/>
        <v>127.5376939</v>
      </c>
      <c r="J705" s="100">
        <f t="array" ref="J705">index(Sheet1!$F$47:$K$64, C705,B705)</f>
        <v>1790.1</v>
      </c>
      <c r="K705" s="100">
        <f t="array" ref="K705">index(Sheet1!$F$47:$K$64, C705+1,B705)</f>
        <v>1712.88</v>
      </c>
      <c r="L705" s="102">
        <f t="shared" si="18"/>
        <v>1788.198354</v>
      </c>
      <c r="M705" s="83">
        <f>L705/( 0.5*Sheet1!$F$18/12)</f>
        <v>1714.780111</v>
      </c>
      <c r="N705" s="83">
        <f t="shared" si="19"/>
        <v>0.4923284845</v>
      </c>
      <c r="O705" s="83">
        <f t="shared" si="20"/>
        <v>305.9097686</v>
      </c>
      <c r="P705" s="83">
        <f t="shared" si="21"/>
        <v>0.08782939094</v>
      </c>
      <c r="Q705" s="83">
        <f t="shared" si="22"/>
        <v>1</v>
      </c>
      <c r="R705" s="86">
        <f t="shared" si="31"/>
        <v>127.6264998</v>
      </c>
      <c r="S705" s="86">
        <f>min(R705, offset(Sheet1!$K$9,B705-1,0))</f>
        <v>127.6264998</v>
      </c>
      <c r="T705" s="83">
        <f t="shared" si="30"/>
        <v>6016.49961</v>
      </c>
      <c r="U705" s="83">
        <f t="shared" si="26"/>
        <v>0</v>
      </c>
      <c r="V705" s="83">
        <f t="shared" si="27"/>
        <v>3.742408175</v>
      </c>
      <c r="W705" s="83">
        <f t="shared" si="28"/>
        <v>1805.863763</v>
      </c>
    </row>
    <row r="706" ht="12.75" customHeight="1">
      <c r="A706" s="83">
        <f t="shared" si="29"/>
        <v>14.4</v>
      </c>
      <c r="B706" s="83">
        <f>IF( ISERROR( MATCH(R705,Sheet1!$K$9:$K$13,1) ), 1,  MATCH(R705,Sheet1!$K$9:$K$13,1)+1)</f>
        <v>3</v>
      </c>
      <c r="C706" s="94">
        <f>IF( ISERROR( MATCH(D706,Sheet1!$B$25:$B$42) ), 1, MATCH(D706,Sheet1!$B$25:$B$42))</f>
        <v>12</v>
      </c>
      <c r="D706" s="83">
        <f>if(U706, OFFSET(Sheet1!$P$9, 2*B705-1, 0),T705)</f>
        <v>6016.49961</v>
      </c>
      <c r="E706" s="100">
        <f t="array" ref="E706">index(Sheet1!$C$25:$H$42, C706,B706)</f>
        <v>127.2764978</v>
      </c>
      <c r="F706" s="100">
        <f t="array" ref="F706">index(Sheet1!$C$25:$H$42, C706+1,B706)</f>
        <v>137.8828726</v>
      </c>
      <c r="G706" s="94">
        <f t="array" ref="G706">index(Sheet1!$B$25:$B$42, C706,1)</f>
        <v>6000</v>
      </c>
      <c r="H706" s="94">
        <f t="array" ref="H706">index(Sheet1!$B$25:$B$42, C706+1,1)</f>
        <v>6500</v>
      </c>
      <c r="I706" s="100">
        <f t="shared" si="17"/>
        <v>127.6264998</v>
      </c>
      <c r="J706" s="100">
        <f t="array" ref="J706">index(Sheet1!$F$47:$K$64, C706,B706)</f>
        <v>1790.1</v>
      </c>
      <c r="K706" s="100">
        <f t="array" ref="K706">index(Sheet1!$F$47:$K$64, C706+1,B706)</f>
        <v>1712.88</v>
      </c>
      <c r="L706" s="102">
        <f t="shared" si="18"/>
        <v>1787.5518</v>
      </c>
      <c r="M706" s="83">
        <f>L706/( 0.5*Sheet1!$F$18/12)</f>
        <v>1714.160103</v>
      </c>
      <c r="N706" s="83">
        <f t="shared" si="19"/>
        <v>0.4921504746</v>
      </c>
      <c r="O706" s="83">
        <f t="shared" si="20"/>
        <v>306.3359338</v>
      </c>
      <c r="P706" s="83">
        <f t="shared" si="21"/>
        <v>0.08795174672</v>
      </c>
      <c r="Q706" s="83">
        <f t="shared" si="22"/>
        <v>1</v>
      </c>
      <c r="R706" s="86">
        <f t="shared" si="31"/>
        <v>127.7152398</v>
      </c>
      <c r="S706" s="86">
        <f>min(R706, offset(Sheet1!$K$9,B706-1,0))</f>
        <v>127.7152398</v>
      </c>
      <c r="T706" s="83">
        <f t="shared" si="30"/>
        <v>6020.682943</v>
      </c>
      <c r="U706" s="83">
        <f t="shared" si="26"/>
        <v>0</v>
      </c>
      <c r="V706" s="83">
        <f t="shared" si="27"/>
        <v>3.745012182</v>
      </c>
      <c r="W706" s="83">
        <f t="shared" si="28"/>
        <v>1809.606172</v>
      </c>
    </row>
    <row r="707" ht="12.75" customHeight="1">
      <c r="A707" s="83">
        <f t="shared" si="29"/>
        <v>14.42</v>
      </c>
      <c r="B707" s="83">
        <f>IF( ISERROR( MATCH(R706,Sheet1!$K$9:$K$13,1) ), 1,  MATCH(R706,Sheet1!$K$9:$K$13,1)+1)</f>
        <v>3</v>
      </c>
      <c r="C707" s="94">
        <f>IF( ISERROR( MATCH(D707,Sheet1!$B$25:$B$42) ), 1, MATCH(D707,Sheet1!$B$25:$B$42))</f>
        <v>12</v>
      </c>
      <c r="D707" s="83">
        <f>if(U707, OFFSET(Sheet1!$P$9, 2*B706-1, 0),T706)</f>
        <v>6020.682943</v>
      </c>
      <c r="E707" s="100">
        <f t="array" ref="E707">index(Sheet1!$C$25:$H$42, C707,B707)</f>
        <v>127.2764978</v>
      </c>
      <c r="F707" s="100">
        <f t="array" ref="F707">index(Sheet1!$C$25:$H$42, C707+1,B707)</f>
        <v>137.8828726</v>
      </c>
      <c r="G707" s="94">
        <f t="array" ref="G707">index(Sheet1!$B$25:$B$42, C707,1)</f>
        <v>6000</v>
      </c>
      <c r="H707" s="94">
        <f t="array" ref="H707">index(Sheet1!$B$25:$B$42, C707+1,1)</f>
        <v>6500</v>
      </c>
      <c r="I707" s="100">
        <f t="shared" si="17"/>
        <v>127.7152398</v>
      </c>
      <c r="J707" s="100">
        <f t="array" ref="J707">index(Sheet1!$F$47:$K$64, C707,B707)</f>
        <v>1790.1</v>
      </c>
      <c r="K707" s="100">
        <f t="array" ref="K707">index(Sheet1!$F$47:$K$64, C707+1,B707)</f>
        <v>1712.88</v>
      </c>
      <c r="L707" s="102">
        <f t="shared" si="18"/>
        <v>1786.905726</v>
      </c>
      <c r="M707" s="83">
        <f>L707/( 0.5*Sheet1!$F$18/12)</f>
        <v>1713.540555</v>
      </c>
      <c r="N707" s="83">
        <f t="shared" si="19"/>
        <v>0.4919725969</v>
      </c>
      <c r="O707" s="83">
        <f t="shared" si="20"/>
        <v>306.7620788</v>
      </c>
      <c r="P707" s="83">
        <f t="shared" si="21"/>
        <v>0.08807409671</v>
      </c>
      <c r="Q707" s="83">
        <f t="shared" si="22"/>
        <v>1</v>
      </c>
      <c r="R707" s="86">
        <f t="shared" si="31"/>
        <v>127.8039139</v>
      </c>
      <c r="S707" s="86">
        <f>min(R707, offset(Sheet1!$K$9,B707-1,0))</f>
        <v>127.8039139</v>
      </c>
      <c r="T707" s="83">
        <f t="shared" si="30"/>
        <v>6024.863168</v>
      </c>
      <c r="U707" s="83">
        <f t="shared" si="26"/>
        <v>0</v>
      </c>
      <c r="V707" s="83">
        <f t="shared" si="27"/>
        <v>3.747614255</v>
      </c>
      <c r="W707" s="83">
        <f t="shared" si="28"/>
        <v>1813.351184</v>
      </c>
    </row>
    <row r="708" ht="12.75" customHeight="1">
      <c r="A708" s="83">
        <f t="shared" si="29"/>
        <v>14.44</v>
      </c>
      <c r="B708" s="83">
        <f>IF( ISERROR( MATCH(R707,Sheet1!$K$9:$K$13,1) ), 1,  MATCH(R707,Sheet1!$K$9:$K$13,1)+1)</f>
        <v>3</v>
      </c>
      <c r="C708" s="94">
        <f>IF( ISERROR( MATCH(D708,Sheet1!$B$25:$B$42) ), 1, MATCH(D708,Sheet1!$B$25:$B$42))</f>
        <v>12</v>
      </c>
      <c r="D708" s="83">
        <f>if(U708, OFFSET(Sheet1!$P$9, 2*B707-1, 0),T707)</f>
        <v>6024.863168</v>
      </c>
      <c r="E708" s="100">
        <f t="array" ref="E708">index(Sheet1!$C$25:$H$42, C708,B708)</f>
        <v>127.2764978</v>
      </c>
      <c r="F708" s="100">
        <f t="array" ref="F708">index(Sheet1!$C$25:$H$42, C708+1,B708)</f>
        <v>137.8828726</v>
      </c>
      <c r="G708" s="94">
        <f t="array" ref="G708">index(Sheet1!$B$25:$B$42, C708,1)</f>
        <v>6000</v>
      </c>
      <c r="H708" s="94">
        <f t="array" ref="H708">index(Sheet1!$B$25:$B$42, C708+1,1)</f>
        <v>6500</v>
      </c>
      <c r="I708" s="100">
        <f t="shared" si="17"/>
        <v>127.8039139</v>
      </c>
      <c r="J708" s="100">
        <f t="array" ref="J708">index(Sheet1!$F$47:$K$64, C708,B708)</f>
        <v>1790.1</v>
      </c>
      <c r="K708" s="100">
        <f t="array" ref="K708">index(Sheet1!$F$47:$K$64, C708+1,B708)</f>
        <v>1712.88</v>
      </c>
      <c r="L708" s="102">
        <f t="shared" si="18"/>
        <v>1786.260132</v>
      </c>
      <c r="M708" s="83">
        <f>L708/( 0.5*Sheet1!$F$18/12)</f>
        <v>1712.921467</v>
      </c>
      <c r="N708" s="83">
        <f t="shared" si="19"/>
        <v>0.4917948513</v>
      </c>
      <c r="O708" s="83">
        <f t="shared" si="20"/>
        <v>307.1882032</v>
      </c>
      <c r="P708" s="83">
        <f t="shared" si="21"/>
        <v>0.08819644078</v>
      </c>
      <c r="Q708" s="83">
        <f t="shared" si="22"/>
        <v>1</v>
      </c>
      <c r="R708" s="86">
        <f t="shared" si="31"/>
        <v>127.8925221</v>
      </c>
      <c r="S708" s="86">
        <f>min(R708, offset(Sheet1!$K$9,B708-1,0))</f>
        <v>127.8925221</v>
      </c>
      <c r="T708" s="83">
        <f t="shared" si="30"/>
        <v>6029.040288</v>
      </c>
      <c r="U708" s="83">
        <f t="shared" si="26"/>
        <v>0</v>
      </c>
      <c r="V708" s="83">
        <f t="shared" si="27"/>
        <v>3.750214395</v>
      </c>
      <c r="W708" s="83">
        <f t="shared" si="28"/>
        <v>1817.098798</v>
      </c>
    </row>
    <row r="709" ht="12.75" customHeight="1">
      <c r="A709" s="83">
        <f t="shared" si="29"/>
        <v>14.46</v>
      </c>
      <c r="B709" s="83">
        <f>IF( ISERROR( MATCH(R708,Sheet1!$K$9:$K$13,1) ), 1,  MATCH(R708,Sheet1!$K$9:$K$13,1)+1)</f>
        <v>3</v>
      </c>
      <c r="C709" s="94">
        <f>IF( ISERROR( MATCH(D709,Sheet1!$B$25:$B$42) ), 1, MATCH(D709,Sheet1!$B$25:$B$42))</f>
        <v>12</v>
      </c>
      <c r="D709" s="83">
        <f>if(U709, OFFSET(Sheet1!$P$9, 2*B708-1, 0),T708)</f>
        <v>6029.040288</v>
      </c>
      <c r="E709" s="100">
        <f t="array" ref="E709">index(Sheet1!$C$25:$H$42, C709,B709)</f>
        <v>127.2764978</v>
      </c>
      <c r="F709" s="100">
        <f t="array" ref="F709">index(Sheet1!$C$25:$H$42, C709+1,B709)</f>
        <v>137.8828726</v>
      </c>
      <c r="G709" s="94">
        <f t="array" ref="G709">index(Sheet1!$B$25:$B$42, C709,1)</f>
        <v>6000</v>
      </c>
      <c r="H709" s="94">
        <f t="array" ref="H709">index(Sheet1!$B$25:$B$42, C709+1,1)</f>
        <v>6500</v>
      </c>
      <c r="I709" s="100">
        <f t="shared" si="17"/>
        <v>127.8925221</v>
      </c>
      <c r="J709" s="100">
        <f t="array" ref="J709">index(Sheet1!$F$47:$K$64, C709,B709)</f>
        <v>1790.1</v>
      </c>
      <c r="K709" s="100">
        <f t="array" ref="K709">index(Sheet1!$F$47:$K$64, C709+1,B709)</f>
        <v>1712.88</v>
      </c>
      <c r="L709" s="102">
        <f t="shared" si="18"/>
        <v>1785.615018</v>
      </c>
      <c r="M709" s="83">
        <f>L709/( 0.5*Sheet1!$F$18/12)</f>
        <v>1712.302839</v>
      </c>
      <c r="N709" s="83">
        <f t="shared" si="19"/>
        <v>0.4916172378</v>
      </c>
      <c r="O709" s="83">
        <f t="shared" si="20"/>
        <v>307.6143064</v>
      </c>
      <c r="P709" s="83">
        <f t="shared" si="21"/>
        <v>0.08831877876</v>
      </c>
      <c r="Q709" s="83">
        <f t="shared" si="22"/>
        <v>1</v>
      </c>
      <c r="R709" s="86">
        <f t="shared" si="31"/>
        <v>127.9810645</v>
      </c>
      <c r="S709" s="86">
        <f>min(R709, offset(Sheet1!$K$9,B709-1,0))</f>
        <v>127.9810645</v>
      </c>
      <c r="T709" s="83">
        <f t="shared" si="30"/>
        <v>6033.214303</v>
      </c>
      <c r="U709" s="83">
        <f t="shared" si="26"/>
        <v>0</v>
      </c>
      <c r="V709" s="83">
        <f t="shared" si="27"/>
        <v>3.752812603</v>
      </c>
      <c r="W709" s="83">
        <f t="shared" si="28"/>
        <v>1820.849012</v>
      </c>
    </row>
    <row r="710" ht="12.75" customHeight="1">
      <c r="A710" s="83">
        <f t="shared" si="29"/>
        <v>14.48</v>
      </c>
      <c r="B710" s="83">
        <f>IF( ISERROR( MATCH(R709,Sheet1!$K$9:$K$13,1) ), 1,  MATCH(R709,Sheet1!$K$9:$K$13,1)+1)</f>
        <v>3</v>
      </c>
      <c r="C710" s="94">
        <f>IF( ISERROR( MATCH(D710,Sheet1!$B$25:$B$42) ), 1, MATCH(D710,Sheet1!$B$25:$B$42))</f>
        <v>12</v>
      </c>
      <c r="D710" s="83">
        <f>if(U710, OFFSET(Sheet1!$P$9, 2*B709-1, 0),T709)</f>
        <v>6033.214303</v>
      </c>
      <c r="E710" s="100">
        <f t="array" ref="E710">index(Sheet1!$C$25:$H$42, C710,B710)</f>
        <v>127.2764978</v>
      </c>
      <c r="F710" s="100">
        <f t="array" ref="F710">index(Sheet1!$C$25:$H$42, C710+1,B710)</f>
        <v>137.8828726</v>
      </c>
      <c r="G710" s="94">
        <f t="array" ref="G710">index(Sheet1!$B$25:$B$42, C710,1)</f>
        <v>6000</v>
      </c>
      <c r="H710" s="94">
        <f t="array" ref="H710">index(Sheet1!$B$25:$B$42, C710+1,1)</f>
        <v>6500</v>
      </c>
      <c r="I710" s="100">
        <f t="shared" si="17"/>
        <v>127.9810645</v>
      </c>
      <c r="J710" s="100">
        <f t="array" ref="J710">index(Sheet1!$F$47:$K$64, C710,B710)</f>
        <v>1790.1</v>
      </c>
      <c r="K710" s="100">
        <f t="array" ref="K710">index(Sheet1!$F$47:$K$64, C710+1,B710)</f>
        <v>1712.88</v>
      </c>
      <c r="L710" s="102">
        <f t="shared" si="18"/>
        <v>1784.970383</v>
      </c>
      <c r="M710" s="83">
        <f>L710/( 0.5*Sheet1!$F$18/12)</f>
        <v>1711.684671</v>
      </c>
      <c r="N710" s="83">
        <f t="shared" si="19"/>
        <v>0.4914397563</v>
      </c>
      <c r="O710" s="83">
        <f t="shared" si="20"/>
        <v>308.0403879</v>
      </c>
      <c r="P710" s="83">
        <f t="shared" si="21"/>
        <v>0.08844111052</v>
      </c>
      <c r="Q710" s="83">
        <f t="shared" si="22"/>
        <v>1</v>
      </c>
      <c r="R710" s="86">
        <f t="shared" si="31"/>
        <v>128.069541</v>
      </c>
      <c r="S710" s="86">
        <f>min(R710, offset(Sheet1!$K$9,B710-1,0))</f>
        <v>128.069541</v>
      </c>
      <c r="T710" s="83">
        <f t="shared" si="30"/>
        <v>6037.385216</v>
      </c>
      <c r="U710" s="83">
        <f t="shared" si="26"/>
        <v>0</v>
      </c>
      <c r="V710" s="83">
        <f t="shared" si="27"/>
        <v>3.75540888</v>
      </c>
      <c r="W710" s="83">
        <f t="shared" si="28"/>
        <v>1824.601825</v>
      </c>
    </row>
    <row r="711" ht="12.75" customHeight="1">
      <c r="A711" s="83">
        <f t="shared" si="29"/>
        <v>14.5</v>
      </c>
      <c r="B711" s="83">
        <f>IF( ISERROR( MATCH(R710,Sheet1!$K$9:$K$13,1) ), 1,  MATCH(R710,Sheet1!$K$9:$K$13,1)+1)</f>
        <v>3</v>
      </c>
      <c r="C711" s="94">
        <f>IF( ISERROR( MATCH(D711,Sheet1!$B$25:$B$42) ), 1, MATCH(D711,Sheet1!$B$25:$B$42))</f>
        <v>12</v>
      </c>
      <c r="D711" s="83">
        <f>if(U711, OFFSET(Sheet1!$P$9, 2*B710-1, 0),T710)</f>
        <v>6037.385216</v>
      </c>
      <c r="E711" s="100">
        <f t="array" ref="E711">index(Sheet1!$C$25:$H$42, C711,B711)</f>
        <v>127.2764978</v>
      </c>
      <c r="F711" s="100">
        <f t="array" ref="F711">index(Sheet1!$C$25:$H$42, C711+1,B711)</f>
        <v>137.8828726</v>
      </c>
      <c r="G711" s="94">
        <f t="array" ref="G711">index(Sheet1!$B$25:$B$42, C711,1)</f>
        <v>6000</v>
      </c>
      <c r="H711" s="94">
        <f t="array" ref="H711">index(Sheet1!$B$25:$B$42, C711+1,1)</f>
        <v>6500</v>
      </c>
      <c r="I711" s="100">
        <f t="shared" si="17"/>
        <v>128.069541</v>
      </c>
      <c r="J711" s="100">
        <f t="array" ref="J711">index(Sheet1!$F$47:$K$64, C711,B711)</f>
        <v>1790.1</v>
      </c>
      <c r="K711" s="100">
        <f t="array" ref="K711">index(Sheet1!$F$47:$K$64, C711+1,B711)</f>
        <v>1712.88</v>
      </c>
      <c r="L711" s="102">
        <f t="shared" si="18"/>
        <v>1784.326227</v>
      </c>
      <c r="M711" s="83">
        <f>L711/( 0.5*Sheet1!$F$18/12)</f>
        <v>1711.066963</v>
      </c>
      <c r="N711" s="83">
        <f t="shared" si="19"/>
        <v>0.4912624067</v>
      </c>
      <c r="O711" s="83">
        <f t="shared" si="20"/>
        <v>308.4664473</v>
      </c>
      <c r="P711" s="83">
        <f t="shared" si="21"/>
        <v>0.08856343591</v>
      </c>
      <c r="Q711" s="83">
        <f t="shared" si="22"/>
        <v>1</v>
      </c>
      <c r="R711" s="86">
        <f t="shared" si="31"/>
        <v>128.1579517</v>
      </c>
      <c r="S711" s="86">
        <f>min(R711, offset(Sheet1!$K$9,B711-1,0))</f>
        <v>128.1579517</v>
      </c>
      <c r="T711" s="83">
        <f t="shared" si="30"/>
        <v>6041.553027</v>
      </c>
      <c r="U711" s="83">
        <f t="shared" si="26"/>
        <v>0</v>
      </c>
      <c r="V711" s="83">
        <f t="shared" si="27"/>
        <v>3.758003226</v>
      </c>
      <c r="W711" s="83">
        <f t="shared" si="28"/>
        <v>1828.357234</v>
      </c>
    </row>
    <row r="712" ht="12.75" customHeight="1">
      <c r="A712" s="83">
        <f t="shared" si="29"/>
        <v>14.52</v>
      </c>
      <c r="B712" s="83">
        <f>IF( ISERROR( MATCH(R711,Sheet1!$K$9:$K$13,1) ), 1,  MATCH(R711,Sheet1!$K$9:$K$13,1)+1)</f>
        <v>3</v>
      </c>
      <c r="C712" s="94">
        <f>IF( ISERROR( MATCH(D712,Sheet1!$B$25:$B$42) ), 1, MATCH(D712,Sheet1!$B$25:$B$42))</f>
        <v>12</v>
      </c>
      <c r="D712" s="83">
        <f>if(U712, OFFSET(Sheet1!$P$9, 2*B711-1, 0),T711)</f>
        <v>6041.553027</v>
      </c>
      <c r="E712" s="100">
        <f t="array" ref="E712">index(Sheet1!$C$25:$H$42, C712,B712)</f>
        <v>127.2764978</v>
      </c>
      <c r="F712" s="100">
        <f t="array" ref="F712">index(Sheet1!$C$25:$H$42, C712+1,B712)</f>
        <v>137.8828726</v>
      </c>
      <c r="G712" s="94">
        <f t="array" ref="G712">index(Sheet1!$B$25:$B$42, C712,1)</f>
        <v>6000</v>
      </c>
      <c r="H712" s="94">
        <f t="array" ref="H712">index(Sheet1!$B$25:$B$42, C712+1,1)</f>
        <v>6500</v>
      </c>
      <c r="I712" s="100">
        <f t="shared" si="17"/>
        <v>128.1579517</v>
      </c>
      <c r="J712" s="100">
        <f t="array" ref="J712">index(Sheet1!$F$47:$K$64, C712,B712)</f>
        <v>1790.1</v>
      </c>
      <c r="K712" s="100">
        <f t="array" ref="K712">index(Sheet1!$F$47:$K$64, C712+1,B712)</f>
        <v>1712.88</v>
      </c>
      <c r="L712" s="102">
        <f t="shared" si="18"/>
        <v>1783.682551</v>
      </c>
      <c r="M712" s="83">
        <f>L712/( 0.5*Sheet1!$F$18/12)</f>
        <v>1710.449713</v>
      </c>
      <c r="N712" s="83">
        <f t="shared" si="19"/>
        <v>0.491085189</v>
      </c>
      <c r="O712" s="83">
        <f t="shared" si="20"/>
        <v>308.8924839</v>
      </c>
      <c r="P712" s="83">
        <f t="shared" si="21"/>
        <v>0.08868575477</v>
      </c>
      <c r="Q712" s="83">
        <f t="shared" si="22"/>
        <v>1</v>
      </c>
      <c r="R712" s="86">
        <f t="shared" si="31"/>
        <v>128.2462967</v>
      </c>
      <c r="S712" s="86">
        <f>min(R712, offset(Sheet1!$K$9,B712-1,0))</f>
        <v>128.2462967</v>
      </c>
      <c r="T712" s="83">
        <f t="shared" si="30"/>
        <v>6045.717737</v>
      </c>
      <c r="U712" s="83">
        <f t="shared" si="26"/>
        <v>0</v>
      </c>
      <c r="V712" s="83">
        <f t="shared" si="27"/>
        <v>3.760595643</v>
      </c>
      <c r="W712" s="83">
        <f t="shared" si="28"/>
        <v>1832.115237</v>
      </c>
    </row>
    <row r="713" ht="12.75" customHeight="1">
      <c r="A713" s="83">
        <f t="shared" si="29"/>
        <v>14.54</v>
      </c>
      <c r="B713" s="83">
        <f>IF( ISERROR( MATCH(R712,Sheet1!$K$9:$K$13,1) ), 1,  MATCH(R712,Sheet1!$K$9:$K$13,1)+1)</f>
        <v>3</v>
      </c>
      <c r="C713" s="94">
        <f>IF( ISERROR( MATCH(D713,Sheet1!$B$25:$B$42) ), 1, MATCH(D713,Sheet1!$B$25:$B$42))</f>
        <v>12</v>
      </c>
      <c r="D713" s="83">
        <f>if(U713, OFFSET(Sheet1!$P$9, 2*B712-1, 0),T712)</f>
        <v>6045.717737</v>
      </c>
      <c r="E713" s="100">
        <f t="array" ref="E713">index(Sheet1!$C$25:$H$42, C713,B713)</f>
        <v>127.2764978</v>
      </c>
      <c r="F713" s="100">
        <f t="array" ref="F713">index(Sheet1!$C$25:$H$42, C713+1,B713)</f>
        <v>137.8828726</v>
      </c>
      <c r="G713" s="94">
        <f t="array" ref="G713">index(Sheet1!$B$25:$B$42, C713,1)</f>
        <v>6000</v>
      </c>
      <c r="H713" s="94">
        <f t="array" ref="H713">index(Sheet1!$B$25:$B$42, C713+1,1)</f>
        <v>6500</v>
      </c>
      <c r="I713" s="100">
        <f t="shared" si="17"/>
        <v>128.2462967</v>
      </c>
      <c r="J713" s="100">
        <f t="array" ref="J713">index(Sheet1!$F$47:$K$64, C713,B713)</f>
        <v>1790.1</v>
      </c>
      <c r="K713" s="100">
        <f t="array" ref="K713">index(Sheet1!$F$47:$K$64, C713+1,B713)</f>
        <v>1712.88</v>
      </c>
      <c r="L713" s="102">
        <f t="shared" si="18"/>
        <v>1783.039353</v>
      </c>
      <c r="M713" s="83">
        <f>L713/( 0.5*Sheet1!$F$18/12)</f>
        <v>1709.832923</v>
      </c>
      <c r="N713" s="83">
        <f t="shared" si="19"/>
        <v>0.4909081032</v>
      </c>
      <c r="O713" s="83">
        <f t="shared" si="20"/>
        <v>309.3184973</v>
      </c>
      <c r="P713" s="83">
        <f t="shared" si="21"/>
        <v>0.08880806697</v>
      </c>
      <c r="Q713" s="83">
        <f t="shared" si="22"/>
        <v>1</v>
      </c>
      <c r="R713" s="86">
        <f t="shared" si="31"/>
        <v>128.3345759</v>
      </c>
      <c r="S713" s="86">
        <f>min(R713, offset(Sheet1!$K$9,B713-1,0))</f>
        <v>128.3345759</v>
      </c>
      <c r="T713" s="83">
        <f t="shared" si="30"/>
        <v>6049.87935</v>
      </c>
      <c r="U713" s="83">
        <f t="shared" si="26"/>
        <v>0</v>
      </c>
      <c r="V713" s="83">
        <f t="shared" si="27"/>
        <v>3.763186131</v>
      </c>
      <c r="W713" s="83">
        <f t="shared" si="28"/>
        <v>1835.875833</v>
      </c>
    </row>
    <row r="714" ht="12.75" customHeight="1">
      <c r="A714" s="83">
        <f t="shared" si="29"/>
        <v>14.56</v>
      </c>
      <c r="B714" s="83">
        <f>IF( ISERROR( MATCH(R713,Sheet1!$K$9:$K$13,1) ), 1,  MATCH(R713,Sheet1!$K$9:$K$13,1)+1)</f>
        <v>3</v>
      </c>
      <c r="C714" s="94">
        <f>IF( ISERROR( MATCH(D714,Sheet1!$B$25:$B$42) ), 1, MATCH(D714,Sheet1!$B$25:$B$42))</f>
        <v>12</v>
      </c>
      <c r="D714" s="83">
        <f>if(U714, OFFSET(Sheet1!$P$9, 2*B713-1, 0),T713)</f>
        <v>6049.87935</v>
      </c>
      <c r="E714" s="100">
        <f t="array" ref="E714">index(Sheet1!$C$25:$H$42, C714,B714)</f>
        <v>127.2764978</v>
      </c>
      <c r="F714" s="100">
        <f t="array" ref="F714">index(Sheet1!$C$25:$H$42, C714+1,B714)</f>
        <v>137.8828726</v>
      </c>
      <c r="G714" s="94">
        <f t="array" ref="G714">index(Sheet1!$B$25:$B$42, C714,1)</f>
        <v>6000</v>
      </c>
      <c r="H714" s="94">
        <f t="array" ref="H714">index(Sheet1!$B$25:$B$42, C714+1,1)</f>
        <v>6500</v>
      </c>
      <c r="I714" s="100">
        <f t="shared" si="17"/>
        <v>128.3345759</v>
      </c>
      <c r="J714" s="100">
        <f t="array" ref="J714">index(Sheet1!$F$47:$K$64, C714,B714)</f>
        <v>1790.1</v>
      </c>
      <c r="K714" s="100">
        <f t="array" ref="K714">index(Sheet1!$F$47:$K$64, C714+1,B714)</f>
        <v>1712.88</v>
      </c>
      <c r="L714" s="102">
        <f t="shared" si="18"/>
        <v>1782.396633</v>
      </c>
      <c r="M714" s="83">
        <f>L714/( 0.5*Sheet1!$F$18/12)</f>
        <v>1709.216592</v>
      </c>
      <c r="N714" s="83">
        <f t="shared" si="19"/>
        <v>0.4907311491</v>
      </c>
      <c r="O714" s="83">
        <f t="shared" si="20"/>
        <v>309.7444869</v>
      </c>
      <c r="P714" s="83">
        <f t="shared" si="21"/>
        <v>0.08893037236</v>
      </c>
      <c r="Q714" s="83">
        <f t="shared" si="22"/>
        <v>1</v>
      </c>
      <c r="R714" s="86">
        <f t="shared" si="31"/>
        <v>128.4227894</v>
      </c>
      <c r="S714" s="86">
        <f>min(R714, offset(Sheet1!$K$9,B714-1,0))</f>
        <v>128.4227894</v>
      </c>
      <c r="T714" s="83">
        <f t="shared" si="30"/>
        <v>6054.037864</v>
      </c>
      <c r="U714" s="83">
        <f t="shared" si="26"/>
        <v>0</v>
      </c>
      <c r="V714" s="83">
        <f t="shared" si="27"/>
        <v>3.765774692</v>
      </c>
      <c r="W714" s="83">
        <f t="shared" si="28"/>
        <v>1839.639019</v>
      </c>
    </row>
    <row r="715" ht="12.75" customHeight="1">
      <c r="A715" s="83">
        <f t="shared" si="29"/>
        <v>14.58</v>
      </c>
      <c r="B715" s="83">
        <f>IF( ISERROR( MATCH(R714,Sheet1!$K$9:$K$13,1) ), 1,  MATCH(R714,Sheet1!$K$9:$K$13,1)+1)</f>
        <v>3</v>
      </c>
      <c r="C715" s="94">
        <f>IF( ISERROR( MATCH(D715,Sheet1!$B$25:$B$42) ), 1, MATCH(D715,Sheet1!$B$25:$B$42))</f>
        <v>12</v>
      </c>
      <c r="D715" s="83">
        <f>if(U715, OFFSET(Sheet1!$P$9, 2*B714-1, 0),T714)</f>
        <v>6054.037864</v>
      </c>
      <c r="E715" s="100">
        <f t="array" ref="E715">index(Sheet1!$C$25:$H$42, C715,B715)</f>
        <v>127.2764978</v>
      </c>
      <c r="F715" s="100">
        <f t="array" ref="F715">index(Sheet1!$C$25:$H$42, C715+1,B715)</f>
        <v>137.8828726</v>
      </c>
      <c r="G715" s="94">
        <f t="array" ref="G715">index(Sheet1!$B$25:$B$42, C715,1)</f>
        <v>6000</v>
      </c>
      <c r="H715" s="94">
        <f t="array" ref="H715">index(Sheet1!$B$25:$B$42, C715+1,1)</f>
        <v>6500</v>
      </c>
      <c r="I715" s="100">
        <f t="shared" si="17"/>
        <v>128.4227894</v>
      </c>
      <c r="J715" s="100">
        <f t="array" ref="J715">index(Sheet1!$F$47:$K$64, C715,B715)</f>
        <v>1790.1</v>
      </c>
      <c r="K715" s="100">
        <f t="array" ref="K715">index(Sheet1!$F$47:$K$64, C715+1,B715)</f>
        <v>1712.88</v>
      </c>
      <c r="L715" s="102">
        <f t="shared" si="18"/>
        <v>1781.754392</v>
      </c>
      <c r="M715" s="83">
        <f>L715/( 0.5*Sheet1!$F$18/12)</f>
        <v>1708.60072</v>
      </c>
      <c r="N715" s="83">
        <f t="shared" si="19"/>
        <v>0.4905543266</v>
      </c>
      <c r="O715" s="83">
        <f t="shared" si="20"/>
        <v>310.1704524</v>
      </c>
      <c r="P715" s="83">
        <f t="shared" si="21"/>
        <v>0.08905267079</v>
      </c>
      <c r="Q715" s="83">
        <f t="shared" si="22"/>
        <v>1</v>
      </c>
      <c r="R715" s="86">
        <f t="shared" si="31"/>
        <v>128.5109373</v>
      </c>
      <c r="S715" s="86">
        <f>min(R715, offset(Sheet1!$K$9,B715-1,0))</f>
        <v>128.5109373</v>
      </c>
      <c r="T715" s="83">
        <f t="shared" si="30"/>
        <v>6058.193283</v>
      </c>
      <c r="U715" s="83">
        <f t="shared" si="26"/>
        <v>0</v>
      </c>
      <c r="V715" s="83">
        <f t="shared" si="27"/>
        <v>3.768361326</v>
      </c>
      <c r="W715" s="83">
        <f t="shared" si="28"/>
        <v>1843.404794</v>
      </c>
    </row>
    <row r="716" ht="12.75" customHeight="1">
      <c r="A716" s="83">
        <f t="shared" si="29"/>
        <v>14.6</v>
      </c>
      <c r="B716" s="83">
        <f>IF( ISERROR( MATCH(R715,Sheet1!$K$9:$K$13,1) ), 1,  MATCH(R715,Sheet1!$K$9:$K$13,1)+1)</f>
        <v>3</v>
      </c>
      <c r="C716" s="94">
        <f>IF( ISERROR( MATCH(D716,Sheet1!$B$25:$B$42) ), 1, MATCH(D716,Sheet1!$B$25:$B$42))</f>
        <v>12</v>
      </c>
      <c r="D716" s="83">
        <f>if(U716, OFFSET(Sheet1!$P$9, 2*B715-1, 0),T715)</f>
        <v>6058.193283</v>
      </c>
      <c r="E716" s="100">
        <f t="array" ref="E716">index(Sheet1!$C$25:$H$42, C716,B716)</f>
        <v>127.2764978</v>
      </c>
      <c r="F716" s="100">
        <f t="array" ref="F716">index(Sheet1!$C$25:$H$42, C716+1,B716)</f>
        <v>137.8828726</v>
      </c>
      <c r="G716" s="94">
        <f t="array" ref="G716">index(Sheet1!$B$25:$B$42, C716,1)</f>
        <v>6000</v>
      </c>
      <c r="H716" s="94">
        <f t="array" ref="H716">index(Sheet1!$B$25:$B$42, C716+1,1)</f>
        <v>6500</v>
      </c>
      <c r="I716" s="100">
        <f t="shared" si="17"/>
        <v>128.5109373</v>
      </c>
      <c r="J716" s="100">
        <f t="array" ref="J716">index(Sheet1!$F$47:$K$64, C716,B716)</f>
        <v>1790.1</v>
      </c>
      <c r="K716" s="100">
        <f t="array" ref="K716">index(Sheet1!$F$47:$K$64, C716+1,B716)</f>
        <v>1712.88</v>
      </c>
      <c r="L716" s="102">
        <f t="shared" si="18"/>
        <v>1781.112629</v>
      </c>
      <c r="M716" s="83">
        <f>L716/( 0.5*Sheet1!$F$18/12)</f>
        <v>1707.985306</v>
      </c>
      <c r="N716" s="83">
        <f t="shared" si="19"/>
        <v>0.4903776359</v>
      </c>
      <c r="O716" s="83">
        <f t="shared" si="20"/>
        <v>310.5963931</v>
      </c>
      <c r="P716" s="83">
        <f t="shared" si="21"/>
        <v>0.08917496212</v>
      </c>
      <c r="Q716" s="83">
        <f t="shared" si="22"/>
        <v>1</v>
      </c>
      <c r="R716" s="86">
        <f t="shared" si="31"/>
        <v>128.5990195</v>
      </c>
      <c r="S716" s="86">
        <f>min(R716, offset(Sheet1!$K$9,B716-1,0))</f>
        <v>128.5990195</v>
      </c>
      <c r="T716" s="83">
        <f t="shared" si="30"/>
        <v>6062.345608</v>
      </c>
      <c r="U716" s="83">
        <f t="shared" si="26"/>
        <v>0</v>
      </c>
      <c r="V716" s="83">
        <f t="shared" si="27"/>
        <v>3.770946034</v>
      </c>
      <c r="W716" s="83">
        <f t="shared" si="28"/>
        <v>1847.173155</v>
      </c>
    </row>
    <row r="717" ht="12.75" customHeight="1">
      <c r="A717" s="83">
        <f t="shared" si="29"/>
        <v>14.62</v>
      </c>
      <c r="B717" s="83">
        <f>IF( ISERROR( MATCH(R716,Sheet1!$K$9:$K$13,1) ), 1,  MATCH(R716,Sheet1!$K$9:$K$13,1)+1)</f>
        <v>3</v>
      </c>
      <c r="C717" s="94">
        <f>IF( ISERROR( MATCH(D717,Sheet1!$B$25:$B$42) ), 1, MATCH(D717,Sheet1!$B$25:$B$42))</f>
        <v>12</v>
      </c>
      <c r="D717" s="83">
        <f>if(U717, OFFSET(Sheet1!$P$9, 2*B716-1, 0),T716)</f>
        <v>6062.345608</v>
      </c>
      <c r="E717" s="100">
        <f t="array" ref="E717">index(Sheet1!$C$25:$H$42, C717,B717)</f>
        <v>127.2764978</v>
      </c>
      <c r="F717" s="100">
        <f t="array" ref="F717">index(Sheet1!$C$25:$H$42, C717+1,B717)</f>
        <v>137.8828726</v>
      </c>
      <c r="G717" s="94">
        <f t="array" ref="G717">index(Sheet1!$B$25:$B$42, C717,1)</f>
        <v>6000</v>
      </c>
      <c r="H717" s="94">
        <f t="array" ref="H717">index(Sheet1!$B$25:$B$42, C717+1,1)</f>
        <v>6500</v>
      </c>
      <c r="I717" s="100">
        <f t="shared" si="17"/>
        <v>128.5990195</v>
      </c>
      <c r="J717" s="100">
        <f t="array" ref="J717">index(Sheet1!$F$47:$K$64, C717,B717)</f>
        <v>1790.1</v>
      </c>
      <c r="K717" s="100">
        <f t="array" ref="K717">index(Sheet1!$F$47:$K$64, C717+1,B717)</f>
        <v>1712.88</v>
      </c>
      <c r="L717" s="102">
        <f t="shared" si="18"/>
        <v>1780.471344</v>
      </c>
      <c r="M717" s="83">
        <f>L717/( 0.5*Sheet1!$F$18/12)</f>
        <v>1707.37035</v>
      </c>
      <c r="N717" s="83">
        <f t="shared" si="19"/>
        <v>0.4902010767</v>
      </c>
      <c r="O717" s="83">
        <f t="shared" si="20"/>
        <v>311.0223085</v>
      </c>
      <c r="P717" s="83">
        <f t="shared" si="21"/>
        <v>0.0892972462</v>
      </c>
      <c r="Q717" s="83">
        <f t="shared" si="22"/>
        <v>1</v>
      </c>
      <c r="R717" s="86">
        <f t="shared" si="31"/>
        <v>128.6870361</v>
      </c>
      <c r="S717" s="86">
        <f>min(R717, offset(Sheet1!$K$9,B717-1,0))</f>
        <v>128.6870361</v>
      </c>
      <c r="T717" s="83">
        <f t="shared" si="30"/>
        <v>6066.49484</v>
      </c>
      <c r="U717" s="83">
        <f t="shared" si="26"/>
        <v>0</v>
      </c>
      <c r="V717" s="83">
        <f t="shared" si="27"/>
        <v>3.773528816</v>
      </c>
      <c r="W717" s="83">
        <f t="shared" si="28"/>
        <v>1850.944101</v>
      </c>
    </row>
    <row r="718" ht="12.75" customHeight="1">
      <c r="A718" s="83">
        <f t="shared" si="29"/>
        <v>14.64</v>
      </c>
      <c r="B718" s="83">
        <f>IF( ISERROR( MATCH(R717,Sheet1!$K$9:$K$13,1) ), 1,  MATCH(R717,Sheet1!$K$9:$K$13,1)+1)</f>
        <v>3</v>
      </c>
      <c r="C718" s="94">
        <f>IF( ISERROR( MATCH(D718,Sheet1!$B$25:$B$42) ), 1, MATCH(D718,Sheet1!$B$25:$B$42))</f>
        <v>12</v>
      </c>
      <c r="D718" s="83">
        <f>if(U718, OFFSET(Sheet1!$P$9, 2*B717-1, 0),T717)</f>
        <v>6066.49484</v>
      </c>
      <c r="E718" s="100">
        <f t="array" ref="E718">index(Sheet1!$C$25:$H$42, C718,B718)</f>
        <v>127.2764978</v>
      </c>
      <c r="F718" s="100">
        <f t="array" ref="F718">index(Sheet1!$C$25:$H$42, C718+1,B718)</f>
        <v>137.8828726</v>
      </c>
      <c r="G718" s="94">
        <f t="array" ref="G718">index(Sheet1!$B$25:$B$42, C718,1)</f>
        <v>6000</v>
      </c>
      <c r="H718" s="94">
        <f t="array" ref="H718">index(Sheet1!$B$25:$B$42, C718+1,1)</f>
        <v>6500</v>
      </c>
      <c r="I718" s="100">
        <f t="shared" si="17"/>
        <v>128.6870361</v>
      </c>
      <c r="J718" s="100">
        <f t="array" ref="J718">index(Sheet1!$F$47:$K$64, C718,B718)</f>
        <v>1790.1</v>
      </c>
      <c r="K718" s="100">
        <f t="array" ref="K718">index(Sheet1!$F$47:$K$64, C718+1,B718)</f>
        <v>1712.88</v>
      </c>
      <c r="L718" s="102">
        <f t="shared" si="18"/>
        <v>1779.830537</v>
      </c>
      <c r="M718" s="83">
        <f>L718/( 0.5*Sheet1!$F$18/12)</f>
        <v>1706.755852</v>
      </c>
      <c r="N718" s="83">
        <f t="shared" si="19"/>
        <v>0.490024649</v>
      </c>
      <c r="O718" s="83">
        <f t="shared" si="20"/>
        <v>311.4481982</v>
      </c>
      <c r="P718" s="83">
        <f t="shared" si="21"/>
        <v>0.08941952288</v>
      </c>
      <c r="Q718" s="83">
        <f t="shared" si="22"/>
        <v>1</v>
      </c>
      <c r="R718" s="86">
        <f t="shared" si="31"/>
        <v>128.7749872</v>
      </c>
      <c r="S718" s="86">
        <f>min(R718, offset(Sheet1!$K$9,B718-1,0))</f>
        <v>128.7749872</v>
      </c>
      <c r="T718" s="83">
        <f t="shared" si="30"/>
        <v>6070.64098</v>
      </c>
      <c r="U718" s="83">
        <f t="shared" si="26"/>
        <v>0</v>
      </c>
      <c r="V718" s="83">
        <f t="shared" si="27"/>
        <v>3.776109675</v>
      </c>
      <c r="W718" s="83">
        <f t="shared" si="28"/>
        <v>1854.71763</v>
      </c>
    </row>
    <row r="719" ht="12.75" customHeight="1">
      <c r="A719" s="83">
        <f t="shared" si="29"/>
        <v>14.66</v>
      </c>
      <c r="B719" s="83">
        <f>IF( ISERROR( MATCH(R718,Sheet1!$K$9:$K$13,1) ), 1,  MATCH(R718,Sheet1!$K$9:$K$13,1)+1)</f>
        <v>3</v>
      </c>
      <c r="C719" s="94">
        <f>IF( ISERROR( MATCH(D719,Sheet1!$B$25:$B$42) ), 1, MATCH(D719,Sheet1!$B$25:$B$42))</f>
        <v>12</v>
      </c>
      <c r="D719" s="83">
        <f>if(U719, OFFSET(Sheet1!$P$9, 2*B718-1, 0),T718)</f>
        <v>6070.64098</v>
      </c>
      <c r="E719" s="100">
        <f t="array" ref="E719">index(Sheet1!$C$25:$H$42, C719,B719)</f>
        <v>127.2764978</v>
      </c>
      <c r="F719" s="100">
        <f t="array" ref="F719">index(Sheet1!$C$25:$H$42, C719+1,B719)</f>
        <v>137.8828726</v>
      </c>
      <c r="G719" s="94">
        <f t="array" ref="G719">index(Sheet1!$B$25:$B$42, C719,1)</f>
        <v>6000</v>
      </c>
      <c r="H719" s="94">
        <f t="array" ref="H719">index(Sheet1!$B$25:$B$42, C719+1,1)</f>
        <v>6500</v>
      </c>
      <c r="I719" s="100">
        <f t="shared" si="17"/>
        <v>128.7749872</v>
      </c>
      <c r="J719" s="100">
        <f t="array" ref="J719">index(Sheet1!$F$47:$K$64, C719,B719)</f>
        <v>1790.1</v>
      </c>
      <c r="K719" s="100">
        <f t="array" ref="K719">index(Sheet1!$F$47:$K$64, C719+1,B719)</f>
        <v>1712.88</v>
      </c>
      <c r="L719" s="102">
        <f t="shared" si="18"/>
        <v>1779.190207</v>
      </c>
      <c r="M719" s="83">
        <f>L719/( 0.5*Sheet1!$F$18/12)</f>
        <v>1706.141813</v>
      </c>
      <c r="N719" s="83">
        <f t="shared" si="19"/>
        <v>0.4898483527</v>
      </c>
      <c r="O719" s="83">
        <f t="shared" si="20"/>
        <v>311.8740616</v>
      </c>
      <c r="P719" s="83">
        <f t="shared" si="21"/>
        <v>0.08954179203</v>
      </c>
      <c r="Q719" s="83">
        <f t="shared" si="22"/>
        <v>1</v>
      </c>
      <c r="R719" s="86">
        <f t="shared" si="31"/>
        <v>128.8628727</v>
      </c>
      <c r="S719" s="86">
        <f>min(R719, offset(Sheet1!$K$9,B719-1,0))</f>
        <v>128.8628727</v>
      </c>
      <c r="T719" s="83">
        <f t="shared" si="30"/>
        <v>6074.78403</v>
      </c>
      <c r="U719" s="83">
        <f t="shared" si="26"/>
        <v>0</v>
      </c>
      <c r="V719" s="83">
        <f t="shared" si="27"/>
        <v>3.778688611</v>
      </c>
      <c r="W719" s="83">
        <f t="shared" si="28"/>
        <v>1858.493739</v>
      </c>
    </row>
    <row r="720" ht="12.75" customHeight="1">
      <c r="A720" s="83">
        <f t="shared" si="29"/>
        <v>14.68</v>
      </c>
      <c r="B720" s="83">
        <f>IF( ISERROR( MATCH(R719,Sheet1!$K$9:$K$13,1) ), 1,  MATCH(R719,Sheet1!$K$9:$K$13,1)+1)</f>
        <v>3</v>
      </c>
      <c r="C720" s="94">
        <f>IF( ISERROR( MATCH(D720,Sheet1!$B$25:$B$42) ), 1, MATCH(D720,Sheet1!$B$25:$B$42))</f>
        <v>12</v>
      </c>
      <c r="D720" s="83">
        <f>if(U720, OFFSET(Sheet1!$P$9, 2*B719-1, 0),T719)</f>
        <v>6074.78403</v>
      </c>
      <c r="E720" s="100">
        <f t="array" ref="E720">index(Sheet1!$C$25:$H$42, C720,B720)</f>
        <v>127.2764978</v>
      </c>
      <c r="F720" s="100">
        <f t="array" ref="F720">index(Sheet1!$C$25:$H$42, C720+1,B720)</f>
        <v>137.8828726</v>
      </c>
      <c r="G720" s="94">
        <f t="array" ref="G720">index(Sheet1!$B$25:$B$42, C720,1)</f>
        <v>6000</v>
      </c>
      <c r="H720" s="94">
        <f t="array" ref="H720">index(Sheet1!$B$25:$B$42, C720+1,1)</f>
        <v>6500</v>
      </c>
      <c r="I720" s="100">
        <f t="shared" si="17"/>
        <v>128.8628727</v>
      </c>
      <c r="J720" s="100">
        <f t="array" ref="J720">index(Sheet1!$F$47:$K$64, C720,B720)</f>
        <v>1790.1</v>
      </c>
      <c r="K720" s="100">
        <f t="array" ref="K720">index(Sheet1!$F$47:$K$64, C720+1,B720)</f>
        <v>1712.88</v>
      </c>
      <c r="L720" s="102">
        <f t="shared" si="18"/>
        <v>1778.550354</v>
      </c>
      <c r="M720" s="83">
        <f>L720/( 0.5*Sheet1!$F$18/12)</f>
        <v>1705.52823</v>
      </c>
      <c r="N720" s="83">
        <f t="shared" si="19"/>
        <v>0.4896721879</v>
      </c>
      <c r="O720" s="83">
        <f t="shared" si="20"/>
        <v>312.2998983</v>
      </c>
      <c r="P720" s="83">
        <f t="shared" si="21"/>
        <v>0.08966405349</v>
      </c>
      <c r="Q720" s="83">
        <f t="shared" si="22"/>
        <v>1</v>
      </c>
      <c r="R720" s="86">
        <f t="shared" si="31"/>
        <v>128.9506926</v>
      </c>
      <c r="S720" s="86">
        <f>min(R720, offset(Sheet1!$K$9,B720-1,0))</f>
        <v>128.9506926</v>
      </c>
      <c r="T720" s="83">
        <f t="shared" si="30"/>
        <v>6078.923992</v>
      </c>
      <c r="U720" s="83">
        <f t="shared" si="26"/>
        <v>0</v>
      </c>
      <c r="V720" s="83">
        <f t="shared" si="27"/>
        <v>3.781265624</v>
      </c>
      <c r="W720" s="83">
        <f t="shared" si="28"/>
        <v>1862.272428</v>
      </c>
    </row>
    <row r="721" ht="12.75" customHeight="1">
      <c r="A721" s="83">
        <f t="shared" si="29"/>
        <v>14.7</v>
      </c>
      <c r="B721" s="83">
        <f>IF( ISERROR( MATCH(R720,Sheet1!$K$9:$K$13,1) ), 1,  MATCH(R720,Sheet1!$K$9:$K$13,1)+1)</f>
        <v>3</v>
      </c>
      <c r="C721" s="94">
        <f>IF( ISERROR( MATCH(D721,Sheet1!$B$25:$B$42) ), 1, MATCH(D721,Sheet1!$B$25:$B$42))</f>
        <v>12</v>
      </c>
      <c r="D721" s="83">
        <f>if(U721, OFFSET(Sheet1!$P$9, 2*B720-1, 0),T720)</f>
        <v>6078.923992</v>
      </c>
      <c r="E721" s="100">
        <f t="array" ref="E721">index(Sheet1!$C$25:$H$42, C721,B721)</f>
        <v>127.2764978</v>
      </c>
      <c r="F721" s="100">
        <f t="array" ref="F721">index(Sheet1!$C$25:$H$42, C721+1,B721)</f>
        <v>137.8828726</v>
      </c>
      <c r="G721" s="94">
        <f t="array" ref="G721">index(Sheet1!$B$25:$B$42, C721,1)</f>
        <v>6000</v>
      </c>
      <c r="H721" s="94">
        <f t="array" ref="H721">index(Sheet1!$B$25:$B$42, C721+1,1)</f>
        <v>6500</v>
      </c>
      <c r="I721" s="100">
        <f t="shared" si="17"/>
        <v>128.9506926</v>
      </c>
      <c r="J721" s="100">
        <f t="array" ref="J721">index(Sheet1!$F$47:$K$64, C721,B721)</f>
        <v>1790.1</v>
      </c>
      <c r="K721" s="100">
        <f t="array" ref="K721">index(Sheet1!$F$47:$K$64, C721+1,B721)</f>
        <v>1712.88</v>
      </c>
      <c r="L721" s="102">
        <f t="shared" si="18"/>
        <v>1777.910979</v>
      </c>
      <c r="M721" s="83">
        <f>L721/( 0.5*Sheet1!$F$18/12)</f>
        <v>1704.915106</v>
      </c>
      <c r="N721" s="83">
        <f t="shared" si="19"/>
        <v>0.4894961543</v>
      </c>
      <c r="O721" s="83">
        <f t="shared" si="20"/>
        <v>312.7257077</v>
      </c>
      <c r="P721" s="83">
        <f t="shared" si="21"/>
        <v>0.08978630713</v>
      </c>
      <c r="Q721" s="83">
        <f t="shared" si="22"/>
        <v>1</v>
      </c>
      <c r="R721" s="86">
        <f t="shared" si="31"/>
        <v>129.0384471</v>
      </c>
      <c r="S721" s="86">
        <f>min(R721, offset(Sheet1!$K$9,B721-1,0))</f>
        <v>129.0384471</v>
      </c>
      <c r="T721" s="83">
        <f t="shared" si="30"/>
        <v>6083.060866</v>
      </c>
      <c r="U721" s="83">
        <f t="shared" si="26"/>
        <v>0</v>
      </c>
      <c r="V721" s="83">
        <f t="shared" si="27"/>
        <v>3.783840716</v>
      </c>
      <c r="W721" s="83">
        <f t="shared" si="28"/>
        <v>1866.053694</v>
      </c>
    </row>
    <row r="722" ht="12.75" customHeight="1">
      <c r="A722" s="83">
        <f t="shared" si="29"/>
        <v>14.72</v>
      </c>
      <c r="B722" s="83">
        <f>IF( ISERROR( MATCH(R721,Sheet1!$K$9:$K$13,1) ), 1,  MATCH(R721,Sheet1!$K$9:$K$13,1)+1)</f>
        <v>3</v>
      </c>
      <c r="C722" s="94">
        <f>IF( ISERROR( MATCH(D722,Sheet1!$B$25:$B$42) ), 1, MATCH(D722,Sheet1!$B$25:$B$42))</f>
        <v>12</v>
      </c>
      <c r="D722" s="83">
        <f>if(U722, OFFSET(Sheet1!$P$9, 2*B721-1, 0),T721)</f>
        <v>6083.060866</v>
      </c>
      <c r="E722" s="100">
        <f t="array" ref="E722">index(Sheet1!$C$25:$H$42, C722,B722)</f>
        <v>127.2764978</v>
      </c>
      <c r="F722" s="100">
        <f t="array" ref="F722">index(Sheet1!$C$25:$H$42, C722+1,B722)</f>
        <v>137.8828726</v>
      </c>
      <c r="G722" s="94">
        <f t="array" ref="G722">index(Sheet1!$B$25:$B$42, C722,1)</f>
        <v>6000</v>
      </c>
      <c r="H722" s="94">
        <f t="array" ref="H722">index(Sheet1!$B$25:$B$42, C722+1,1)</f>
        <v>6500</v>
      </c>
      <c r="I722" s="100">
        <f t="shared" si="17"/>
        <v>129.0384471</v>
      </c>
      <c r="J722" s="100">
        <f t="array" ref="J722">index(Sheet1!$F$47:$K$64, C722,B722)</f>
        <v>1790.1</v>
      </c>
      <c r="K722" s="100">
        <f t="array" ref="K722">index(Sheet1!$F$47:$K$64, C722+1,B722)</f>
        <v>1712.88</v>
      </c>
      <c r="L722" s="102">
        <f t="shared" si="18"/>
        <v>1777.27208</v>
      </c>
      <c r="M722" s="83">
        <f>L722/( 0.5*Sheet1!$F$18/12)</f>
        <v>1704.302438</v>
      </c>
      <c r="N722" s="83">
        <f t="shared" si="19"/>
        <v>0.4893202521</v>
      </c>
      <c r="O722" s="83">
        <f t="shared" si="20"/>
        <v>313.1514894</v>
      </c>
      <c r="P722" s="83">
        <f t="shared" si="21"/>
        <v>0.0899085528</v>
      </c>
      <c r="Q722" s="83">
        <f t="shared" si="22"/>
        <v>1</v>
      </c>
      <c r="R722" s="86">
        <f t="shared" si="31"/>
        <v>129.1261361</v>
      </c>
      <c r="S722" s="86">
        <f>min(R722, offset(Sheet1!$K$9,B722-1,0))</f>
        <v>129.1261361</v>
      </c>
      <c r="T722" s="83">
        <f t="shared" si="30"/>
        <v>6087.194655</v>
      </c>
      <c r="U722" s="83">
        <f t="shared" si="26"/>
        <v>0</v>
      </c>
      <c r="V722" s="83">
        <f t="shared" si="27"/>
        <v>3.786413888</v>
      </c>
      <c r="W722" s="83">
        <f t="shared" si="28"/>
        <v>1869.837534</v>
      </c>
    </row>
    <row r="723" ht="12.75" customHeight="1">
      <c r="A723" s="83">
        <f t="shared" si="29"/>
        <v>14.74</v>
      </c>
      <c r="B723" s="83">
        <f>IF( ISERROR( MATCH(R722,Sheet1!$K$9:$K$13,1) ), 1,  MATCH(R722,Sheet1!$K$9:$K$13,1)+1)</f>
        <v>3</v>
      </c>
      <c r="C723" s="94">
        <f>IF( ISERROR( MATCH(D723,Sheet1!$B$25:$B$42) ), 1, MATCH(D723,Sheet1!$B$25:$B$42))</f>
        <v>12</v>
      </c>
      <c r="D723" s="83">
        <f>if(U723, OFFSET(Sheet1!$P$9, 2*B722-1, 0),T722)</f>
        <v>6087.194655</v>
      </c>
      <c r="E723" s="100">
        <f t="array" ref="E723">index(Sheet1!$C$25:$H$42, C723,B723)</f>
        <v>127.2764978</v>
      </c>
      <c r="F723" s="100">
        <f t="array" ref="F723">index(Sheet1!$C$25:$H$42, C723+1,B723)</f>
        <v>137.8828726</v>
      </c>
      <c r="G723" s="94">
        <f t="array" ref="G723">index(Sheet1!$B$25:$B$42, C723,1)</f>
        <v>6000</v>
      </c>
      <c r="H723" s="94">
        <f t="array" ref="H723">index(Sheet1!$B$25:$B$42, C723+1,1)</f>
        <v>6500</v>
      </c>
      <c r="I723" s="100">
        <f t="shared" si="17"/>
        <v>129.1261361</v>
      </c>
      <c r="J723" s="100">
        <f t="array" ref="J723">index(Sheet1!$F$47:$K$64, C723,B723)</f>
        <v>1790.1</v>
      </c>
      <c r="K723" s="100">
        <f t="array" ref="K723">index(Sheet1!$F$47:$K$64, C723+1,B723)</f>
        <v>1712.88</v>
      </c>
      <c r="L723" s="102">
        <f t="shared" si="18"/>
        <v>1776.633658</v>
      </c>
      <c r="M723" s="83">
        <f>L723/( 0.5*Sheet1!$F$18/12)</f>
        <v>1703.690228</v>
      </c>
      <c r="N723" s="83">
        <f t="shared" si="19"/>
        <v>0.4891444811</v>
      </c>
      <c r="O723" s="83">
        <f t="shared" si="20"/>
        <v>313.5772428</v>
      </c>
      <c r="P723" s="83">
        <f t="shared" si="21"/>
        <v>0.09003079035</v>
      </c>
      <c r="Q723" s="83">
        <f t="shared" si="22"/>
        <v>1</v>
      </c>
      <c r="R723" s="86">
        <f t="shared" si="31"/>
        <v>129.2137597</v>
      </c>
      <c r="S723" s="86">
        <f>min(R723, offset(Sheet1!$K$9,B723-1,0))</f>
        <v>129.2137597</v>
      </c>
      <c r="T723" s="83">
        <f t="shared" si="30"/>
        <v>6091.325359</v>
      </c>
      <c r="U723" s="83">
        <f t="shared" si="26"/>
        <v>0</v>
      </c>
      <c r="V723" s="83">
        <f t="shared" si="27"/>
        <v>3.788985139</v>
      </c>
      <c r="W723" s="83">
        <f t="shared" si="28"/>
        <v>1873.623948</v>
      </c>
    </row>
    <row r="724" ht="12.75" customHeight="1">
      <c r="A724" s="83">
        <f t="shared" si="29"/>
        <v>14.76</v>
      </c>
      <c r="B724" s="83">
        <f>IF( ISERROR( MATCH(R723,Sheet1!$K$9:$K$13,1) ), 1,  MATCH(R723,Sheet1!$K$9:$K$13,1)+1)</f>
        <v>3</v>
      </c>
      <c r="C724" s="94">
        <f>IF( ISERROR( MATCH(D724,Sheet1!$B$25:$B$42) ), 1, MATCH(D724,Sheet1!$B$25:$B$42))</f>
        <v>12</v>
      </c>
      <c r="D724" s="83">
        <f>if(U724, OFFSET(Sheet1!$P$9, 2*B723-1, 0),T723)</f>
        <v>6091.325359</v>
      </c>
      <c r="E724" s="100">
        <f t="array" ref="E724">index(Sheet1!$C$25:$H$42, C724,B724)</f>
        <v>127.2764978</v>
      </c>
      <c r="F724" s="100">
        <f t="array" ref="F724">index(Sheet1!$C$25:$H$42, C724+1,B724)</f>
        <v>137.8828726</v>
      </c>
      <c r="G724" s="94">
        <f t="array" ref="G724">index(Sheet1!$B$25:$B$42, C724,1)</f>
        <v>6000</v>
      </c>
      <c r="H724" s="94">
        <f t="array" ref="H724">index(Sheet1!$B$25:$B$42, C724+1,1)</f>
        <v>6500</v>
      </c>
      <c r="I724" s="100">
        <f t="shared" si="17"/>
        <v>129.2137597</v>
      </c>
      <c r="J724" s="100">
        <f t="array" ref="J724">index(Sheet1!$F$47:$K$64, C724,B724)</f>
        <v>1790.1</v>
      </c>
      <c r="K724" s="100">
        <f t="array" ref="K724">index(Sheet1!$F$47:$K$64, C724+1,B724)</f>
        <v>1712.88</v>
      </c>
      <c r="L724" s="102">
        <f t="shared" si="18"/>
        <v>1775.995712</v>
      </c>
      <c r="M724" s="83">
        <f>L724/( 0.5*Sheet1!$F$18/12)</f>
        <v>1703.078474</v>
      </c>
      <c r="N724" s="83">
        <f t="shared" si="19"/>
        <v>0.4889688412</v>
      </c>
      <c r="O724" s="83">
        <f t="shared" si="20"/>
        <v>314.0029674</v>
      </c>
      <c r="P724" s="83">
        <f t="shared" si="21"/>
        <v>0.09015301964</v>
      </c>
      <c r="Q724" s="83">
        <f t="shared" si="22"/>
        <v>1</v>
      </c>
      <c r="R724" s="86">
        <f t="shared" si="31"/>
        <v>129.3013179</v>
      </c>
      <c r="S724" s="86">
        <f>min(R724, offset(Sheet1!$K$9,B724-1,0))</f>
        <v>129.3013179</v>
      </c>
      <c r="T724" s="83">
        <f t="shared" si="30"/>
        <v>6095.452981</v>
      </c>
      <c r="U724" s="83">
        <f t="shared" si="26"/>
        <v>0</v>
      </c>
      <c r="V724" s="83">
        <f t="shared" si="27"/>
        <v>3.791554472</v>
      </c>
      <c r="W724" s="83">
        <f t="shared" si="28"/>
        <v>1877.412933</v>
      </c>
    </row>
    <row r="725" ht="12.75" customHeight="1">
      <c r="A725" s="83">
        <f t="shared" si="29"/>
        <v>14.78</v>
      </c>
      <c r="B725" s="83">
        <f>IF( ISERROR( MATCH(R724,Sheet1!$K$9:$K$13,1) ), 1,  MATCH(R724,Sheet1!$K$9:$K$13,1)+1)</f>
        <v>3</v>
      </c>
      <c r="C725" s="94">
        <f>IF( ISERROR( MATCH(D725,Sheet1!$B$25:$B$42) ), 1, MATCH(D725,Sheet1!$B$25:$B$42))</f>
        <v>12</v>
      </c>
      <c r="D725" s="83">
        <f>if(U725, OFFSET(Sheet1!$P$9, 2*B724-1, 0),T724)</f>
        <v>6095.452981</v>
      </c>
      <c r="E725" s="100">
        <f t="array" ref="E725">index(Sheet1!$C$25:$H$42, C725,B725)</f>
        <v>127.2764978</v>
      </c>
      <c r="F725" s="100">
        <f t="array" ref="F725">index(Sheet1!$C$25:$H$42, C725+1,B725)</f>
        <v>137.8828726</v>
      </c>
      <c r="G725" s="94">
        <f t="array" ref="G725">index(Sheet1!$B$25:$B$42, C725,1)</f>
        <v>6000</v>
      </c>
      <c r="H725" s="94">
        <f t="array" ref="H725">index(Sheet1!$B$25:$B$42, C725+1,1)</f>
        <v>6500</v>
      </c>
      <c r="I725" s="100">
        <f t="shared" si="17"/>
        <v>129.3013179</v>
      </c>
      <c r="J725" s="100">
        <f t="array" ref="J725">index(Sheet1!$F$47:$K$64, C725,B725)</f>
        <v>1790.1</v>
      </c>
      <c r="K725" s="100">
        <f t="array" ref="K725">index(Sheet1!$F$47:$K$64, C725+1,B725)</f>
        <v>1712.88</v>
      </c>
      <c r="L725" s="102">
        <f t="shared" si="18"/>
        <v>1775.358242</v>
      </c>
      <c r="M725" s="83">
        <f>L725/( 0.5*Sheet1!$F$18/12)</f>
        <v>1702.467177</v>
      </c>
      <c r="N725" s="83">
        <f t="shared" si="19"/>
        <v>0.4887933323</v>
      </c>
      <c r="O725" s="83">
        <f t="shared" si="20"/>
        <v>314.4286628</v>
      </c>
      <c r="P725" s="83">
        <f t="shared" si="21"/>
        <v>0.09027524054</v>
      </c>
      <c r="Q725" s="83">
        <f t="shared" si="22"/>
        <v>1</v>
      </c>
      <c r="R725" s="86">
        <f t="shared" si="31"/>
        <v>129.3888108</v>
      </c>
      <c r="S725" s="86">
        <f>min(R725, offset(Sheet1!$K$9,B725-1,0))</f>
        <v>129.3888108</v>
      </c>
      <c r="T725" s="83">
        <f t="shared" si="30"/>
        <v>6099.577521</v>
      </c>
      <c r="U725" s="83">
        <f t="shared" si="26"/>
        <v>0</v>
      </c>
      <c r="V725" s="83">
        <f t="shared" si="27"/>
        <v>3.794121888</v>
      </c>
      <c r="W725" s="83">
        <f t="shared" si="28"/>
        <v>1881.204488</v>
      </c>
    </row>
    <row r="726" ht="12.75" customHeight="1">
      <c r="A726" s="83">
        <f t="shared" si="29"/>
        <v>14.8</v>
      </c>
      <c r="B726" s="83">
        <f>IF( ISERROR( MATCH(R725,Sheet1!$K$9:$K$13,1) ), 1,  MATCH(R725,Sheet1!$K$9:$K$13,1)+1)</f>
        <v>3</v>
      </c>
      <c r="C726" s="94">
        <f>IF( ISERROR( MATCH(D726,Sheet1!$B$25:$B$42) ), 1, MATCH(D726,Sheet1!$B$25:$B$42))</f>
        <v>12</v>
      </c>
      <c r="D726" s="83">
        <f>if(U726, OFFSET(Sheet1!$P$9, 2*B725-1, 0),T725)</f>
        <v>6099.577521</v>
      </c>
      <c r="E726" s="100">
        <f t="array" ref="E726">index(Sheet1!$C$25:$H$42, C726,B726)</f>
        <v>127.2764978</v>
      </c>
      <c r="F726" s="100">
        <f t="array" ref="F726">index(Sheet1!$C$25:$H$42, C726+1,B726)</f>
        <v>137.8828726</v>
      </c>
      <c r="G726" s="94">
        <f t="array" ref="G726">index(Sheet1!$B$25:$B$42, C726,1)</f>
        <v>6000</v>
      </c>
      <c r="H726" s="94">
        <f t="array" ref="H726">index(Sheet1!$B$25:$B$42, C726+1,1)</f>
        <v>6500</v>
      </c>
      <c r="I726" s="100">
        <f t="shared" si="17"/>
        <v>129.3888108</v>
      </c>
      <c r="J726" s="100">
        <f t="array" ref="J726">index(Sheet1!$F$47:$K$64, C726,B726)</f>
        <v>1790.1</v>
      </c>
      <c r="K726" s="100">
        <f t="array" ref="K726">index(Sheet1!$F$47:$K$64, C726+1,B726)</f>
        <v>1712.88</v>
      </c>
      <c r="L726" s="102">
        <f t="shared" si="18"/>
        <v>1774.721248</v>
      </c>
      <c r="M726" s="83">
        <f>L726/( 0.5*Sheet1!$F$18/12)</f>
        <v>1701.856336</v>
      </c>
      <c r="N726" s="83">
        <f t="shared" si="19"/>
        <v>0.4886179546</v>
      </c>
      <c r="O726" s="83">
        <f t="shared" si="20"/>
        <v>314.8543284</v>
      </c>
      <c r="P726" s="83">
        <f t="shared" si="21"/>
        <v>0.09039745289</v>
      </c>
      <c r="Q726" s="83">
        <f t="shared" si="22"/>
        <v>1</v>
      </c>
      <c r="R726" s="86">
        <f t="shared" si="31"/>
        <v>129.4762383</v>
      </c>
      <c r="S726" s="86">
        <f>min(R726, offset(Sheet1!$K$9,B726-1,0))</f>
        <v>129.4762383</v>
      </c>
      <c r="T726" s="83">
        <f t="shared" si="30"/>
        <v>6103.698981</v>
      </c>
      <c r="U726" s="83">
        <f t="shared" si="26"/>
        <v>0</v>
      </c>
      <c r="V726" s="83">
        <f t="shared" si="27"/>
        <v>3.796687386</v>
      </c>
      <c r="W726" s="83">
        <f t="shared" si="28"/>
        <v>1884.99861</v>
      </c>
    </row>
    <row r="727" ht="12.75" customHeight="1">
      <c r="A727" s="83">
        <f t="shared" si="29"/>
        <v>14.82</v>
      </c>
      <c r="B727" s="83">
        <f>IF( ISERROR( MATCH(R726,Sheet1!$K$9:$K$13,1) ), 1,  MATCH(R726,Sheet1!$K$9:$K$13,1)+1)</f>
        <v>3</v>
      </c>
      <c r="C727" s="94">
        <f>IF( ISERROR( MATCH(D727,Sheet1!$B$25:$B$42) ), 1, MATCH(D727,Sheet1!$B$25:$B$42))</f>
        <v>12</v>
      </c>
      <c r="D727" s="83">
        <f>if(U727, OFFSET(Sheet1!$P$9, 2*B726-1, 0),T726)</f>
        <v>6103.698981</v>
      </c>
      <c r="E727" s="100">
        <f t="array" ref="E727">index(Sheet1!$C$25:$H$42, C727,B727)</f>
        <v>127.2764978</v>
      </c>
      <c r="F727" s="100">
        <f t="array" ref="F727">index(Sheet1!$C$25:$H$42, C727+1,B727)</f>
        <v>137.8828726</v>
      </c>
      <c r="G727" s="94">
        <f t="array" ref="G727">index(Sheet1!$B$25:$B$42, C727,1)</f>
        <v>6000</v>
      </c>
      <c r="H727" s="94">
        <f t="array" ref="H727">index(Sheet1!$B$25:$B$42, C727+1,1)</f>
        <v>6500</v>
      </c>
      <c r="I727" s="100">
        <f t="shared" si="17"/>
        <v>129.4762383</v>
      </c>
      <c r="J727" s="100">
        <f t="array" ref="J727">index(Sheet1!$F$47:$K$64, C727,B727)</f>
        <v>1790.1</v>
      </c>
      <c r="K727" s="100">
        <f t="array" ref="K727">index(Sheet1!$F$47:$K$64, C727+1,B727)</f>
        <v>1712.88</v>
      </c>
      <c r="L727" s="102">
        <f t="shared" si="18"/>
        <v>1774.084729</v>
      </c>
      <c r="M727" s="83">
        <f>L727/( 0.5*Sheet1!$F$18/12)</f>
        <v>1701.245951</v>
      </c>
      <c r="N727" s="83">
        <f t="shared" si="19"/>
        <v>0.4884427077</v>
      </c>
      <c r="O727" s="83">
        <f t="shared" si="20"/>
        <v>315.2799638</v>
      </c>
      <c r="P727" s="83">
        <f t="shared" si="21"/>
        <v>0.09051965656</v>
      </c>
      <c r="Q727" s="83">
        <f t="shared" si="22"/>
        <v>1</v>
      </c>
      <c r="R727" s="86">
        <f t="shared" si="31"/>
        <v>129.5636005</v>
      </c>
      <c r="S727" s="86">
        <f>min(R727, offset(Sheet1!$K$9,B727-1,0))</f>
        <v>129.5636005</v>
      </c>
      <c r="T727" s="83">
        <f t="shared" si="30"/>
        <v>6107.817362</v>
      </c>
      <c r="U727" s="83">
        <f t="shared" si="26"/>
        <v>0</v>
      </c>
      <c r="V727" s="83">
        <f t="shared" si="27"/>
        <v>3.799250968</v>
      </c>
      <c r="W727" s="83">
        <f t="shared" si="28"/>
        <v>1888.795297</v>
      </c>
    </row>
    <row r="728" ht="12.75" customHeight="1">
      <c r="A728" s="83">
        <f t="shared" si="29"/>
        <v>14.84</v>
      </c>
      <c r="B728" s="83">
        <f>IF( ISERROR( MATCH(R727,Sheet1!$K$9:$K$13,1) ), 1,  MATCH(R727,Sheet1!$K$9:$K$13,1)+1)</f>
        <v>3</v>
      </c>
      <c r="C728" s="94">
        <f>IF( ISERROR( MATCH(D728,Sheet1!$B$25:$B$42) ), 1, MATCH(D728,Sheet1!$B$25:$B$42))</f>
        <v>12</v>
      </c>
      <c r="D728" s="83">
        <f>if(U728, OFFSET(Sheet1!$P$9, 2*B727-1, 0),T727)</f>
        <v>6107.817362</v>
      </c>
      <c r="E728" s="100">
        <f t="array" ref="E728">index(Sheet1!$C$25:$H$42, C728,B728)</f>
        <v>127.2764978</v>
      </c>
      <c r="F728" s="100">
        <f t="array" ref="F728">index(Sheet1!$C$25:$H$42, C728+1,B728)</f>
        <v>137.8828726</v>
      </c>
      <c r="G728" s="94">
        <f t="array" ref="G728">index(Sheet1!$B$25:$B$42, C728,1)</f>
        <v>6000</v>
      </c>
      <c r="H728" s="94">
        <f t="array" ref="H728">index(Sheet1!$B$25:$B$42, C728+1,1)</f>
        <v>6500</v>
      </c>
      <c r="I728" s="100">
        <f t="shared" si="17"/>
        <v>129.5636005</v>
      </c>
      <c r="J728" s="100">
        <f t="array" ref="J728">index(Sheet1!$F$47:$K$64, C728,B728)</f>
        <v>1790.1</v>
      </c>
      <c r="K728" s="100">
        <f t="array" ref="K728">index(Sheet1!$F$47:$K$64, C728+1,B728)</f>
        <v>1712.88</v>
      </c>
      <c r="L728" s="102">
        <f t="shared" si="18"/>
        <v>1773.448687</v>
      </c>
      <c r="M728" s="83">
        <f>L728/( 0.5*Sheet1!$F$18/12)</f>
        <v>1700.636022</v>
      </c>
      <c r="N728" s="83">
        <f t="shared" si="19"/>
        <v>0.4882675918</v>
      </c>
      <c r="O728" s="83">
        <f t="shared" si="20"/>
        <v>315.7055684</v>
      </c>
      <c r="P728" s="83">
        <f t="shared" si="21"/>
        <v>0.09064185139</v>
      </c>
      <c r="Q728" s="83">
        <f t="shared" si="22"/>
        <v>1</v>
      </c>
      <c r="R728" s="86">
        <f t="shared" si="31"/>
        <v>129.6508974</v>
      </c>
      <c r="S728" s="86">
        <f>min(R728, offset(Sheet1!$K$9,B728-1,0))</f>
        <v>129.6508974</v>
      </c>
      <c r="T728" s="83">
        <f t="shared" si="30"/>
        <v>6111.932667</v>
      </c>
      <c r="U728" s="83">
        <f t="shared" si="26"/>
        <v>0</v>
      </c>
      <c r="V728" s="83">
        <f t="shared" si="27"/>
        <v>3.801812635</v>
      </c>
      <c r="W728" s="83">
        <f t="shared" si="28"/>
        <v>1892.594548</v>
      </c>
    </row>
    <row r="729" ht="12.75" customHeight="1">
      <c r="A729" s="83">
        <f t="shared" si="29"/>
        <v>14.86</v>
      </c>
      <c r="B729" s="83">
        <f>IF( ISERROR( MATCH(R728,Sheet1!$K$9:$K$13,1) ), 1,  MATCH(R728,Sheet1!$K$9:$K$13,1)+1)</f>
        <v>3</v>
      </c>
      <c r="C729" s="94">
        <f>IF( ISERROR( MATCH(D729,Sheet1!$B$25:$B$42) ), 1, MATCH(D729,Sheet1!$B$25:$B$42))</f>
        <v>12</v>
      </c>
      <c r="D729" s="83">
        <f>if(U729, OFFSET(Sheet1!$P$9, 2*B728-1, 0),T728)</f>
        <v>6111.932667</v>
      </c>
      <c r="E729" s="100">
        <f t="array" ref="E729">index(Sheet1!$C$25:$H$42, C729,B729)</f>
        <v>127.2764978</v>
      </c>
      <c r="F729" s="100">
        <f t="array" ref="F729">index(Sheet1!$C$25:$H$42, C729+1,B729)</f>
        <v>137.8828726</v>
      </c>
      <c r="G729" s="94">
        <f t="array" ref="G729">index(Sheet1!$B$25:$B$42, C729,1)</f>
        <v>6000</v>
      </c>
      <c r="H729" s="94">
        <f t="array" ref="H729">index(Sheet1!$B$25:$B$42, C729+1,1)</f>
        <v>6500</v>
      </c>
      <c r="I729" s="100">
        <f t="shared" si="17"/>
        <v>129.6508974</v>
      </c>
      <c r="J729" s="100">
        <f t="array" ref="J729">index(Sheet1!$F$47:$K$64, C729,B729)</f>
        <v>1790.1</v>
      </c>
      <c r="K729" s="100">
        <f t="array" ref="K729">index(Sheet1!$F$47:$K$64, C729+1,B729)</f>
        <v>1712.88</v>
      </c>
      <c r="L729" s="102">
        <f t="shared" si="18"/>
        <v>1772.813119</v>
      </c>
      <c r="M729" s="83">
        <f>L729/( 0.5*Sheet1!$F$18/12)</f>
        <v>1700.026549</v>
      </c>
      <c r="N729" s="83">
        <f t="shared" si="19"/>
        <v>0.4880926067</v>
      </c>
      <c r="O729" s="83">
        <f t="shared" si="20"/>
        <v>316.1311418</v>
      </c>
      <c r="P729" s="83">
        <f t="shared" si="21"/>
        <v>0.09076403726</v>
      </c>
      <c r="Q729" s="83">
        <f t="shared" si="22"/>
        <v>1</v>
      </c>
      <c r="R729" s="86">
        <f t="shared" si="31"/>
        <v>129.7381291</v>
      </c>
      <c r="S729" s="86">
        <f>min(R729, offset(Sheet1!$K$9,B729-1,0))</f>
        <v>129.7381291</v>
      </c>
      <c r="T729" s="83">
        <f t="shared" si="30"/>
        <v>6116.044896</v>
      </c>
      <c r="U729" s="83">
        <f t="shared" si="26"/>
        <v>0</v>
      </c>
      <c r="V729" s="83">
        <f t="shared" si="27"/>
        <v>3.804372388</v>
      </c>
      <c r="W729" s="83">
        <f t="shared" si="28"/>
        <v>1896.396361</v>
      </c>
    </row>
    <row r="730" ht="12.75" customHeight="1">
      <c r="A730" s="83">
        <f t="shared" si="29"/>
        <v>14.88</v>
      </c>
      <c r="B730" s="83">
        <f>IF( ISERROR( MATCH(R729,Sheet1!$K$9:$K$13,1) ), 1,  MATCH(R729,Sheet1!$K$9:$K$13,1)+1)</f>
        <v>3</v>
      </c>
      <c r="C730" s="94">
        <f>IF( ISERROR( MATCH(D730,Sheet1!$B$25:$B$42) ), 1, MATCH(D730,Sheet1!$B$25:$B$42))</f>
        <v>12</v>
      </c>
      <c r="D730" s="83">
        <f>if(U730, OFFSET(Sheet1!$P$9, 2*B729-1, 0),T729)</f>
        <v>6116.044896</v>
      </c>
      <c r="E730" s="100">
        <f t="array" ref="E730">index(Sheet1!$C$25:$H$42, C730,B730)</f>
        <v>127.2764978</v>
      </c>
      <c r="F730" s="100">
        <f t="array" ref="F730">index(Sheet1!$C$25:$H$42, C730+1,B730)</f>
        <v>137.8828726</v>
      </c>
      <c r="G730" s="94">
        <f t="array" ref="G730">index(Sheet1!$B$25:$B$42, C730,1)</f>
        <v>6000</v>
      </c>
      <c r="H730" s="94">
        <f t="array" ref="H730">index(Sheet1!$B$25:$B$42, C730+1,1)</f>
        <v>6500</v>
      </c>
      <c r="I730" s="100">
        <f t="shared" si="17"/>
        <v>129.7381291</v>
      </c>
      <c r="J730" s="100">
        <f t="array" ref="J730">index(Sheet1!$F$47:$K$64, C730,B730)</f>
        <v>1790.1</v>
      </c>
      <c r="K730" s="100">
        <f t="array" ref="K730">index(Sheet1!$F$47:$K$64, C730+1,B730)</f>
        <v>1712.88</v>
      </c>
      <c r="L730" s="102">
        <f t="shared" si="18"/>
        <v>1772.178026</v>
      </c>
      <c r="M730" s="83">
        <f>L730/( 0.5*Sheet1!$F$18/12)</f>
        <v>1699.417532</v>
      </c>
      <c r="N730" s="83">
        <f t="shared" si="19"/>
        <v>0.4879177524</v>
      </c>
      <c r="O730" s="83">
        <f t="shared" si="20"/>
        <v>316.5566834</v>
      </c>
      <c r="P730" s="83">
        <f t="shared" si="21"/>
        <v>0.09088621402</v>
      </c>
      <c r="Q730" s="83">
        <f t="shared" si="22"/>
        <v>1</v>
      </c>
      <c r="R730" s="86">
        <f t="shared" si="31"/>
        <v>129.8252955</v>
      </c>
      <c r="S730" s="86">
        <f>min(R730, offset(Sheet1!$K$9,B730-1,0))</f>
        <v>129.8252955</v>
      </c>
      <c r="T730" s="83">
        <f t="shared" si="30"/>
        <v>6120.15405</v>
      </c>
      <c r="U730" s="83">
        <f t="shared" si="26"/>
        <v>0</v>
      </c>
      <c r="V730" s="83">
        <f t="shared" si="27"/>
        <v>3.806930228</v>
      </c>
      <c r="W730" s="83">
        <f t="shared" si="28"/>
        <v>1900.200733</v>
      </c>
    </row>
    <row r="731" ht="12.75" customHeight="1">
      <c r="A731" s="83">
        <f t="shared" si="29"/>
        <v>14.9</v>
      </c>
      <c r="B731" s="83">
        <f>IF( ISERROR( MATCH(R730,Sheet1!$K$9:$K$13,1) ), 1,  MATCH(R730,Sheet1!$K$9:$K$13,1)+1)</f>
        <v>3</v>
      </c>
      <c r="C731" s="94">
        <f>IF( ISERROR( MATCH(D731,Sheet1!$B$25:$B$42) ), 1, MATCH(D731,Sheet1!$B$25:$B$42))</f>
        <v>12</v>
      </c>
      <c r="D731" s="83">
        <f>if(U731, OFFSET(Sheet1!$P$9, 2*B730-1, 0),T730)</f>
        <v>6120.15405</v>
      </c>
      <c r="E731" s="100">
        <f t="array" ref="E731">index(Sheet1!$C$25:$H$42, C731,B731)</f>
        <v>127.2764978</v>
      </c>
      <c r="F731" s="100">
        <f t="array" ref="F731">index(Sheet1!$C$25:$H$42, C731+1,B731)</f>
        <v>137.8828726</v>
      </c>
      <c r="G731" s="94">
        <f t="array" ref="G731">index(Sheet1!$B$25:$B$42, C731,1)</f>
        <v>6000</v>
      </c>
      <c r="H731" s="94">
        <f t="array" ref="H731">index(Sheet1!$B$25:$B$42, C731+1,1)</f>
        <v>6500</v>
      </c>
      <c r="I731" s="100">
        <f t="shared" si="17"/>
        <v>129.8252955</v>
      </c>
      <c r="J731" s="100">
        <f t="array" ref="J731">index(Sheet1!$F$47:$K$64, C731,B731)</f>
        <v>1790.1</v>
      </c>
      <c r="K731" s="100">
        <f t="array" ref="K731">index(Sheet1!$F$47:$K$64, C731+1,B731)</f>
        <v>1712.88</v>
      </c>
      <c r="L731" s="102">
        <f t="shared" si="18"/>
        <v>1771.543408</v>
      </c>
      <c r="M731" s="83">
        <f>L731/( 0.5*Sheet1!$F$18/12)</f>
        <v>1698.808969</v>
      </c>
      <c r="N731" s="83">
        <f t="shared" si="19"/>
        <v>0.4877430288</v>
      </c>
      <c r="O731" s="83">
        <f t="shared" si="20"/>
        <v>316.9821929</v>
      </c>
      <c r="P731" s="83">
        <f t="shared" si="21"/>
        <v>0.09100838152</v>
      </c>
      <c r="Q731" s="83">
        <f t="shared" si="22"/>
        <v>1</v>
      </c>
      <c r="R731" s="86">
        <f t="shared" si="31"/>
        <v>129.9123968</v>
      </c>
      <c r="S731" s="86">
        <f>min(R731, offset(Sheet1!$K$9,B731-1,0))</f>
        <v>129.9123968</v>
      </c>
      <c r="T731" s="83">
        <f t="shared" si="30"/>
        <v>6124.260132</v>
      </c>
      <c r="U731" s="83">
        <f t="shared" si="26"/>
        <v>0</v>
      </c>
      <c r="V731" s="83">
        <f t="shared" si="27"/>
        <v>3.809486155</v>
      </c>
      <c r="W731" s="83">
        <f t="shared" si="28"/>
        <v>1904.007663</v>
      </c>
    </row>
    <row r="732" ht="12.75" customHeight="1">
      <c r="A732" s="83">
        <f t="shared" si="29"/>
        <v>14.92</v>
      </c>
      <c r="B732" s="83">
        <f>IF( ISERROR( MATCH(R731,Sheet1!$K$9:$K$13,1) ), 1,  MATCH(R731,Sheet1!$K$9:$K$13,1)+1)</f>
        <v>3</v>
      </c>
      <c r="C732" s="94">
        <f>IF( ISERROR( MATCH(D732,Sheet1!$B$25:$B$42) ), 1, MATCH(D732,Sheet1!$B$25:$B$42))</f>
        <v>12</v>
      </c>
      <c r="D732" s="83">
        <f>if(U732, OFFSET(Sheet1!$P$9, 2*B731-1, 0),T731)</f>
        <v>6124.260132</v>
      </c>
      <c r="E732" s="100">
        <f t="array" ref="E732">index(Sheet1!$C$25:$H$42, C732,B732)</f>
        <v>127.2764978</v>
      </c>
      <c r="F732" s="100">
        <f t="array" ref="F732">index(Sheet1!$C$25:$H$42, C732+1,B732)</f>
        <v>137.8828726</v>
      </c>
      <c r="G732" s="94">
        <f t="array" ref="G732">index(Sheet1!$B$25:$B$42, C732,1)</f>
        <v>6000</v>
      </c>
      <c r="H732" s="94">
        <f t="array" ref="H732">index(Sheet1!$B$25:$B$42, C732+1,1)</f>
        <v>6500</v>
      </c>
      <c r="I732" s="100">
        <f t="shared" si="17"/>
        <v>129.9123968</v>
      </c>
      <c r="J732" s="100">
        <f t="array" ref="J732">index(Sheet1!$F$47:$K$64, C732,B732)</f>
        <v>1790.1</v>
      </c>
      <c r="K732" s="100">
        <f t="array" ref="K732">index(Sheet1!$F$47:$K$64, C732+1,B732)</f>
        <v>1712.88</v>
      </c>
      <c r="L732" s="102">
        <f t="shared" si="18"/>
        <v>1770.909265</v>
      </c>
      <c r="M732" s="83">
        <f>L732/( 0.5*Sheet1!$F$18/12)</f>
        <v>1698.200862</v>
      </c>
      <c r="N732" s="83">
        <f t="shared" si="19"/>
        <v>0.4875684359</v>
      </c>
      <c r="O732" s="83">
        <f t="shared" si="20"/>
        <v>317.4076696</v>
      </c>
      <c r="P732" s="83">
        <f t="shared" si="21"/>
        <v>0.09113053964</v>
      </c>
      <c r="Q732" s="83">
        <f t="shared" si="22"/>
        <v>1</v>
      </c>
      <c r="R732" s="86">
        <f t="shared" si="31"/>
        <v>129.999433</v>
      </c>
      <c r="S732" s="86">
        <f>min(R732, offset(Sheet1!$K$9,B732-1,0))</f>
        <v>129.999433</v>
      </c>
      <c r="T732" s="83">
        <f t="shared" si="30"/>
        <v>6128.363143</v>
      </c>
      <c r="U732" s="83">
        <f t="shared" si="26"/>
        <v>0</v>
      </c>
      <c r="V732" s="83">
        <f t="shared" si="27"/>
        <v>3.81204017</v>
      </c>
      <c r="W732" s="83">
        <f t="shared" si="28"/>
        <v>1907.81715</v>
      </c>
    </row>
    <row r="733" ht="12.75" customHeight="1">
      <c r="A733" s="83">
        <f t="shared" si="29"/>
        <v>14.94</v>
      </c>
      <c r="B733" s="83">
        <f>IF( ISERROR( MATCH(R732,Sheet1!$K$9:$K$13,1) ), 1,  MATCH(R732,Sheet1!$K$9:$K$13,1)+1)</f>
        <v>3</v>
      </c>
      <c r="C733" s="94">
        <f>IF( ISERROR( MATCH(D733,Sheet1!$B$25:$B$42) ), 1, MATCH(D733,Sheet1!$B$25:$B$42))</f>
        <v>12</v>
      </c>
      <c r="D733" s="83">
        <f>if(U733, OFFSET(Sheet1!$P$9, 2*B732-1, 0),T732)</f>
        <v>6128.363143</v>
      </c>
      <c r="E733" s="100">
        <f t="array" ref="E733">index(Sheet1!$C$25:$H$42, C733,B733)</f>
        <v>127.2764978</v>
      </c>
      <c r="F733" s="100">
        <f t="array" ref="F733">index(Sheet1!$C$25:$H$42, C733+1,B733)</f>
        <v>137.8828726</v>
      </c>
      <c r="G733" s="94">
        <f t="array" ref="G733">index(Sheet1!$B$25:$B$42, C733,1)</f>
        <v>6000</v>
      </c>
      <c r="H733" s="94">
        <f t="array" ref="H733">index(Sheet1!$B$25:$B$42, C733+1,1)</f>
        <v>6500</v>
      </c>
      <c r="I733" s="100">
        <f t="shared" si="17"/>
        <v>129.999433</v>
      </c>
      <c r="J733" s="100">
        <f t="array" ref="J733">index(Sheet1!$F$47:$K$64, C733,B733)</f>
        <v>1790.1</v>
      </c>
      <c r="K733" s="100">
        <f t="array" ref="K733">index(Sheet1!$F$47:$K$64, C733+1,B733)</f>
        <v>1712.88</v>
      </c>
      <c r="L733" s="102">
        <f t="shared" si="18"/>
        <v>1770.275596</v>
      </c>
      <c r="M733" s="83">
        <f>L733/( 0.5*Sheet1!$F$18/12)</f>
        <v>1697.59321</v>
      </c>
      <c r="N733" s="83">
        <f t="shared" si="19"/>
        <v>0.4873939735</v>
      </c>
      <c r="O733" s="83">
        <f t="shared" si="20"/>
        <v>317.833113</v>
      </c>
      <c r="P733" s="83">
        <f t="shared" si="21"/>
        <v>0.09125268821</v>
      </c>
      <c r="Q733" s="83">
        <f t="shared" si="22"/>
        <v>1</v>
      </c>
      <c r="R733" s="86">
        <f t="shared" si="31"/>
        <v>130.086404</v>
      </c>
      <c r="S733" s="86">
        <f>min(R733, offset(Sheet1!$K$9,B733-1,0))</f>
        <v>130.086404</v>
      </c>
      <c r="T733" s="83">
        <f t="shared" si="30"/>
        <v>6132.463084</v>
      </c>
      <c r="U733" s="83">
        <f t="shared" si="26"/>
        <v>0</v>
      </c>
      <c r="V733" s="83">
        <f t="shared" si="27"/>
        <v>3.814592275</v>
      </c>
      <c r="W733" s="83">
        <f t="shared" si="28"/>
        <v>1911.62919</v>
      </c>
    </row>
    <row r="734" ht="12.75" customHeight="1">
      <c r="A734" s="83">
        <f t="shared" si="29"/>
        <v>14.96</v>
      </c>
      <c r="B734" s="83">
        <f>IF( ISERROR( MATCH(R733,Sheet1!$K$9:$K$13,1) ), 1,  MATCH(R733,Sheet1!$K$9:$K$13,1)+1)</f>
        <v>3</v>
      </c>
      <c r="C734" s="94">
        <f>IF( ISERROR( MATCH(D734,Sheet1!$B$25:$B$42) ), 1, MATCH(D734,Sheet1!$B$25:$B$42))</f>
        <v>12</v>
      </c>
      <c r="D734" s="83">
        <f>if(U734, OFFSET(Sheet1!$P$9, 2*B733-1, 0),T733)</f>
        <v>6132.463084</v>
      </c>
      <c r="E734" s="100">
        <f t="array" ref="E734">index(Sheet1!$C$25:$H$42, C734,B734)</f>
        <v>127.2764978</v>
      </c>
      <c r="F734" s="100">
        <f t="array" ref="F734">index(Sheet1!$C$25:$H$42, C734+1,B734)</f>
        <v>137.8828726</v>
      </c>
      <c r="G734" s="94">
        <f t="array" ref="G734">index(Sheet1!$B$25:$B$42, C734,1)</f>
        <v>6000</v>
      </c>
      <c r="H734" s="94">
        <f t="array" ref="H734">index(Sheet1!$B$25:$B$42, C734+1,1)</f>
        <v>6500</v>
      </c>
      <c r="I734" s="100">
        <f t="shared" si="17"/>
        <v>130.086404</v>
      </c>
      <c r="J734" s="100">
        <f t="array" ref="J734">index(Sheet1!$F$47:$K$64, C734,B734)</f>
        <v>1790.1</v>
      </c>
      <c r="K734" s="100">
        <f t="array" ref="K734">index(Sheet1!$F$47:$K$64, C734+1,B734)</f>
        <v>1712.88</v>
      </c>
      <c r="L734" s="102">
        <f t="shared" si="18"/>
        <v>1769.642401</v>
      </c>
      <c r="M734" s="83">
        <f>L734/( 0.5*Sheet1!$F$18/12)</f>
        <v>1696.986012</v>
      </c>
      <c r="N734" s="83">
        <f t="shared" si="19"/>
        <v>0.4872196417</v>
      </c>
      <c r="O734" s="83">
        <f t="shared" si="20"/>
        <v>318.2585228</v>
      </c>
      <c r="P734" s="83">
        <f t="shared" si="21"/>
        <v>0.09137482711</v>
      </c>
      <c r="Q734" s="83">
        <f t="shared" si="22"/>
        <v>1</v>
      </c>
      <c r="R734" s="86">
        <f t="shared" si="31"/>
        <v>130.1733099</v>
      </c>
      <c r="S734" s="86">
        <f>min(R734, offset(Sheet1!$K$9,B734-1,0))</f>
        <v>130.1733099</v>
      </c>
      <c r="T734" s="83">
        <f t="shared" si="30"/>
        <v>6136.559956</v>
      </c>
      <c r="U734" s="83">
        <f t="shared" si="26"/>
        <v>0</v>
      </c>
      <c r="V734" s="83">
        <f t="shared" si="27"/>
        <v>3.81714247</v>
      </c>
      <c r="W734" s="83">
        <f t="shared" si="28"/>
        <v>1915.443782</v>
      </c>
    </row>
    <row r="735" ht="12.75" customHeight="1">
      <c r="A735" s="83">
        <f t="shared" si="29"/>
        <v>14.98</v>
      </c>
      <c r="B735" s="83">
        <f>IF( ISERROR( MATCH(R734,Sheet1!$K$9:$K$13,1) ), 1,  MATCH(R734,Sheet1!$K$9:$K$13,1)+1)</f>
        <v>3</v>
      </c>
      <c r="C735" s="94">
        <f>IF( ISERROR( MATCH(D735,Sheet1!$B$25:$B$42) ), 1, MATCH(D735,Sheet1!$B$25:$B$42))</f>
        <v>12</v>
      </c>
      <c r="D735" s="83">
        <f>if(U735, OFFSET(Sheet1!$P$9, 2*B734-1, 0),T734)</f>
        <v>6136.559956</v>
      </c>
      <c r="E735" s="100">
        <f t="array" ref="E735">index(Sheet1!$C$25:$H$42, C735,B735)</f>
        <v>127.2764978</v>
      </c>
      <c r="F735" s="100">
        <f t="array" ref="F735">index(Sheet1!$C$25:$H$42, C735+1,B735)</f>
        <v>137.8828726</v>
      </c>
      <c r="G735" s="94">
        <f t="array" ref="G735">index(Sheet1!$B$25:$B$42, C735,1)</f>
        <v>6000</v>
      </c>
      <c r="H735" s="94">
        <f t="array" ref="H735">index(Sheet1!$B$25:$B$42, C735+1,1)</f>
        <v>6500</v>
      </c>
      <c r="I735" s="100">
        <f t="shared" si="17"/>
        <v>130.1733099</v>
      </c>
      <c r="J735" s="100">
        <f t="array" ref="J735">index(Sheet1!$F$47:$K$64, C735,B735)</f>
        <v>1790.1</v>
      </c>
      <c r="K735" s="100">
        <f t="array" ref="K735">index(Sheet1!$F$47:$K$64, C735+1,B735)</f>
        <v>1712.88</v>
      </c>
      <c r="L735" s="102">
        <f t="shared" si="18"/>
        <v>1769.00968</v>
      </c>
      <c r="M735" s="83">
        <f>L735/( 0.5*Sheet1!$F$18/12)</f>
        <v>1696.379269</v>
      </c>
      <c r="N735" s="83">
        <f t="shared" si="19"/>
        <v>0.4870454404</v>
      </c>
      <c r="O735" s="83">
        <f t="shared" si="20"/>
        <v>318.6838984</v>
      </c>
      <c r="P735" s="83">
        <f t="shared" si="21"/>
        <v>0.0914969562</v>
      </c>
      <c r="Q735" s="83">
        <f t="shared" si="22"/>
        <v>1</v>
      </c>
      <c r="R735" s="86">
        <f t="shared" si="31"/>
        <v>130.2601508</v>
      </c>
      <c r="S735" s="86">
        <f>min(R735, offset(Sheet1!$K$9,B735-1,0))</f>
        <v>130.2601508</v>
      </c>
      <c r="T735" s="83">
        <f t="shared" si="30"/>
        <v>6140.653762</v>
      </c>
      <c r="U735" s="83">
        <f t="shared" si="26"/>
        <v>0</v>
      </c>
      <c r="V735" s="83">
        <f t="shared" si="27"/>
        <v>3.819690757</v>
      </c>
      <c r="W735" s="83">
        <f t="shared" si="28"/>
        <v>1919.260924</v>
      </c>
    </row>
    <row r="736" ht="12.75" customHeight="1">
      <c r="A736" s="83">
        <f t="shared" si="29"/>
        <v>15</v>
      </c>
      <c r="B736" s="83">
        <f>IF( ISERROR( MATCH(R735,Sheet1!$K$9:$K$13,1) ), 1,  MATCH(R735,Sheet1!$K$9:$K$13,1)+1)</f>
        <v>3</v>
      </c>
      <c r="C736" s="94">
        <f>IF( ISERROR( MATCH(D736,Sheet1!$B$25:$B$42) ), 1, MATCH(D736,Sheet1!$B$25:$B$42))</f>
        <v>12</v>
      </c>
      <c r="D736" s="83">
        <f>if(U736, OFFSET(Sheet1!$P$9, 2*B735-1, 0),T735)</f>
        <v>6140.653762</v>
      </c>
      <c r="E736" s="100">
        <f t="array" ref="E736">index(Sheet1!$C$25:$H$42, C736,B736)</f>
        <v>127.2764978</v>
      </c>
      <c r="F736" s="100">
        <f t="array" ref="F736">index(Sheet1!$C$25:$H$42, C736+1,B736)</f>
        <v>137.8828726</v>
      </c>
      <c r="G736" s="94">
        <f t="array" ref="G736">index(Sheet1!$B$25:$B$42, C736,1)</f>
        <v>6000</v>
      </c>
      <c r="H736" s="94">
        <f t="array" ref="H736">index(Sheet1!$B$25:$B$42, C736+1,1)</f>
        <v>6500</v>
      </c>
      <c r="I736" s="100">
        <f t="shared" si="17"/>
        <v>130.2601508</v>
      </c>
      <c r="J736" s="100">
        <f t="array" ref="J736">index(Sheet1!$F$47:$K$64, C736,B736)</f>
        <v>1790.1</v>
      </c>
      <c r="K736" s="100">
        <f t="array" ref="K736">index(Sheet1!$F$47:$K$64, C736+1,B736)</f>
        <v>1712.88</v>
      </c>
      <c r="L736" s="102">
        <f t="shared" si="18"/>
        <v>1768.377433</v>
      </c>
      <c r="M736" s="83">
        <f>L736/( 0.5*Sheet1!$F$18/12)</f>
        <v>1695.77298</v>
      </c>
      <c r="N736" s="83">
        <f t="shared" si="19"/>
        <v>0.4868713694</v>
      </c>
      <c r="O736" s="83">
        <f t="shared" si="20"/>
        <v>319.1092394</v>
      </c>
      <c r="P736" s="83">
        <f t="shared" si="21"/>
        <v>0.09161907533</v>
      </c>
      <c r="Q736" s="83">
        <f t="shared" si="22"/>
        <v>1</v>
      </c>
      <c r="R736" s="86">
        <f t="shared" si="31"/>
        <v>130.3469266</v>
      </c>
      <c r="S736" s="86">
        <f>min(R736, offset(Sheet1!$K$9,B736-1,0))</f>
        <v>130.3469266</v>
      </c>
      <c r="T736" s="83">
        <f t="shared" si="30"/>
        <v>6144.744502</v>
      </c>
      <c r="U736" s="83">
        <f t="shared" si="26"/>
        <v>0</v>
      </c>
      <c r="V736" s="83">
        <f t="shared" si="27"/>
        <v>3.822237135</v>
      </c>
      <c r="W736" s="83">
        <f t="shared" si="28"/>
        <v>1923.080615</v>
      </c>
    </row>
    <row r="737" ht="12.75" customHeight="1">
      <c r="A737" s="83">
        <f t="shared" si="29"/>
        <v>15.02</v>
      </c>
      <c r="B737" s="83">
        <f>IF( ISERROR( MATCH(R736,Sheet1!$K$9:$K$13,1) ), 1,  MATCH(R736,Sheet1!$K$9:$K$13,1)+1)</f>
        <v>3</v>
      </c>
      <c r="C737" s="94">
        <f>IF( ISERROR( MATCH(D737,Sheet1!$B$25:$B$42) ), 1, MATCH(D737,Sheet1!$B$25:$B$42))</f>
        <v>12</v>
      </c>
      <c r="D737" s="83">
        <f>if(U737, OFFSET(Sheet1!$P$9, 2*B736-1, 0),T736)</f>
        <v>6144.744502</v>
      </c>
      <c r="E737" s="100">
        <f t="array" ref="E737">index(Sheet1!$C$25:$H$42, C737,B737)</f>
        <v>127.2764978</v>
      </c>
      <c r="F737" s="100">
        <f t="array" ref="F737">index(Sheet1!$C$25:$H$42, C737+1,B737)</f>
        <v>137.8828726</v>
      </c>
      <c r="G737" s="94">
        <f t="array" ref="G737">index(Sheet1!$B$25:$B$42, C737,1)</f>
        <v>6000</v>
      </c>
      <c r="H737" s="94">
        <f t="array" ref="H737">index(Sheet1!$B$25:$B$42, C737+1,1)</f>
        <v>6500</v>
      </c>
      <c r="I737" s="100">
        <f t="shared" si="17"/>
        <v>130.3469266</v>
      </c>
      <c r="J737" s="100">
        <f t="array" ref="J737">index(Sheet1!$F$47:$K$64, C737,B737)</f>
        <v>1790.1</v>
      </c>
      <c r="K737" s="100">
        <f t="array" ref="K737">index(Sheet1!$F$47:$K$64, C737+1,B737)</f>
        <v>1712.88</v>
      </c>
      <c r="L737" s="102">
        <f t="shared" si="18"/>
        <v>1767.745659</v>
      </c>
      <c r="M737" s="83">
        <f>L737/( 0.5*Sheet1!$F$18/12)</f>
        <v>1695.167145</v>
      </c>
      <c r="N737" s="83">
        <f t="shared" si="19"/>
        <v>0.4866974288</v>
      </c>
      <c r="O737" s="83">
        <f t="shared" si="20"/>
        <v>319.5345452</v>
      </c>
      <c r="P737" s="83">
        <f t="shared" si="21"/>
        <v>0.09174118437</v>
      </c>
      <c r="Q737" s="83">
        <f t="shared" si="22"/>
        <v>1</v>
      </c>
      <c r="R737" s="86">
        <f t="shared" si="31"/>
        <v>130.4336375</v>
      </c>
      <c r="S737" s="86">
        <f>min(R737, offset(Sheet1!$K$9,B737-1,0))</f>
        <v>130.4336375</v>
      </c>
      <c r="T737" s="83">
        <f t="shared" si="30"/>
        <v>6148.832178</v>
      </c>
      <c r="U737" s="83">
        <f t="shared" si="26"/>
        <v>0</v>
      </c>
      <c r="V737" s="83">
        <f t="shared" si="27"/>
        <v>3.824781607</v>
      </c>
      <c r="W737" s="83">
        <f t="shared" si="28"/>
        <v>1926.902852</v>
      </c>
    </row>
    <row r="738" ht="12.75" customHeight="1">
      <c r="A738" s="83">
        <f t="shared" si="29"/>
        <v>15.04</v>
      </c>
      <c r="B738" s="83">
        <f>IF( ISERROR( MATCH(R737,Sheet1!$K$9:$K$13,1) ), 1,  MATCH(R737,Sheet1!$K$9:$K$13,1)+1)</f>
        <v>3</v>
      </c>
      <c r="C738" s="94">
        <f>IF( ISERROR( MATCH(D738,Sheet1!$B$25:$B$42) ), 1, MATCH(D738,Sheet1!$B$25:$B$42))</f>
        <v>12</v>
      </c>
      <c r="D738" s="83">
        <f>if(U738, OFFSET(Sheet1!$P$9, 2*B737-1, 0),T737)</f>
        <v>6148.832178</v>
      </c>
      <c r="E738" s="100">
        <f t="array" ref="E738">index(Sheet1!$C$25:$H$42, C738,B738)</f>
        <v>127.2764978</v>
      </c>
      <c r="F738" s="100">
        <f t="array" ref="F738">index(Sheet1!$C$25:$H$42, C738+1,B738)</f>
        <v>137.8828726</v>
      </c>
      <c r="G738" s="94">
        <f t="array" ref="G738">index(Sheet1!$B$25:$B$42, C738,1)</f>
        <v>6000</v>
      </c>
      <c r="H738" s="94">
        <f t="array" ref="H738">index(Sheet1!$B$25:$B$42, C738+1,1)</f>
        <v>6500</v>
      </c>
      <c r="I738" s="100">
        <f t="shared" si="17"/>
        <v>130.4336375</v>
      </c>
      <c r="J738" s="100">
        <f t="array" ref="J738">index(Sheet1!$F$47:$K$64, C738,B738)</f>
        <v>1790.1</v>
      </c>
      <c r="K738" s="100">
        <f t="array" ref="K738">index(Sheet1!$F$47:$K$64, C738+1,B738)</f>
        <v>1712.88</v>
      </c>
      <c r="L738" s="102">
        <f t="shared" si="18"/>
        <v>1767.114358</v>
      </c>
      <c r="M738" s="83">
        <f>L738/( 0.5*Sheet1!$F$18/12)</f>
        <v>1694.561763</v>
      </c>
      <c r="N738" s="83">
        <f t="shared" si="19"/>
        <v>0.4865236185</v>
      </c>
      <c r="O738" s="83">
        <f t="shared" si="20"/>
        <v>319.9598153</v>
      </c>
      <c r="P738" s="83">
        <f t="shared" si="21"/>
        <v>0.09186328317</v>
      </c>
      <c r="Q738" s="83">
        <f t="shared" si="22"/>
        <v>1</v>
      </c>
      <c r="R738" s="86">
        <f t="shared" si="31"/>
        <v>130.5202834</v>
      </c>
      <c r="S738" s="86">
        <f>min(R738, offset(Sheet1!$K$9,B738-1,0))</f>
        <v>130.5202834</v>
      </c>
      <c r="T738" s="83">
        <f t="shared" si="30"/>
        <v>6152.916791</v>
      </c>
      <c r="U738" s="83">
        <f t="shared" si="26"/>
        <v>0</v>
      </c>
      <c r="V738" s="83">
        <f t="shared" si="27"/>
        <v>3.827324172</v>
      </c>
      <c r="W738" s="83">
        <f t="shared" si="28"/>
        <v>1930.727634</v>
      </c>
    </row>
    <row r="739" ht="12.75" customHeight="1">
      <c r="A739" s="83">
        <f t="shared" si="29"/>
        <v>15.06</v>
      </c>
      <c r="B739" s="83">
        <f>IF( ISERROR( MATCH(R738,Sheet1!$K$9:$K$13,1) ), 1,  MATCH(R738,Sheet1!$K$9:$K$13,1)+1)</f>
        <v>3</v>
      </c>
      <c r="C739" s="94">
        <f>IF( ISERROR( MATCH(D739,Sheet1!$B$25:$B$42) ), 1, MATCH(D739,Sheet1!$B$25:$B$42))</f>
        <v>12</v>
      </c>
      <c r="D739" s="83">
        <f>if(U739, OFFSET(Sheet1!$P$9, 2*B738-1, 0),T738)</f>
        <v>6152.916791</v>
      </c>
      <c r="E739" s="100">
        <f t="array" ref="E739">index(Sheet1!$C$25:$H$42, C739,B739)</f>
        <v>127.2764978</v>
      </c>
      <c r="F739" s="100">
        <f t="array" ref="F739">index(Sheet1!$C$25:$H$42, C739+1,B739)</f>
        <v>137.8828726</v>
      </c>
      <c r="G739" s="94">
        <f t="array" ref="G739">index(Sheet1!$B$25:$B$42, C739,1)</f>
        <v>6000</v>
      </c>
      <c r="H739" s="94">
        <f t="array" ref="H739">index(Sheet1!$B$25:$B$42, C739+1,1)</f>
        <v>6500</v>
      </c>
      <c r="I739" s="100">
        <f t="shared" si="17"/>
        <v>130.5202834</v>
      </c>
      <c r="J739" s="100">
        <f t="array" ref="J739">index(Sheet1!$F$47:$K$64, C739,B739)</f>
        <v>1790.1</v>
      </c>
      <c r="K739" s="100">
        <f t="array" ref="K739">index(Sheet1!$F$47:$K$64, C739+1,B739)</f>
        <v>1712.88</v>
      </c>
      <c r="L739" s="102">
        <f t="shared" si="18"/>
        <v>1766.483531</v>
      </c>
      <c r="M739" s="83">
        <f>L739/( 0.5*Sheet1!$F$18/12)</f>
        <v>1693.956836</v>
      </c>
      <c r="N739" s="83">
        <f t="shared" si="19"/>
        <v>0.4863499384</v>
      </c>
      <c r="O739" s="83">
        <f t="shared" si="20"/>
        <v>320.3850493</v>
      </c>
      <c r="P739" s="83">
        <f t="shared" si="21"/>
        <v>0.0919853716</v>
      </c>
      <c r="Q739" s="83">
        <f t="shared" si="22"/>
        <v>1</v>
      </c>
      <c r="R739" s="86">
        <f t="shared" si="31"/>
        <v>130.6068643</v>
      </c>
      <c r="S739" s="86">
        <f>min(R739, offset(Sheet1!$K$9,B739-1,0))</f>
        <v>130.6068643</v>
      </c>
      <c r="T739" s="83">
        <f t="shared" si="30"/>
        <v>6156.998344</v>
      </c>
      <c r="U739" s="83">
        <f t="shared" si="26"/>
        <v>0</v>
      </c>
      <c r="V739" s="83">
        <f t="shared" si="27"/>
        <v>3.829864832</v>
      </c>
      <c r="W739" s="83">
        <f t="shared" si="28"/>
        <v>1934.554958</v>
      </c>
    </row>
    <row r="740" ht="12.75" customHeight="1">
      <c r="A740" s="83">
        <f t="shared" si="29"/>
        <v>15.08</v>
      </c>
      <c r="B740" s="83">
        <f>IF( ISERROR( MATCH(R739,Sheet1!$K$9:$K$13,1) ), 1,  MATCH(R739,Sheet1!$K$9:$K$13,1)+1)</f>
        <v>3</v>
      </c>
      <c r="C740" s="94">
        <f>IF( ISERROR( MATCH(D740,Sheet1!$B$25:$B$42) ), 1, MATCH(D740,Sheet1!$B$25:$B$42))</f>
        <v>12</v>
      </c>
      <c r="D740" s="83">
        <f>if(U740, OFFSET(Sheet1!$P$9, 2*B739-1, 0),T739)</f>
        <v>6156.998344</v>
      </c>
      <c r="E740" s="100">
        <f t="array" ref="E740">index(Sheet1!$C$25:$H$42, C740,B740)</f>
        <v>127.2764978</v>
      </c>
      <c r="F740" s="100">
        <f t="array" ref="F740">index(Sheet1!$C$25:$H$42, C740+1,B740)</f>
        <v>137.8828726</v>
      </c>
      <c r="G740" s="94">
        <f t="array" ref="G740">index(Sheet1!$B$25:$B$42, C740,1)</f>
        <v>6000</v>
      </c>
      <c r="H740" s="94">
        <f t="array" ref="H740">index(Sheet1!$B$25:$B$42, C740+1,1)</f>
        <v>6500</v>
      </c>
      <c r="I740" s="100">
        <f t="shared" si="17"/>
        <v>130.6068643</v>
      </c>
      <c r="J740" s="100">
        <f t="array" ref="J740">index(Sheet1!$F$47:$K$64, C740,B740)</f>
        <v>1790.1</v>
      </c>
      <c r="K740" s="100">
        <f t="array" ref="K740">index(Sheet1!$F$47:$K$64, C740+1,B740)</f>
        <v>1712.88</v>
      </c>
      <c r="L740" s="102">
        <f t="shared" si="18"/>
        <v>1765.853176</v>
      </c>
      <c r="M740" s="83">
        <f>L740/( 0.5*Sheet1!$F$18/12)</f>
        <v>1693.352361</v>
      </c>
      <c r="N740" s="83">
        <f t="shared" si="19"/>
        <v>0.4861763885</v>
      </c>
      <c r="O740" s="83">
        <f t="shared" si="20"/>
        <v>320.8102467</v>
      </c>
      <c r="P740" s="83">
        <f t="shared" si="21"/>
        <v>0.09210744952</v>
      </c>
      <c r="Q740" s="83">
        <f t="shared" si="22"/>
        <v>1</v>
      </c>
      <c r="R740" s="86">
        <f t="shared" si="31"/>
        <v>130.6933804</v>
      </c>
      <c r="S740" s="86">
        <f>min(R740, offset(Sheet1!$K$9,B740-1,0))</f>
        <v>130.6933804</v>
      </c>
      <c r="T740" s="83">
        <f t="shared" si="30"/>
        <v>6161.076836</v>
      </c>
      <c r="U740" s="83">
        <f t="shared" si="26"/>
        <v>0</v>
      </c>
      <c r="V740" s="83">
        <f t="shared" si="27"/>
        <v>3.832403588</v>
      </c>
      <c r="W740" s="83">
        <f t="shared" si="28"/>
        <v>1938.384823</v>
      </c>
    </row>
    <row r="741" ht="12.75" customHeight="1">
      <c r="A741" s="83">
        <f t="shared" si="29"/>
        <v>15.1</v>
      </c>
      <c r="B741" s="83">
        <f>IF( ISERROR( MATCH(R740,Sheet1!$K$9:$K$13,1) ), 1,  MATCH(R740,Sheet1!$K$9:$K$13,1)+1)</f>
        <v>3</v>
      </c>
      <c r="C741" s="94">
        <f>IF( ISERROR( MATCH(D741,Sheet1!$B$25:$B$42) ), 1, MATCH(D741,Sheet1!$B$25:$B$42))</f>
        <v>12</v>
      </c>
      <c r="D741" s="83">
        <f>if(U741, OFFSET(Sheet1!$P$9, 2*B740-1, 0),T740)</f>
        <v>6161.076836</v>
      </c>
      <c r="E741" s="100">
        <f t="array" ref="E741">index(Sheet1!$C$25:$H$42, C741,B741)</f>
        <v>127.2764978</v>
      </c>
      <c r="F741" s="100">
        <f t="array" ref="F741">index(Sheet1!$C$25:$H$42, C741+1,B741)</f>
        <v>137.8828726</v>
      </c>
      <c r="G741" s="94">
        <f t="array" ref="G741">index(Sheet1!$B$25:$B$42, C741,1)</f>
        <v>6000</v>
      </c>
      <c r="H741" s="94">
        <f t="array" ref="H741">index(Sheet1!$B$25:$B$42, C741+1,1)</f>
        <v>6500</v>
      </c>
      <c r="I741" s="100">
        <f t="shared" si="17"/>
        <v>130.6933804</v>
      </c>
      <c r="J741" s="100">
        <f t="array" ref="J741">index(Sheet1!$F$47:$K$64, C741,B741)</f>
        <v>1790.1</v>
      </c>
      <c r="K741" s="100">
        <f t="array" ref="K741">index(Sheet1!$F$47:$K$64, C741+1,B741)</f>
        <v>1712.88</v>
      </c>
      <c r="L741" s="102">
        <f t="shared" si="18"/>
        <v>1765.223293</v>
      </c>
      <c r="M741" s="83">
        <f>L741/( 0.5*Sheet1!$F$18/12)</f>
        <v>1692.74834</v>
      </c>
      <c r="N741" s="83">
        <f t="shared" si="19"/>
        <v>0.4860029687</v>
      </c>
      <c r="O741" s="83">
        <f t="shared" si="20"/>
        <v>321.235407</v>
      </c>
      <c r="P741" s="83">
        <f t="shared" si="21"/>
        <v>0.09222951679</v>
      </c>
      <c r="Q741" s="83">
        <f t="shared" si="22"/>
        <v>1</v>
      </c>
      <c r="R741" s="86">
        <f t="shared" si="31"/>
        <v>130.7798315</v>
      </c>
      <c r="S741" s="86">
        <f>min(R741, offset(Sheet1!$K$9,B741-1,0))</f>
        <v>130.7798315</v>
      </c>
      <c r="T741" s="83">
        <f t="shared" si="30"/>
        <v>6165.152271</v>
      </c>
      <c r="U741" s="83">
        <f t="shared" si="26"/>
        <v>0</v>
      </c>
      <c r="V741" s="83">
        <f t="shared" si="27"/>
        <v>3.834940441</v>
      </c>
      <c r="W741" s="83">
        <f t="shared" si="28"/>
        <v>1942.217227</v>
      </c>
    </row>
    <row r="742" ht="12.75" customHeight="1">
      <c r="A742" s="83">
        <f t="shared" si="29"/>
        <v>15.12</v>
      </c>
      <c r="B742" s="83">
        <f>IF( ISERROR( MATCH(R741,Sheet1!$K$9:$K$13,1) ), 1,  MATCH(R741,Sheet1!$K$9:$K$13,1)+1)</f>
        <v>3</v>
      </c>
      <c r="C742" s="94">
        <f>IF( ISERROR( MATCH(D742,Sheet1!$B$25:$B$42) ), 1, MATCH(D742,Sheet1!$B$25:$B$42))</f>
        <v>12</v>
      </c>
      <c r="D742" s="83">
        <f>if(U742, OFFSET(Sheet1!$P$9, 2*B741-1, 0),T741)</f>
        <v>6165.152271</v>
      </c>
      <c r="E742" s="100">
        <f t="array" ref="E742">index(Sheet1!$C$25:$H$42, C742,B742)</f>
        <v>127.2764978</v>
      </c>
      <c r="F742" s="100">
        <f t="array" ref="F742">index(Sheet1!$C$25:$H$42, C742+1,B742)</f>
        <v>137.8828726</v>
      </c>
      <c r="G742" s="94">
        <f t="array" ref="G742">index(Sheet1!$B$25:$B$42, C742,1)</f>
        <v>6000</v>
      </c>
      <c r="H742" s="94">
        <f t="array" ref="H742">index(Sheet1!$B$25:$B$42, C742+1,1)</f>
        <v>6500</v>
      </c>
      <c r="I742" s="100">
        <f t="shared" si="17"/>
        <v>130.7798315</v>
      </c>
      <c r="J742" s="100">
        <f t="array" ref="J742">index(Sheet1!$F$47:$K$64, C742,B742)</f>
        <v>1790.1</v>
      </c>
      <c r="K742" s="100">
        <f t="array" ref="K742">index(Sheet1!$F$47:$K$64, C742+1,B742)</f>
        <v>1712.88</v>
      </c>
      <c r="L742" s="102">
        <f t="shared" si="18"/>
        <v>1764.593883</v>
      </c>
      <c r="M742" s="83">
        <f>L742/( 0.5*Sheet1!$F$18/12)</f>
        <v>1692.144772</v>
      </c>
      <c r="N742" s="83">
        <f t="shared" si="19"/>
        <v>0.4858296789</v>
      </c>
      <c r="O742" s="83">
        <f t="shared" si="20"/>
        <v>321.6605297</v>
      </c>
      <c r="P742" s="83">
        <f t="shared" si="21"/>
        <v>0.09235157327</v>
      </c>
      <c r="Q742" s="83">
        <f t="shared" si="22"/>
        <v>1</v>
      </c>
      <c r="R742" s="86">
        <f t="shared" si="31"/>
        <v>130.8662179</v>
      </c>
      <c r="S742" s="86">
        <f>min(R742, offset(Sheet1!$K$9,B742-1,0))</f>
        <v>130.8662179</v>
      </c>
      <c r="T742" s="83">
        <f t="shared" si="30"/>
        <v>6169.224649</v>
      </c>
      <c r="U742" s="83">
        <f t="shared" si="26"/>
        <v>0</v>
      </c>
      <c r="V742" s="83">
        <f t="shared" si="27"/>
        <v>3.837475391</v>
      </c>
      <c r="W742" s="83">
        <f t="shared" si="28"/>
        <v>1946.052167</v>
      </c>
    </row>
    <row r="743" ht="12.75" customHeight="1">
      <c r="A743" s="83">
        <f t="shared" si="29"/>
        <v>15.14</v>
      </c>
      <c r="B743" s="83">
        <f>IF( ISERROR( MATCH(R742,Sheet1!$K$9:$K$13,1) ), 1,  MATCH(R742,Sheet1!$K$9:$K$13,1)+1)</f>
        <v>3</v>
      </c>
      <c r="C743" s="94">
        <f>IF( ISERROR( MATCH(D743,Sheet1!$B$25:$B$42) ), 1, MATCH(D743,Sheet1!$B$25:$B$42))</f>
        <v>12</v>
      </c>
      <c r="D743" s="83">
        <f>if(U743, OFFSET(Sheet1!$P$9, 2*B742-1, 0),T742)</f>
        <v>6169.224649</v>
      </c>
      <c r="E743" s="100">
        <f t="array" ref="E743">index(Sheet1!$C$25:$H$42, C743,B743)</f>
        <v>127.2764978</v>
      </c>
      <c r="F743" s="100">
        <f t="array" ref="F743">index(Sheet1!$C$25:$H$42, C743+1,B743)</f>
        <v>137.8828726</v>
      </c>
      <c r="G743" s="94">
        <f t="array" ref="G743">index(Sheet1!$B$25:$B$42, C743,1)</f>
        <v>6000</v>
      </c>
      <c r="H743" s="94">
        <f t="array" ref="H743">index(Sheet1!$B$25:$B$42, C743+1,1)</f>
        <v>6500</v>
      </c>
      <c r="I743" s="100">
        <f t="shared" si="17"/>
        <v>130.8662179</v>
      </c>
      <c r="J743" s="100">
        <f t="array" ref="J743">index(Sheet1!$F$47:$K$64, C743,B743)</f>
        <v>1790.1</v>
      </c>
      <c r="K743" s="100">
        <f t="array" ref="K743">index(Sheet1!$F$47:$K$64, C743+1,B743)</f>
        <v>1712.88</v>
      </c>
      <c r="L743" s="102">
        <f t="shared" si="18"/>
        <v>1763.964945</v>
      </c>
      <c r="M743" s="83">
        <f>L743/( 0.5*Sheet1!$F$18/12)</f>
        <v>1691.541656</v>
      </c>
      <c r="N743" s="83">
        <f t="shared" si="19"/>
        <v>0.4856565191</v>
      </c>
      <c r="O743" s="83">
        <f t="shared" si="20"/>
        <v>322.0856143</v>
      </c>
      <c r="P743" s="83">
        <f t="shared" si="21"/>
        <v>0.09247361882</v>
      </c>
      <c r="Q743" s="83">
        <f t="shared" si="22"/>
        <v>1</v>
      </c>
      <c r="R743" s="86">
        <f t="shared" si="31"/>
        <v>130.9525394</v>
      </c>
      <c r="S743" s="86">
        <f>min(R743, offset(Sheet1!$K$9,B743-1,0))</f>
        <v>130.9525394</v>
      </c>
      <c r="T743" s="83">
        <f t="shared" si="30"/>
        <v>6173.293971</v>
      </c>
      <c r="U743" s="83">
        <f t="shared" si="26"/>
        <v>0</v>
      </c>
      <c r="V743" s="83">
        <f t="shared" si="27"/>
        <v>3.840008439</v>
      </c>
      <c r="W743" s="83">
        <f t="shared" si="28"/>
        <v>1949.889642</v>
      </c>
    </row>
    <row r="744" ht="12.75" customHeight="1">
      <c r="A744" s="83">
        <f t="shared" si="29"/>
        <v>15.16</v>
      </c>
      <c r="B744" s="83">
        <f>IF( ISERROR( MATCH(R743,Sheet1!$K$9:$K$13,1) ), 1,  MATCH(R743,Sheet1!$K$9:$K$13,1)+1)</f>
        <v>3</v>
      </c>
      <c r="C744" s="94">
        <f>IF( ISERROR( MATCH(D744,Sheet1!$B$25:$B$42) ), 1, MATCH(D744,Sheet1!$B$25:$B$42))</f>
        <v>12</v>
      </c>
      <c r="D744" s="83">
        <f>if(U744, OFFSET(Sheet1!$P$9, 2*B743-1, 0),T743)</f>
        <v>6173.293971</v>
      </c>
      <c r="E744" s="100">
        <f t="array" ref="E744">index(Sheet1!$C$25:$H$42, C744,B744)</f>
        <v>127.2764978</v>
      </c>
      <c r="F744" s="100">
        <f t="array" ref="F744">index(Sheet1!$C$25:$H$42, C744+1,B744)</f>
        <v>137.8828726</v>
      </c>
      <c r="G744" s="94">
        <f t="array" ref="G744">index(Sheet1!$B$25:$B$42, C744,1)</f>
        <v>6000</v>
      </c>
      <c r="H744" s="94">
        <f t="array" ref="H744">index(Sheet1!$B$25:$B$42, C744+1,1)</f>
        <v>6500</v>
      </c>
      <c r="I744" s="100">
        <f t="shared" si="17"/>
        <v>130.9525394</v>
      </c>
      <c r="J744" s="100">
        <f t="array" ref="J744">index(Sheet1!$F$47:$K$64, C744,B744)</f>
        <v>1790.1</v>
      </c>
      <c r="K744" s="100">
        <f t="array" ref="K744">index(Sheet1!$F$47:$K$64, C744+1,B744)</f>
        <v>1712.88</v>
      </c>
      <c r="L744" s="102">
        <f t="shared" si="18"/>
        <v>1763.336479</v>
      </c>
      <c r="M744" s="83">
        <f>L744/( 0.5*Sheet1!$F$18/12)</f>
        <v>1690.938993</v>
      </c>
      <c r="N744" s="83">
        <f t="shared" si="19"/>
        <v>0.4854834891</v>
      </c>
      <c r="O744" s="83">
        <f t="shared" si="20"/>
        <v>322.5106605</v>
      </c>
      <c r="P744" s="83">
        <f t="shared" si="21"/>
        <v>0.0925956533</v>
      </c>
      <c r="Q744" s="83">
        <f t="shared" si="22"/>
        <v>1</v>
      </c>
      <c r="R744" s="86">
        <f t="shared" si="31"/>
        <v>131.0387961</v>
      </c>
      <c r="S744" s="86">
        <f>min(R744, offset(Sheet1!$K$9,B744-1,0))</f>
        <v>131.0387961</v>
      </c>
      <c r="T744" s="83">
        <f t="shared" si="30"/>
        <v>6177.36024</v>
      </c>
      <c r="U744" s="83">
        <f t="shared" si="26"/>
        <v>0</v>
      </c>
      <c r="V744" s="83">
        <f t="shared" si="27"/>
        <v>3.842539587</v>
      </c>
      <c r="W744" s="83">
        <f t="shared" si="28"/>
        <v>1953.729651</v>
      </c>
    </row>
    <row r="745" ht="12.75" customHeight="1">
      <c r="A745" s="83">
        <f t="shared" si="29"/>
        <v>15.18</v>
      </c>
      <c r="B745" s="83">
        <f>IF( ISERROR( MATCH(R744,Sheet1!$K$9:$K$13,1) ), 1,  MATCH(R744,Sheet1!$K$9:$K$13,1)+1)</f>
        <v>3</v>
      </c>
      <c r="C745" s="94">
        <f>IF( ISERROR( MATCH(D745,Sheet1!$B$25:$B$42) ), 1, MATCH(D745,Sheet1!$B$25:$B$42))</f>
        <v>12</v>
      </c>
      <c r="D745" s="83">
        <f>if(U745, OFFSET(Sheet1!$P$9, 2*B744-1, 0),T744)</f>
        <v>6177.36024</v>
      </c>
      <c r="E745" s="100">
        <f t="array" ref="E745">index(Sheet1!$C$25:$H$42, C745,B745)</f>
        <v>127.2764978</v>
      </c>
      <c r="F745" s="100">
        <f t="array" ref="F745">index(Sheet1!$C$25:$H$42, C745+1,B745)</f>
        <v>137.8828726</v>
      </c>
      <c r="G745" s="94">
        <f t="array" ref="G745">index(Sheet1!$B$25:$B$42, C745,1)</f>
        <v>6000</v>
      </c>
      <c r="H745" s="94">
        <f t="array" ref="H745">index(Sheet1!$B$25:$B$42, C745+1,1)</f>
        <v>6500</v>
      </c>
      <c r="I745" s="100">
        <f t="shared" si="17"/>
        <v>131.0387961</v>
      </c>
      <c r="J745" s="100">
        <f t="array" ref="J745">index(Sheet1!$F$47:$K$64, C745,B745)</f>
        <v>1790.1</v>
      </c>
      <c r="K745" s="100">
        <f t="array" ref="K745">index(Sheet1!$F$47:$K$64, C745+1,B745)</f>
        <v>1712.88</v>
      </c>
      <c r="L745" s="102">
        <f t="shared" si="18"/>
        <v>1762.708485</v>
      </c>
      <c r="M745" s="83">
        <f>L745/( 0.5*Sheet1!$F$18/12)</f>
        <v>1690.336782</v>
      </c>
      <c r="N745" s="83">
        <f t="shared" si="19"/>
        <v>0.4853105891</v>
      </c>
      <c r="O745" s="83">
        <f t="shared" si="20"/>
        <v>322.9356676</v>
      </c>
      <c r="P745" s="83">
        <f t="shared" si="21"/>
        <v>0.09271767659</v>
      </c>
      <c r="Q745" s="83">
        <f t="shared" si="22"/>
        <v>1</v>
      </c>
      <c r="R745" s="86">
        <f t="shared" si="31"/>
        <v>131.1249881</v>
      </c>
      <c r="S745" s="86">
        <f>min(R745, offset(Sheet1!$K$9,B745-1,0))</f>
        <v>131.1249881</v>
      </c>
      <c r="T745" s="83">
        <f t="shared" si="30"/>
        <v>6181.423456</v>
      </c>
      <c r="U745" s="83">
        <f t="shared" si="26"/>
        <v>0</v>
      </c>
      <c r="V745" s="83">
        <f t="shared" si="27"/>
        <v>3.845068835</v>
      </c>
      <c r="W745" s="83">
        <f t="shared" si="28"/>
        <v>1957.57219</v>
      </c>
    </row>
    <row r="746" ht="12.75" customHeight="1">
      <c r="A746" s="83">
        <f t="shared" si="29"/>
        <v>15.2</v>
      </c>
      <c r="B746" s="83">
        <f>IF( ISERROR( MATCH(R745,Sheet1!$K$9:$K$13,1) ), 1,  MATCH(R745,Sheet1!$K$9:$K$13,1)+1)</f>
        <v>3</v>
      </c>
      <c r="C746" s="94">
        <f>IF( ISERROR( MATCH(D746,Sheet1!$B$25:$B$42) ), 1, MATCH(D746,Sheet1!$B$25:$B$42))</f>
        <v>12</v>
      </c>
      <c r="D746" s="83">
        <f>if(U746, OFFSET(Sheet1!$P$9, 2*B745-1, 0),T745)</f>
        <v>6181.423456</v>
      </c>
      <c r="E746" s="100">
        <f t="array" ref="E746">index(Sheet1!$C$25:$H$42, C746,B746)</f>
        <v>127.2764978</v>
      </c>
      <c r="F746" s="100">
        <f t="array" ref="F746">index(Sheet1!$C$25:$H$42, C746+1,B746)</f>
        <v>137.8828726</v>
      </c>
      <c r="G746" s="94">
        <f t="array" ref="G746">index(Sheet1!$B$25:$B$42, C746,1)</f>
        <v>6000</v>
      </c>
      <c r="H746" s="94">
        <f t="array" ref="H746">index(Sheet1!$B$25:$B$42, C746+1,1)</f>
        <v>6500</v>
      </c>
      <c r="I746" s="100">
        <f t="shared" si="17"/>
        <v>131.1249881</v>
      </c>
      <c r="J746" s="100">
        <f t="array" ref="J746">index(Sheet1!$F$47:$K$64, C746,B746)</f>
        <v>1790.1</v>
      </c>
      <c r="K746" s="100">
        <f t="array" ref="K746">index(Sheet1!$F$47:$K$64, C746+1,B746)</f>
        <v>1712.88</v>
      </c>
      <c r="L746" s="102">
        <f t="shared" si="18"/>
        <v>1762.080961</v>
      </c>
      <c r="M746" s="83">
        <f>L746/( 0.5*Sheet1!$F$18/12)</f>
        <v>1689.735023</v>
      </c>
      <c r="N746" s="83">
        <f t="shared" si="19"/>
        <v>0.4851378188</v>
      </c>
      <c r="O746" s="83">
        <f t="shared" si="20"/>
        <v>323.3606352</v>
      </c>
      <c r="P746" s="83">
        <f t="shared" si="21"/>
        <v>0.09283968854</v>
      </c>
      <c r="Q746" s="83">
        <f t="shared" si="22"/>
        <v>1</v>
      </c>
      <c r="R746" s="86">
        <f t="shared" si="31"/>
        <v>131.2111154</v>
      </c>
      <c r="S746" s="86">
        <f>min(R746, offset(Sheet1!$K$9,B746-1,0))</f>
        <v>131.2111154</v>
      </c>
      <c r="T746" s="83">
        <f t="shared" si="30"/>
        <v>6185.483621</v>
      </c>
      <c r="U746" s="83">
        <f t="shared" si="26"/>
        <v>0</v>
      </c>
      <c r="V746" s="83">
        <f t="shared" si="27"/>
        <v>3.847596184</v>
      </c>
      <c r="W746" s="83">
        <f t="shared" si="28"/>
        <v>1961.417259</v>
      </c>
    </row>
    <row r="747" ht="12.75" customHeight="1">
      <c r="A747" s="83">
        <f t="shared" si="29"/>
        <v>15.22</v>
      </c>
      <c r="B747" s="83">
        <f>IF( ISERROR( MATCH(R746,Sheet1!$K$9:$K$13,1) ), 1,  MATCH(R746,Sheet1!$K$9:$K$13,1)+1)</f>
        <v>3</v>
      </c>
      <c r="C747" s="94">
        <f>IF( ISERROR( MATCH(D747,Sheet1!$B$25:$B$42) ), 1, MATCH(D747,Sheet1!$B$25:$B$42))</f>
        <v>12</v>
      </c>
      <c r="D747" s="83">
        <f>if(U747, OFFSET(Sheet1!$P$9, 2*B746-1, 0),T746)</f>
        <v>6185.483621</v>
      </c>
      <c r="E747" s="100">
        <f t="array" ref="E747">index(Sheet1!$C$25:$H$42, C747,B747)</f>
        <v>127.2764978</v>
      </c>
      <c r="F747" s="100">
        <f t="array" ref="F747">index(Sheet1!$C$25:$H$42, C747+1,B747)</f>
        <v>137.8828726</v>
      </c>
      <c r="G747" s="94">
        <f t="array" ref="G747">index(Sheet1!$B$25:$B$42, C747,1)</f>
        <v>6000</v>
      </c>
      <c r="H747" s="94">
        <f t="array" ref="H747">index(Sheet1!$B$25:$B$42, C747+1,1)</f>
        <v>6500</v>
      </c>
      <c r="I747" s="100">
        <f t="shared" si="17"/>
        <v>131.2111154</v>
      </c>
      <c r="J747" s="100">
        <f t="array" ref="J747">index(Sheet1!$F$47:$K$64, C747,B747)</f>
        <v>1790.1</v>
      </c>
      <c r="K747" s="100">
        <f t="array" ref="K747">index(Sheet1!$F$47:$K$64, C747+1,B747)</f>
        <v>1712.88</v>
      </c>
      <c r="L747" s="102">
        <f t="shared" si="18"/>
        <v>1761.45391</v>
      </c>
      <c r="M747" s="83">
        <f>L747/( 0.5*Sheet1!$F$18/12)</f>
        <v>1689.133716</v>
      </c>
      <c r="N747" s="83">
        <f t="shared" si="19"/>
        <v>0.4849651783</v>
      </c>
      <c r="O747" s="83">
        <f t="shared" si="20"/>
        <v>323.7855628</v>
      </c>
      <c r="P747" s="83">
        <f t="shared" si="21"/>
        <v>0.09296168901</v>
      </c>
      <c r="Q747" s="83">
        <f t="shared" si="22"/>
        <v>1</v>
      </c>
      <c r="R747" s="86">
        <f t="shared" si="31"/>
        <v>131.297178</v>
      </c>
      <c r="S747" s="86">
        <f>min(R747, offset(Sheet1!$K$9,B747-1,0))</f>
        <v>131.297178</v>
      </c>
      <c r="T747" s="83">
        <f t="shared" si="30"/>
        <v>6189.540737</v>
      </c>
      <c r="U747" s="83">
        <f t="shared" si="26"/>
        <v>0</v>
      </c>
      <c r="V747" s="83">
        <f t="shared" si="27"/>
        <v>3.850121635</v>
      </c>
      <c r="W747" s="83">
        <f t="shared" si="28"/>
        <v>1965.264855</v>
      </c>
    </row>
    <row r="748" ht="12.75" customHeight="1">
      <c r="A748" s="83">
        <f t="shared" si="29"/>
        <v>15.24</v>
      </c>
      <c r="B748" s="83">
        <f>IF( ISERROR( MATCH(R747,Sheet1!$K$9:$K$13,1) ), 1,  MATCH(R747,Sheet1!$K$9:$K$13,1)+1)</f>
        <v>3</v>
      </c>
      <c r="C748" s="94">
        <f>IF( ISERROR( MATCH(D748,Sheet1!$B$25:$B$42) ), 1, MATCH(D748,Sheet1!$B$25:$B$42))</f>
        <v>12</v>
      </c>
      <c r="D748" s="83">
        <f>if(U748, OFFSET(Sheet1!$P$9, 2*B747-1, 0),T747)</f>
        <v>6189.540737</v>
      </c>
      <c r="E748" s="100">
        <f t="array" ref="E748">index(Sheet1!$C$25:$H$42, C748,B748)</f>
        <v>127.2764978</v>
      </c>
      <c r="F748" s="100">
        <f t="array" ref="F748">index(Sheet1!$C$25:$H$42, C748+1,B748)</f>
        <v>137.8828726</v>
      </c>
      <c r="G748" s="94">
        <f t="array" ref="G748">index(Sheet1!$B$25:$B$42, C748,1)</f>
        <v>6000</v>
      </c>
      <c r="H748" s="94">
        <f t="array" ref="H748">index(Sheet1!$B$25:$B$42, C748+1,1)</f>
        <v>6500</v>
      </c>
      <c r="I748" s="100">
        <f t="shared" si="17"/>
        <v>131.297178</v>
      </c>
      <c r="J748" s="100">
        <f t="array" ref="J748">index(Sheet1!$F$47:$K$64, C748,B748)</f>
        <v>1790.1</v>
      </c>
      <c r="K748" s="100">
        <f t="array" ref="K748">index(Sheet1!$F$47:$K$64, C748+1,B748)</f>
        <v>1712.88</v>
      </c>
      <c r="L748" s="102">
        <f t="shared" si="18"/>
        <v>1760.827329</v>
      </c>
      <c r="M748" s="83">
        <f>L748/( 0.5*Sheet1!$F$18/12)</f>
        <v>1688.532861</v>
      </c>
      <c r="N748" s="83">
        <f t="shared" si="19"/>
        <v>0.4847926674</v>
      </c>
      <c r="O748" s="83">
        <f t="shared" si="20"/>
        <v>324.21045</v>
      </c>
      <c r="P748" s="83">
        <f t="shared" si="21"/>
        <v>0.09308367786</v>
      </c>
      <c r="Q748" s="83">
        <f t="shared" si="22"/>
        <v>1</v>
      </c>
      <c r="R748" s="86">
        <f t="shared" si="31"/>
        <v>131.3831759</v>
      </c>
      <c r="S748" s="86">
        <f>min(R748, offset(Sheet1!$K$9,B748-1,0))</f>
        <v>131.3831759</v>
      </c>
      <c r="T748" s="83">
        <f t="shared" si="30"/>
        <v>6193.594805</v>
      </c>
      <c r="U748" s="83">
        <f t="shared" si="26"/>
        <v>0</v>
      </c>
      <c r="V748" s="83">
        <f t="shared" si="27"/>
        <v>3.85264519</v>
      </c>
      <c r="W748" s="83">
        <f t="shared" si="28"/>
        <v>1969.114977</v>
      </c>
    </row>
    <row r="749" ht="12.75" customHeight="1">
      <c r="A749" s="83">
        <f t="shared" si="29"/>
        <v>15.26</v>
      </c>
      <c r="B749" s="83">
        <f>IF( ISERROR( MATCH(R748,Sheet1!$K$9:$K$13,1) ), 1,  MATCH(R748,Sheet1!$K$9:$K$13,1)+1)</f>
        <v>3</v>
      </c>
      <c r="C749" s="94">
        <f>IF( ISERROR( MATCH(D749,Sheet1!$B$25:$B$42) ), 1, MATCH(D749,Sheet1!$B$25:$B$42))</f>
        <v>12</v>
      </c>
      <c r="D749" s="83">
        <f>if(U749, OFFSET(Sheet1!$P$9, 2*B748-1, 0),T748)</f>
        <v>6193.594805</v>
      </c>
      <c r="E749" s="100">
        <f t="array" ref="E749">index(Sheet1!$C$25:$H$42, C749,B749)</f>
        <v>127.2764978</v>
      </c>
      <c r="F749" s="100">
        <f t="array" ref="F749">index(Sheet1!$C$25:$H$42, C749+1,B749)</f>
        <v>137.8828726</v>
      </c>
      <c r="G749" s="94">
        <f t="array" ref="G749">index(Sheet1!$B$25:$B$42, C749,1)</f>
        <v>6000</v>
      </c>
      <c r="H749" s="94">
        <f t="array" ref="H749">index(Sheet1!$B$25:$B$42, C749+1,1)</f>
        <v>6500</v>
      </c>
      <c r="I749" s="100">
        <f t="shared" si="17"/>
        <v>131.3831759</v>
      </c>
      <c r="J749" s="100">
        <f t="array" ref="J749">index(Sheet1!$F$47:$K$64, C749,B749)</f>
        <v>1790.1</v>
      </c>
      <c r="K749" s="100">
        <f t="array" ref="K749">index(Sheet1!$F$47:$K$64, C749+1,B749)</f>
        <v>1712.88</v>
      </c>
      <c r="L749" s="102">
        <f t="shared" si="18"/>
        <v>1760.201218</v>
      </c>
      <c r="M749" s="83">
        <f>L749/( 0.5*Sheet1!$F$18/12)</f>
        <v>1687.932457</v>
      </c>
      <c r="N749" s="83">
        <f t="shared" si="19"/>
        <v>0.4846202861</v>
      </c>
      <c r="O749" s="83">
        <f t="shared" si="20"/>
        <v>324.6352963</v>
      </c>
      <c r="P749" s="83">
        <f t="shared" si="21"/>
        <v>0.09320565497</v>
      </c>
      <c r="Q749" s="83">
        <f t="shared" si="22"/>
        <v>1</v>
      </c>
      <c r="R749" s="86">
        <f t="shared" si="31"/>
        <v>131.4691092</v>
      </c>
      <c r="S749" s="86">
        <f>min(R749, offset(Sheet1!$K$9,B749-1,0))</f>
        <v>131.4691092</v>
      </c>
      <c r="T749" s="83">
        <f t="shared" si="30"/>
        <v>6197.645827</v>
      </c>
      <c r="U749" s="83">
        <f t="shared" si="26"/>
        <v>0</v>
      </c>
      <c r="V749" s="83">
        <f t="shared" si="27"/>
        <v>3.855166848</v>
      </c>
      <c r="W749" s="83">
        <f t="shared" si="28"/>
        <v>1972.967622</v>
      </c>
    </row>
    <row r="750" ht="12.75" customHeight="1">
      <c r="A750" s="83">
        <f t="shared" si="29"/>
        <v>15.28</v>
      </c>
      <c r="B750" s="83">
        <f>IF( ISERROR( MATCH(R749,Sheet1!$K$9:$K$13,1) ), 1,  MATCH(R749,Sheet1!$K$9:$K$13,1)+1)</f>
        <v>3</v>
      </c>
      <c r="C750" s="94">
        <f>IF( ISERROR( MATCH(D750,Sheet1!$B$25:$B$42) ), 1, MATCH(D750,Sheet1!$B$25:$B$42))</f>
        <v>12</v>
      </c>
      <c r="D750" s="83">
        <f>if(U750, OFFSET(Sheet1!$P$9, 2*B749-1, 0),T749)</f>
        <v>6197.645827</v>
      </c>
      <c r="E750" s="100">
        <f t="array" ref="E750">index(Sheet1!$C$25:$H$42, C750,B750)</f>
        <v>127.2764978</v>
      </c>
      <c r="F750" s="100">
        <f t="array" ref="F750">index(Sheet1!$C$25:$H$42, C750+1,B750)</f>
        <v>137.8828726</v>
      </c>
      <c r="G750" s="94">
        <f t="array" ref="G750">index(Sheet1!$B$25:$B$42, C750,1)</f>
        <v>6000</v>
      </c>
      <c r="H750" s="94">
        <f t="array" ref="H750">index(Sheet1!$B$25:$B$42, C750+1,1)</f>
        <v>6500</v>
      </c>
      <c r="I750" s="100">
        <f t="shared" si="17"/>
        <v>131.4691092</v>
      </c>
      <c r="J750" s="100">
        <f t="array" ref="J750">index(Sheet1!$F$47:$K$64, C750,B750)</f>
        <v>1790.1</v>
      </c>
      <c r="K750" s="100">
        <f t="array" ref="K750">index(Sheet1!$F$47:$K$64, C750+1,B750)</f>
        <v>1712.88</v>
      </c>
      <c r="L750" s="102">
        <f t="shared" si="18"/>
        <v>1759.575579</v>
      </c>
      <c r="M750" s="83">
        <f>L750/( 0.5*Sheet1!$F$18/12)</f>
        <v>1687.332504</v>
      </c>
      <c r="N750" s="83">
        <f t="shared" si="19"/>
        <v>0.4844480344</v>
      </c>
      <c r="O750" s="83">
        <f t="shared" si="20"/>
        <v>325.0601011</v>
      </c>
      <c r="P750" s="83">
        <f t="shared" si="21"/>
        <v>0.09332762019</v>
      </c>
      <c r="Q750" s="83">
        <f t="shared" si="22"/>
        <v>1</v>
      </c>
      <c r="R750" s="86">
        <f t="shared" si="31"/>
        <v>131.5549779</v>
      </c>
      <c r="S750" s="86">
        <f>min(R750, offset(Sheet1!$K$9,B750-1,0))</f>
        <v>131.5549779</v>
      </c>
      <c r="T750" s="83">
        <f t="shared" si="30"/>
        <v>6201.693803</v>
      </c>
      <c r="U750" s="83">
        <f t="shared" si="26"/>
        <v>0</v>
      </c>
      <c r="V750" s="83">
        <f t="shared" si="27"/>
        <v>3.857686611</v>
      </c>
      <c r="W750" s="83">
        <f t="shared" si="28"/>
        <v>1976.822789</v>
      </c>
    </row>
    <row r="751" ht="12.75" customHeight="1">
      <c r="A751" s="83">
        <f t="shared" si="29"/>
        <v>15.3</v>
      </c>
      <c r="B751" s="83">
        <f>IF( ISERROR( MATCH(R750,Sheet1!$K$9:$K$13,1) ), 1,  MATCH(R750,Sheet1!$K$9:$K$13,1)+1)</f>
        <v>3</v>
      </c>
      <c r="C751" s="94">
        <f>IF( ISERROR( MATCH(D751,Sheet1!$B$25:$B$42) ), 1, MATCH(D751,Sheet1!$B$25:$B$42))</f>
        <v>12</v>
      </c>
      <c r="D751" s="83">
        <f>if(U751, OFFSET(Sheet1!$P$9, 2*B750-1, 0),T750)</f>
        <v>6201.693803</v>
      </c>
      <c r="E751" s="100">
        <f t="array" ref="E751">index(Sheet1!$C$25:$H$42, C751,B751)</f>
        <v>127.2764978</v>
      </c>
      <c r="F751" s="100">
        <f t="array" ref="F751">index(Sheet1!$C$25:$H$42, C751+1,B751)</f>
        <v>137.8828726</v>
      </c>
      <c r="G751" s="94">
        <f t="array" ref="G751">index(Sheet1!$B$25:$B$42, C751,1)</f>
        <v>6000</v>
      </c>
      <c r="H751" s="94">
        <f t="array" ref="H751">index(Sheet1!$B$25:$B$42, C751+1,1)</f>
        <v>6500</v>
      </c>
      <c r="I751" s="100">
        <f t="shared" si="17"/>
        <v>131.5549779</v>
      </c>
      <c r="J751" s="100">
        <f t="array" ref="J751">index(Sheet1!$F$47:$K$64, C751,B751)</f>
        <v>1790.1</v>
      </c>
      <c r="K751" s="100">
        <f t="array" ref="K751">index(Sheet1!$F$47:$K$64, C751+1,B751)</f>
        <v>1712.88</v>
      </c>
      <c r="L751" s="102">
        <f t="shared" si="18"/>
        <v>1758.950409</v>
      </c>
      <c r="M751" s="83">
        <f>L751/( 0.5*Sheet1!$F$18/12)</f>
        <v>1686.733002</v>
      </c>
      <c r="N751" s="83">
        <f t="shared" si="19"/>
        <v>0.4842759121</v>
      </c>
      <c r="O751" s="83">
        <f t="shared" si="20"/>
        <v>325.4848641</v>
      </c>
      <c r="P751" s="83">
        <f t="shared" si="21"/>
        <v>0.09344957339</v>
      </c>
      <c r="Q751" s="83">
        <f t="shared" si="22"/>
        <v>1</v>
      </c>
      <c r="R751" s="86">
        <f t="shared" si="31"/>
        <v>131.640782</v>
      </c>
      <c r="S751" s="86">
        <f>min(R751, offset(Sheet1!$K$9,B751-1,0))</f>
        <v>131.640782</v>
      </c>
      <c r="T751" s="83">
        <f t="shared" si="30"/>
        <v>6205.738736</v>
      </c>
      <c r="U751" s="83">
        <f t="shared" si="26"/>
        <v>0</v>
      </c>
      <c r="V751" s="83">
        <f t="shared" si="27"/>
        <v>3.860204479</v>
      </c>
      <c r="W751" s="83">
        <f t="shared" si="28"/>
        <v>1980.680476</v>
      </c>
    </row>
    <row r="752" ht="12.75" customHeight="1">
      <c r="A752" s="83">
        <f t="shared" si="29"/>
        <v>15.32</v>
      </c>
      <c r="B752" s="83">
        <f>IF( ISERROR( MATCH(R751,Sheet1!$K$9:$K$13,1) ), 1,  MATCH(R751,Sheet1!$K$9:$K$13,1)+1)</f>
        <v>3</v>
      </c>
      <c r="C752" s="94">
        <f>IF( ISERROR( MATCH(D752,Sheet1!$B$25:$B$42) ), 1, MATCH(D752,Sheet1!$B$25:$B$42))</f>
        <v>12</v>
      </c>
      <c r="D752" s="83">
        <f>if(U752, OFFSET(Sheet1!$P$9, 2*B751-1, 0),T751)</f>
        <v>6205.738736</v>
      </c>
      <c r="E752" s="100">
        <f t="array" ref="E752">index(Sheet1!$C$25:$H$42, C752,B752)</f>
        <v>127.2764978</v>
      </c>
      <c r="F752" s="100">
        <f t="array" ref="F752">index(Sheet1!$C$25:$H$42, C752+1,B752)</f>
        <v>137.8828726</v>
      </c>
      <c r="G752" s="94">
        <f t="array" ref="G752">index(Sheet1!$B$25:$B$42, C752,1)</f>
        <v>6000</v>
      </c>
      <c r="H752" s="94">
        <f t="array" ref="H752">index(Sheet1!$B$25:$B$42, C752+1,1)</f>
        <v>6500</v>
      </c>
      <c r="I752" s="100">
        <f t="shared" si="17"/>
        <v>131.640782</v>
      </c>
      <c r="J752" s="100">
        <f t="array" ref="J752">index(Sheet1!$F$47:$K$64, C752,B752)</f>
        <v>1790.1</v>
      </c>
      <c r="K752" s="100">
        <f t="array" ref="K752">index(Sheet1!$F$47:$K$64, C752+1,B752)</f>
        <v>1712.88</v>
      </c>
      <c r="L752" s="102">
        <f t="shared" si="18"/>
        <v>1758.32571</v>
      </c>
      <c r="M752" s="83">
        <f>L752/( 0.5*Sheet1!$F$18/12)</f>
        <v>1686.133951</v>
      </c>
      <c r="N752" s="83">
        <f t="shared" si="19"/>
        <v>0.4841039193</v>
      </c>
      <c r="O752" s="83">
        <f t="shared" si="20"/>
        <v>325.9095848</v>
      </c>
      <c r="P752" s="83">
        <f t="shared" si="21"/>
        <v>0.09357151444</v>
      </c>
      <c r="Q752" s="83">
        <f t="shared" si="22"/>
        <v>1</v>
      </c>
      <c r="R752" s="86">
        <f t="shared" si="31"/>
        <v>131.7265217</v>
      </c>
      <c r="S752" s="86">
        <f>min(R752, offset(Sheet1!$K$9,B752-1,0))</f>
        <v>131.7265217</v>
      </c>
      <c r="T752" s="83">
        <f t="shared" si="30"/>
        <v>6209.780626</v>
      </c>
      <c r="U752" s="83">
        <f t="shared" si="26"/>
        <v>0</v>
      </c>
      <c r="V752" s="83">
        <f t="shared" si="27"/>
        <v>3.862720454</v>
      </c>
      <c r="W752" s="83">
        <f t="shared" si="28"/>
        <v>1984.54068</v>
      </c>
    </row>
    <row r="753" ht="12.75" customHeight="1">
      <c r="A753" s="83">
        <f t="shared" si="29"/>
        <v>15.34</v>
      </c>
      <c r="B753" s="83">
        <f>IF( ISERROR( MATCH(R752,Sheet1!$K$9:$K$13,1) ), 1,  MATCH(R752,Sheet1!$K$9:$K$13,1)+1)</f>
        <v>3</v>
      </c>
      <c r="C753" s="94">
        <f>IF( ISERROR( MATCH(D753,Sheet1!$B$25:$B$42) ), 1, MATCH(D753,Sheet1!$B$25:$B$42))</f>
        <v>12</v>
      </c>
      <c r="D753" s="83">
        <f>if(U753, OFFSET(Sheet1!$P$9, 2*B752-1, 0),T752)</f>
        <v>6209.780626</v>
      </c>
      <c r="E753" s="100">
        <f t="array" ref="E753">index(Sheet1!$C$25:$H$42, C753,B753)</f>
        <v>127.2764978</v>
      </c>
      <c r="F753" s="100">
        <f t="array" ref="F753">index(Sheet1!$C$25:$H$42, C753+1,B753)</f>
        <v>137.8828726</v>
      </c>
      <c r="G753" s="94">
        <f t="array" ref="G753">index(Sheet1!$B$25:$B$42, C753,1)</f>
        <v>6000</v>
      </c>
      <c r="H753" s="94">
        <f t="array" ref="H753">index(Sheet1!$B$25:$B$42, C753+1,1)</f>
        <v>6500</v>
      </c>
      <c r="I753" s="100">
        <f t="shared" si="17"/>
        <v>131.7265217</v>
      </c>
      <c r="J753" s="100">
        <f t="array" ref="J753">index(Sheet1!$F$47:$K$64, C753,B753)</f>
        <v>1790.1</v>
      </c>
      <c r="K753" s="100">
        <f t="array" ref="K753">index(Sheet1!$F$47:$K$64, C753+1,B753)</f>
        <v>1712.88</v>
      </c>
      <c r="L753" s="102">
        <f t="shared" si="18"/>
        <v>1757.70148</v>
      </c>
      <c r="M753" s="83">
        <f>L753/( 0.5*Sheet1!$F$18/12)</f>
        <v>1685.53535</v>
      </c>
      <c r="N753" s="83">
        <f t="shared" si="19"/>
        <v>0.4839320558</v>
      </c>
      <c r="O753" s="83">
        <f t="shared" si="20"/>
        <v>326.3342626</v>
      </c>
      <c r="P753" s="83">
        <f t="shared" si="21"/>
        <v>0.09369344319</v>
      </c>
      <c r="Q753" s="83">
        <f t="shared" si="22"/>
        <v>1</v>
      </c>
      <c r="R753" s="86">
        <f t="shared" si="31"/>
        <v>131.8121968</v>
      </c>
      <c r="S753" s="86">
        <f>min(R753, offset(Sheet1!$K$9,B753-1,0))</f>
        <v>131.8121968</v>
      </c>
      <c r="T753" s="83">
        <f t="shared" si="30"/>
        <v>6213.819476</v>
      </c>
      <c r="U753" s="83">
        <f t="shared" si="26"/>
        <v>0</v>
      </c>
      <c r="V753" s="83">
        <f t="shared" si="27"/>
        <v>3.865234537</v>
      </c>
      <c r="W753" s="83">
        <f t="shared" si="28"/>
        <v>1988.403401</v>
      </c>
    </row>
    <row r="754" ht="12.75" customHeight="1">
      <c r="A754" s="83">
        <f t="shared" si="29"/>
        <v>15.36</v>
      </c>
      <c r="B754" s="83">
        <f>IF( ISERROR( MATCH(R753,Sheet1!$K$9:$K$13,1) ), 1,  MATCH(R753,Sheet1!$K$9:$K$13,1)+1)</f>
        <v>3</v>
      </c>
      <c r="C754" s="94">
        <f>IF( ISERROR( MATCH(D754,Sheet1!$B$25:$B$42) ), 1, MATCH(D754,Sheet1!$B$25:$B$42))</f>
        <v>12</v>
      </c>
      <c r="D754" s="83">
        <f>if(U754, OFFSET(Sheet1!$P$9, 2*B753-1, 0),T753)</f>
        <v>6213.819476</v>
      </c>
      <c r="E754" s="100">
        <f t="array" ref="E754">index(Sheet1!$C$25:$H$42, C754,B754)</f>
        <v>127.2764978</v>
      </c>
      <c r="F754" s="100">
        <f t="array" ref="F754">index(Sheet1!$C$25:$H$42, C754+1,B754)</f>
        <v>137.8828726</v>
      </c>
      <c r="G754" s="94">
        <f t="array" ref="G754">index(Sheet1!$B$25:$B$42, C754,1)</f>
        <v>6000</v>
      </c>
      <c r="H754" s="94">
        <f t="array" ref="H754">index(Sheet1!$B$25:$B$42, C754+1,1)</f>
        <v>6500</v>
      </c>
      <c r="I754" s="100">
        <f t="shared" si="17"/>
        <v>131.8121968</v>
      </c>
      <c r="J754" s="100">
        <f t="array" ref="J754">index(Sheet1!$F$47:$K$64, C754,B754)</f>
        <v>1790.1</v>
      </c>
      <c r="K754" s="100">
        <f t="array" ref="K754">index(Sheet1!$F$47:$K$64, C754+1,B754)</f>
        <v>1712.88</v>
      </c>
      <c r="L754" s="102">
        <f t="shared" si="18"/>
        <v>1757.07772</v>
      </c>
      <c r="M754" s="83">
        <f>L754/( 0.5*Sheet1!$F$18/12)</f>
        <v>1684.9372</v>
      </c>
      <c r="N754" s="83">
        <f t="shared" si="19"/>
        <v>0.4837603216</v>
      </c>
      <c r="O754" s="83">
        <f t="shared" si="20"/>
        <v>326.7588972</v>
      </c>
      <c r="P754" s="83">
        <f t="shared" si="21"/>
        <v>0.09381535952</v>
      </c>
      <c r="Q754" s="83">
        <f t="shared" si="22"/>
        <v>1</v>
      </c>
      <c r="R754" s="86">
        <f t="shared" si="31"/>
        <v>131.8978074</v>
      </c>
      <c r="S754" s="86">
        <f>min(R754, offset(Sheet1!$K$9,B754-1,0))</f>
        <v>131.8978074</v>
      </c>
      <c r="T754" s="83">
        <f t="shared" si="30"/>
        <v>6217.855287</v>
      </c>
      <c r="U754" s="83">
        <f t="shared" si="26"/>
        <v>0</v>
      </c>
      <c r="V754" s="83">
        <f t="shared" si="27"/>
        <v>3.867746728</v>
      </c>
      <c r="W754" s="83">
        <f t="shared" si="28"/>
        <v>1992.268635</v>
      </c>
    </row>
    <row r="755" ht="12.75" customHeight="1">
      <c r="A755" s="83">
        <f t="shared" si="29"/>
        <v>15.38</v>
      </c>
      <c r="B755" s="83">
        <f>IF( ISERROR( MATCH(R754,Sheet1!$K$9:$K$13,1) ), 1,  MATCH(R754,Sheet1!$K$9:$K$13,1)+1)</f>
        <v>3</v>
      </c>
      <c r="C755" s="94">
        <f>IF( ISERROR( MATCH(D755,Sheet1!$B$25:$B$42) ), 1, MATCH(D755,Sheet1!$B$25:$B$42))</f>
        <v>12</v>
      </c>
      <c r="D755" s="83">
        <f>if(U755, OFFSET(Sheet1!$P$9, 2*B754-1, 0),T754)</f>
        <v>6217.855287</v>
      </c>
      <c r="E755" s="100">
        <f t="array" ref="E755">index(Sheet1!$C$25:$H$42, C755,B755)</f>
        <v>127.2764978</v>
      </c>
      <c r="F755" s="100">
        <f t="array" ref="F755">index(Sheet1!$C$25:$H$42, C755+1,B755)</f>
        <v>137.8828726</v>
      </c>
      <c r="G755" s="94">
        <f t="array" ref="G755">index(Sheet1!$B$25:$B$42, C755,1)</f>
        <v>6000</v>
      </c>
      <c r="H755" s="94">
        <f t="array" ref="H755">index(Sheet1!$B$25:$B$42, C755+1,1)</f>
        <v>6500</v>
      </c>
      <c r="I755" s="100">
        <f t="shared" si="17"/>
        <v>131.8978074</v>
      </c>
      <c r="J755" s="100">
        <f t="array" ref="J755">index(Sheet1!$F$47:$K$64, C755,B755)</f>
        <v>1790.1</v>
      </c>
      <c r="K755" s="100">
        <f t="array" ref="K755">index(Sheet1!$F$47:$K$64, C755+1,B755)</f>
        <v>1712.88</v>
      </c>
      <c r="L755" s="102">
        <f t="shared" si="18"/>
        <v>1756.454429</v>
      </c>
      <c r="M755" s="83">
        <f>L755/( 0.5*Sheet1!$F$18/12)</f>
        <v>1684.3395</v>
      </c>
      <c r="N755" s="83">
        <f t="shared" si="19"/>
        <v>0.4835887166</v>
      </c>
      <c r="O755" s="83">
        <f t="shared" si="20"/>
        <v>327.183488</v>
      </c>
      <c r="P755" s="83">
        <f t="shared" si="21"/>
        <v>0.09393726329</v>
      </c>
      <c r="Q755" s="83">
        <f t="shared" si="22"/>
        <v>1</v>
      </c>
      <c r="R755" s="86">
        <f t="shared" si="31"/>
        <v>131.9833536</v>
      </c>
      <c r="S755" s="86">
        <f>min(R755, offset(Sheet1!$K$9,B755-1,0))</f>
        <v>131.9833536</v>
      </c>
      <c r="T755" s="83">
        <f t="shared" si="30"/>
        <v>6221.88806</v>
      </c>
      <c r="U755" s="83">
        <f t="shared" si="26"/>
        <v>0</v>
      </c>
      <c r="V755" s="83">
        <f t="shared" si="27"/>
        <v>3.870257029</v>
      </c>
      <c r="W755" s="83">
        <f t="shared" si="28"/>
        <v>1996.136382</v>
      </c>
    </row>
    <row r="756" ht="12.75" customHeight="1">
      <c r="A756" s="83">
        <f t="shared" si="29"/>
        <v>15.4</v>
      </c>
      <c r="B756" s="83">
        <f>IF( ISERROR( MATCH(R755,Sheet1!$K$9:$K$13,1) ), 1,  MATCH(R755,Sheet1!$K$9:$K$13,1)+1)</f>
        <v>3</v>
      </c>
      <c r="C756" s="94">
        <f>IF( ISERROR( MATCH(D756,Sheet1!$B$25:$B$42) ), 1, MATCH(D756,Sheet1!$B$25:$B$42))</f>
        <v>12</v>
      </c>
      <c r="D756" s="83">
        <f>if(U756, OFFSET(Sheet1!$P$9, 2*B755-1, 0),T755)</f>
        <v>6221.88806</v>
      </c>
      <c r="E756" s="100">
        <f t="array" ref="E756">index(Sheet1!$C$25:$H$42, C756,B756)</f>
        <v>127.2764978</v>
      </c>
      <c r="F756" s="100">
        <f t="array" ref="F756">index(Sheet1!$C$25:$H$42, C756+1,B756)</f>
        <v>137.8828726</v>
      </c>
      <c r="G756" s="94">
        <f t="array" ref="G756">index(Sheet1!$B$25:$B$42, C756,1)</f>
        <v>6000</v>
      </c>
      <c r="H756" s="94">
        <f t="array" ref="H756">index(Sheet1!$B$25:$B$42, C756+1,1)</f>
        <v>6500</v>
      </c>
      <c r="I756" s="100">
        <f t="shared" si="17"/>
        <v>131.9833536</v>
      </c>
      <c r="J756" s="100">
        <f t="array" ref="J756">index(Sheet1!$F$47:$K$64, C756,B756)</f>
        <v>1790.1</v>
      </c>
      <c r="K756" s="100">
        <f t="array" ref="K756">index(Sheet1!$F$47:$K$64, C756+1,B756)</f>
        <v>1712.88</v>
      </c>
      <c r="L756" s="102">
        <f t="shared" si="18"/>
        <v>1755.831608</v>
      </c>
      <c r="M756" s="83">
        <f>L756/( 0.5*Sheet1!$F$18/12)</f>
        <v>1683.74225</v>
      </c>
      <c r="N756" s="83">
        <f t="shared" si="19"/>
        <v>0.4834172408</v>
      </c>
      <c r="O756" s="83">
        <f t="shared" si="20"/>
        <v>327.6080346</v>
      </c>
      <c r="P756" s="83">
        <f t="shared" si="21"/>
        <v>0.09405915436</v>
      </c>
      <c r="Q756" s="83">
        <f t="shared" si="22"/>
        <v>1</v>
      </c>
      <c r="R756" s="86">
        <f t="shared" si="31"/>
        <v>132.0688354</v>
      </c>
      <c r="S756" s="86">
        <f>min(R756, offset(Sheet1!$K$9,B756-1,0))</f>
        <v>132.0688354</v>
      </c>
      <c r="T756" s="83">
        <f t="shared" si="30"/>
        <v>6225.917797</v>
      </c>
      <c r="U756" s="83">
        <f t="shared" si="26"/>
        <v>0</v>
      </c>
      <c r="V756" s="83">
        <f t="shared" si="27"/>
        <v>3.872765439</v>
      </c>
      <c r="W756" s="83">
        <f t="shared" si="28"/>
        <v>2000.006639</v>
      </c>
    </row>
    <row r="757" ht="12.75" customHeight="1">
      <c r="A757" s="83">
        <f t="shared" si="29"/>
        <v>15.42</v>
      </c>
      <c r="B757" s="83">
        <f>IF( ISERROR( MATCH(R756,Sheet1!$K$9:$K$13,1) ), 1,  MATCH(R756,Sheet1!$K$9:$K$13,1)+1)</f>
        <v>3</v>
      </c>
      <c r="C757" s="94">
        <f>IF( ISERROR( MATCH(D757,Sheet1!$B$25:$B$42) ), 1, MATCH(D757,Sheet1!$B$25:$B$42))</f>
        <v>12</v>
      </c>
      <c r="D757" s="83">
        <f>if(U757, OFFSET(Sheet1!$P$9, 2*B756-1, 0),T756)</f>
        <v>6225.917797</v>
      </c>
      <c r="E757" s="100">
        <f t="array" ref="E757">index(Sheet1!$C$25:$H$42, C757,B757)</f>
        <v>127.2764978</v>
      </c>
      <c r="F757" s="100">
        <f t="array" ref="F757">index(Sheet1!$C$25:$H$42, C757+1,B757)</f>
        <v>137.8828726</v>
      </c>
      <c r="G757" s="94">
        <f t="array" ref="G757">index(Sheet1!$B$25:$B$42, C757,1)</f>
        <v>6000</v>
      </c>
      <c r="H757" s="94">
        <f t="array" ref="H757">index(Sheet1!$B$25:$B$42, C757+1,1)</f>
        <v>6500</v>
      </c>
      <c r="I757" s="100">
        <f t="shared" si="17"/>
        <v>132.0688354</v>
      </c>
      <c r="J757" s="100">
        <f t="array" ref="J757">index(Sheet1!$F$47:$K$64, C757,B757)</f>
        <v>1790.1</v>
      </c>
      <c r="K757" s="100">
        <f t="array" ref="K757">index(Sheet1!$F$47:$K$64, C757+1,B757)</f>
        <v>1712.88</v>
      </c>
      <c r="L757" s="102">
        <f t="shared" si="18"/>
        <v>1755.209255</v>
      </c>
      <c r="M757" s="83">
        <f>L757/( 0.5*Sheet1!$F$18/12)</f>
        <v>1683.145449</v>
      </c>
      <c r="N757" s="83">
        <f t="shared" si="19"/>
        <v>0.4832458941</v>
      </c>
      <c r="O757" s="83">
        <f t="shared" si="20"/>
        <v>328.0325365</v>
      </c>
      <c r="P757" s="83">
        <f t="shared" si="21"/>
        <v>0.0941810326</v>
      </c>
      <c r="Q757" s="83">
        <f t="shared" si="22"/>
        <v>1</v>
      </c>
      <c r="R757" s="86">
        <f t="shared" si="31"/>
        <v>132.1542528</v>
      </c>
      <c r="S757" s="86">
        <f>min(R757, offset(Sheet1!$K$9,B757-1,0))</f>
        <v>132.1542528</v>
      </c>
      <c r="T757" s="83">
        <f t="shared" si="30"/>
        <v>6229.944499</v>
      </c>
      <c r="U757" s="83">
        <f t="shared" si="26"/>
        <v>0</v>
      </c>
      <c r="V757" s="83">
        <f t="shared" si="27"/>
        <v>3.875271961</v>
      </c>
      <c r="W757" s="83">
        <f t="shared" si="28"/>
        <v>2003.879404</v>
      </c>
    </row>
    <row r="758" ht="12.75" customHeight="1">
      <c r="A758" s="83">
        <f t="shared" si="29"/>
        <v>15.44</v>
      </c>
      <c r="B758" s="83">
        <f>IF( ISERROR( MATCH(R757,Sheet1!$K$9:$K$13,1) ), 1,  MATCH(R757,Sheet1!$K$9:$K$13,1)+1)</f>
        <v>3</v>
      </c>
      <c r="C758" s="94">
        <f>IF( ISERROR( MATCH(D758,Sheet1!$B$25:$B$42) ), 1, MATCH(D758,Sheet1!$B$25:$B$42))</f>
        <v>12</v>
      </c>
      <c r="D758" s="83">
        <f>if(U758, OFFSET(Sheet1!$P$9, 2*B757-1, 0),T757)</f>
        <v>6229.944499</v>
      </c>
      <c r="E758" s="100">
        <f t="array" ref="E758">index(Sheet1!$C$25:$H$42, C758,B758)</f>
        <v>127.2764978</v>
      </c>
      <c r="F758" s="100">
        <f t="array" ref="F758">index(Sheet1!$C$25:$H$42, C758+1,B758)</f>
        <v>137.8828726</v>
      </c>
      <c r="G758" s="94">
        <f t="array" ref="G758">index(Sheet1!$B$25:$B$42, C758,1)</f>
        <v>6000</v>
      </c>
      <c r="H758" s="94">
        <f t="array" ref="H758">index(Sheet1!$B$25:$B$42, C758+1,1)</f>
        <v>6500</v>
      </c>
      <c r="I758" s="100">
        <f t="shared" si="17"/>
        <v>132.1542528</v>
      </c>
      <c r="J758" s="100">
        <f t="array" ref="J758">index(Sheet1!$F$47:$K$64, C758,B758)</f>
        <v>1790.1</v>
      </c>
      <c r="K758" s="100">
        <f t="array" ref="K758">index(Sheet1!$F$47:$K$64, C758+1,B758)</f>
        <v>1712.88</v>
      </c>
      <c r="L758" s="102">
        <f t="shared" si="18"/>
        <v>1754.587372</v>
      </c>
      <c r="M758" s="83">
        <f>L758/( 0.5*Sheet1!$F$18/12)</f>
        <v>1682.549098</v>
      </c>
      <c r="N758" s="83">
        <f t="shared" si="19"/>
        <v>0.4830746765</v>
      </c>
      <c r="O758" s="83">
        <f t="shared" si="20"/>
        <v>328.4569933</v>
      </c>
      <c r="P758" s="83">
        <f t="shared" si="21"/>
        <v>0.09430289787</v>
      </c>
      <c r="Q758" s="83">
        <f t="shared" si="22"/>
        <v>1</v>
      </c>
      <c r="R758" s="86">
        <f t="shared" si="31"/>
        <v>132.2396059</v>
      </c>
      <c r="S758" s="86">
        <f>min(R758, offset(Sheet1!$K$9,B758-1,0))</f>
        <v>132.2396059</v>
      </c>
      <c r="T758" s="83">
        <f t="shared" si="30"/>
        <v>6233.968168</v>
      </c>
      <c r="U758" s="83">
        <f t="shared" si="26"/>
        <v>0</v>
      </c>
      <c r="V758" s="83">
        <f t="shared" si="27"/>
        <v>3.877776595</v>
      </c>
      <c r="W758" s="83">
        <f t="shared" si="28"/>
        <v>2007.754676</v>
      </c>
    </row>
    <row r="759" ht="12.75" customHeight="1">
      <c r="A759" s="83">
        <f t="shared" si="29"/>
        <v>15.46</v>
      </c>
      <c r="B759" s="83">
        <f>IF( ISERROR( MATCH(R758,Sheet1!$K$9:$K$13,1) ), 1,  MATCH(R758,Sheet1!$K$9:$K$13,1)+1)</f>
        <v>3</v>
      </c>
      <c r="C759" s="94">
        <f>IF( ISERROR( MATCH(D759,Sheet1!$B$25:$B$42) ), 1, MATCH(D759,Sheet1!$B$25:$B$42))</f>
        <v>12</v>
      </c>
      <c r="D759" s="83">
        <f>if(U759, OFFSET(Sheet1!$P$9, 2*B758-1, 0),T758)</f>
        <v>6233.968168</v>
      </c>
      <c r="E759" s="100">
        <f t="array" ref="E759">index(Sheet1!$C$25:$H$42, C759,B759)</f>
        <v>127.2764978</v>
      </c>
      <c r="F759" s="100">
        <f t="array" ref="F759">index(Sheet1!$C$25:$H$42, C759+1,B759)</f>
        <v>137.8828726</v>
      </c>
      <c r="G759" s="94">
        <f t="array" ref="G759">index(Sheet1!$B$25:$B$42, C759,1)</f>
        <v>6000</v>
      </c>
      <c r="H759" s="94">
        <f t="array" ref="H759">index(Sheet1!$B$25:$B$42, C759+1,1)</f>
        <v>6500</v>
      </c>
      <c r="I759" s="100">
        <f t="shared" si="17"/>
        <v>132.2396059</v>
      </c>
      <c r="J759" s="100">
        <f t="array" ref="J759">index(Sheet1!$F$47:$K$64, C759,B759)</f>
        <v>1790.1</v>
      </c>
      <c r="K759" s="100">
        <f t="array" ref="K759">index(Sheet1!$F$47:$K$64, C759+1,B759)</f>
        <v>1712.88</v>
      </c>
      <c r="L759" s="102">
        <f t="shared" si="18"/>
        <v>1753.965956</v>
      </c>
      <c r="M759" s="83">
        <f>L759/( 0.5*Sheet1!$F$18/12)</f>
        <v>1681.953196</v>
      </c>
      <c r="N759" s="83">
        <f t="shared" si="19"/>
        <v>0.4829035878</v>
      </c>
      <c r="O759" s="83">
        <f t="shared" si="20"/>
        <v>328.8814044</v>
      </c>
      <c r="P759" s="83">
        <f t="shared" si="21"/>
        <v>0.09442475005</v>
      </c>
      <c r="Q759" s="83">
        <f t="shared" si="22"/>
        <v>1</v>
      </c>
      <c r="R759" s="86">
        <f t="shared" si="31"/>
        <v>132.3248947</v>
      </c>
      <c r="S759" s="86">
        <f>min(R759, offset(Sheet1!$K$9,B759-1,0))</f>
        <v>132.3248947</v>
      </c>
      <c r="T759" s="83">
        <f t="shared" si="30"/>
        <v>6237.988805</v>
      </c>
      <c r="U759" s="83">
        <f t="shared" si="26"/>
        <v>0</v>
      </c>
      <c r="V759" s="83">
        <f t="shared" si="27"/>
        <v>3.880279342</v>
      </c>
      <c r="W759" s="83">
        <f t="shared" si="28"/>
        <v>2011.632453</v>
      </c>
    </row>
    <row r="760" ht="12.75" customHeight="1">
      <c r="A760" s="83">
        <f t="shared" si="29"/>
        <v>15.48</v>
      </c>
      <c r="B760" s="83">
        <f>IF( ISERROR( MATCH(R759,Sheet1!$K$9:$K$13,1) ), 1,  MATCH(R759,Sheet1!$K$9:$K$13,1)+1)</f>
        <v>3</v>
      </c>
      <c r="C760" s="94">
        <f>IF( ISERROR( MATCH(D760,Sheet1!$B$25:$B$42) ), 1, MATCH(D760,Sheet1!$B$25:$B$42))</f>
        <v>12</v>
      </c>
      <c r="D760" s="83">
        <f>if(U760, OFFSET(Sheet1!$P$9, 2*B759-1, 0),T759)</f>
        <v>6237.988805</v>
      </c>
      <c r="E760" s="100">
        <f t="array" ref="E760">index(Sheet1!$C$25:$H$42, C760,B760)</f>
        <v>127.2764978</v>
      </c>
      <c r="F760" s="100">
        <f t="array" ref="F760">index(Sheet1!$C$25:$H$42, C760+1,B760)</f>
        <v>137.8828726</v>
      </c>
      <c r="G760" s="94">
        <f t="array" ref="G760">index(Sheet1!$B$25:$B$42, C760,1)</f>
        <v>6000</v>
      </c>
      <c r="H760" s="94">
        <f t="array" ref="H760">index(Sheet1!$B$25:$B$42, C760+1,1)</f>
        <v>6500</v>
      </c>
      <c r="I760" s="100">
        <f t="shared" si="17"/>
        <v>132.3248947</v>
      </c>
      <c r="J760" s="100">
        <f t="array" ref="J760">index(Sheet1!$F$47:$K$64, C760,B760)</f>
        <v>1790.1</v>
      </c>
      <c r="K760" s="100">
        <f t="array" ref="K760">index(Sheet1!$F$47:$K$64, C760+1,B760)</f>
        <v>1712.88</v>
      </c>
      <c r="L760" s="102">
        <f t="shared" si="18"/>
        <v>1753.345009</v>
      </c>
      <c r="M760" s="83">
        <f>L760/( 0.5*Sheet1!$F$18/12)</f>
        <v>1681.357743</v>
      </c>
      <c r="N760" s="83">
        <f t="shared" si="19"/>
        <v>0.482732628</v>
      </c>
      <c r="O760" s="83">
        <f t="shared" si="20"/>
        <v>329.3057695</v>
      </c>
      <c r="P760" s="83">
        <f t="shared" si="21"/>
        <v>0.094546589</v>
      </c>
      <c r="Q760" s="83">
        <f t="shared" si="22"/>
        <v>1</v>
      </c>
      <c r="R760" s="86">
        <f t="shared" si="31"/>
        <v>132.4101192</v>
      </c>
      <c r="S760" s="86">
        <f>min(R760, offset(Sheet1!$K$9,B760-1,0))</f>
        <v>132.4101192</v>
      </c>
      <c r="T760" s="83">
        <f t="shared" si="30"/>
        <v>6242.006411</v>
      </c>
      <c r="U760" s="83">
        <f t="shared" si="26"/>
        <v>0</v>
      </c>
      <c r="V760" s="83">
        <f t="shared" si="27"/>
        <v>3.882780203</v>
      </c>
      <c r="W760" s="83">
        <f t="shared" si="28"/>
        <v>2015.512732</v>
      </c>
    </row>
    <row r="761" ht="12.75" customHeight="1">
      <c r="A761" s="83">
        <f t="shared" si="29"/>
        <v>15.5</v>
      </c>
      <c r="B761" s="83">
        <f>IF( ISERROR( MATCH(R760,Sheet1!$K$9:$K$13,1) ), 1,  MATCH(R760,Sheet1!$K$9:$K$13,1)+1)</f>
        <v>3</v>
      </c>
      <c r="C761" s="94">
        <f>IF( ISERROR( MATCH(D761,Sheet1!$B$25:$B$42) ), 1, MATCH(D761,Sheet1!$B$25:$B$42))</f>
        <v>12</v>
      </c>
      <c r="D761" s="83">
        <f>if(U761, OFFSET(Sheet1!$P$9, 2*B760-1, 0),T760)</f>
        <v>6242.006411</v>
      </c>
      <c r="E761" s="100">
        <f t="array" ref="E761">index(Sheet1!$C$25:$H$42, C761,B761)</f>
        <v>127.2764978</v>
      </c>
      <c r="F761" s="100">
        <f t="array" ref="F761">index(Sheet1!$C$25:$H$42, C761+1,B761)</f>
        <v>137.8828726</v>
      </c>
      <c r="G761" s="94">
        <f t="array" ref="G761">index(Sheet1!$B$25:$B$42, C761,1)</f>
        <v>6000</v>
      </c>
      <c r="H761" s="94">
        <f t="array" ref="H761">index(Sheet1!$B$25:$B$42, C761+1,1)</f>
        <v>6500</v>
      </c>
      <c r="I761" s="100">
        <f t="shared" si="17"/>
        <v>132.4101192</v>
      </c>
      <c r="J761" s="100">
        <f t="array" ref="J761">index(Sheet1!$F$47:$K$64, C761,B761)</f>
        <v>1790.1</v>
      </c>
      <c r="K761" s="100">
        <f t="array" ref="K761">index(Sheet1!$F$47:$K$64, C761+1,B761)</f>
        <v>1712.88</v>
      </c>
      <c r="L761" s="102">
        <f t="shared" si="18"/>
        <v>1752.72453</v>
      </c>
      <c r="M761" s="83">
        <f>L761/( 0.5*Sheet1!$F$18/12)</f>
        <v>1680.762739</v>
      </c>
      <c r="N761" s="83">
        <f t="shared" si="19"/>
        <v>0.4825617971</v>
      </c>
      <c r="O761" s="83">
        <f t="shared" si="20"/>
        <v>329.730088</v>
      </c>
      <c r="P761" s="83">
        <f t="shared" si="21"/>
        <v>0.09466841458</v>
      </c>
      <c r="Q761" s="83">
        <f t="shared" si="22"/>
        <v>1</v>
      </c>
      <c r="R761" s="86">
        <f t="shared" si="31"/>
        <v>132.4952794</v>
      </c>
      <c r="S761" s="86">
        <f>min(R761, offset(Sheet1!$K$9,B761-1,0))</f>
        <v>132.4952794</v>
      </c>
      <c r="T761" s="83">
        <f t="shared" si="30"/>
        <v>6246.020989</v>
      </c>
      <c r="U761" s="83">
        <f t="shared" si="26"/>
        <v>0</v>
      </c>
      <c r="V761" s="83">
        <f t="shared" si="27"/>
        <v>3.885279179</v>
      </c>
      <c r="W761" s="83">
        <f t="shared" si="28"/>
        <v>2019.395513</v>
      </c>
    </row>
    <row r="762" ht="12.75" customHeight="1">
      <c r="A762" s="83">
        <f t="shared" si="29"/>
        <v>15.52</v>
      </c>
      <c r="B762" s="83">
        <f>IF( ISERROR( MATCH(R761,Sheet1!$K$9:$K$13,1) ), 1,  MATCH(R761,Sheet1!$K$9:$K$13,1)+1)</f>
        <v>3</v>
      </c>
      <c r="C762" s="94">
        <f>IF( ISERROR( MATCH(D762,Sheet1!$B$25:$B$42) ), 1, MATCH(D762,Sheet1!$B$25:$B$42))</f>
        <v>12</v>
      </c>
      <c r="D762" s="83">
        <f>if(U762, OFFSET(Sheet1!$P$9, 2*B761-1, 0),T761)</f>
        <v>6246.020989</v>
      </c>
      <c r="E762" s="100">
        <f t="array" ref="E762">index(Sheet1!$C$25:$H$42, C762,B762)</f>
        <v>127.2764978</v>
      </c>
      <c r="F762" s="100">
        <f t="array" ref="F762">index(Sheet1!$C$25:$H$42, C762+1,B762)</f>
        <v>137.8828726</v>
      </c>
      <c r="G762" s="94">
        <f t="array" ref="G762">index(Sheet1!$B$25:$B$42, C762,1)</f>
        <v>6000</v>
      </c>
      <c r="H762" s="94">
        <f t="array" ref="H762">index(Sheet1!$B$25:$B$42, C762+1,1)</f>
        <v>6500</v>
      </c>
      <c r="I762" s="100">
        <f t="shared" si="17"/>
        <v>132.4952794</v>
      </c>
      <c r="J762" s="100">
        <f t="array" ref="J762">index(Sheet1!$F$47:$K$64, C762,B762)</f>
        <v>1790.1</v>
      </c>
      <c r="K762" s="100">
        <f t="array" ref="K762">index(Sheet1!$F$47:$K$64, C762+1,B762)</f>
        <v>1712.88</v>
      </c>
      <c r="L762" s="102">
        <f t="shared" si="18"/>
        <v>1752.104519</v>
      </c>
      <c r="M762" s="83">
        <f>L762/( 0.5*Sheet1!$F$18/12)</f>
        <v>1680.168184</v>
      </c>
      <c r="N762" s="83">
        <f t="shared" si="19"/>
        <v>0.482391095</v>
      </c>
      <c r="O762" s="83">
        <f t="shared" si="20"/>
        <v>330.1543595</v>
      </c>
      <c r="P762" s="83">
        <f t="shared" si="21"/>
        <v>0.09479022666</v>
      </c>
      <c r="Q762" s="83">
        <f t="shared" si="22"/>
        <v>1</v>
      </c>
      <c r="R762" s="86">
        <f t="shared" si="31"/>
        <v>132.5803754</v>
      </c>
      <c r="S762" s="86">
        <f>min(R762, offset(Sheet1!$K$9,B762-1,0))</f>
        <v>132.5803754</v>
      </c>
      <c r="T762" s="83">
        <f t="shared" si="30"/>
        <v>6250.032539</v>
      </c>
      <c r="U762" s="83">
        <f t="shared" si="26"/>
        <v>0</v>
      </c>
      <c r="V762" s="83">
        <f t="shared" si="27"/>
        <v>3.88777627</v>
      </c>
      <c r="W762" s="83">
        <f t="shared" si="28"/>
        <v>2023.280792</v>
      </c>
    </row>
    <row r="763" ht="12.75" customHeight="1">
      <c r="A763" s="83">
        <f t="shared" si="29"/>
        <v>15.54</v>
      </c>
      <c r="B763" s="83">
        <f>IF( ISERROR( MATCH(R762,Sheet1!$K$9:$K$13,1) ), 1,  MATCH(R762,Sheet1!$K$9:$K$13,1)+1)</f>
        <v>3</v>
      </c>
      <c r="C763" s="94">
        <f>IF( ISERROR( MATCH(D763,Sheet1!$B$25:$B$42) ), 1, MATCH(D763,Sheet1!$B$25:$B$42))</f>
        <v>12</v>
      </c>
      <c r="D763" s="83">
        <f>if(U763, OFFSET(Sheet1!$P$9, 2*B762-1, 0),T762)</f>
        <v>6250.032539</v>
      </c>
      <c r="E763" s="100">
        <f t="array" ref="E763">index(Sheet1!$C$25:$H$42, C763,B763)</f>
        <v>127.2764978</v>
      </c>
      <c r="F763" s="100">
        <f t="array" ref="F763">index(Sheet1!$C$25:$H$42, C763+1,B763)</f>
        <v>137.8828726</v>
      </c>
      <c r="G763" s="94">
        <f t="array" ref="G763">index(Sheet1!$B$25:$B$42, C763,1)</f>
        <v>6000</v>
      </c>
      <c r="H763" s="94">
        <f t="array" ref="H763">index(Sheet1!$B$25:$B$42, C763+1,1)</f>
        <v>6500</v>
      </c>
      <c r="I763" s="100">
        <f t="shared" si="17"/>
        <v>132.5803754</v>
      </c>
      <c r="J763" s="100">
        <f t="array" ref="J763">index(Sheet1!$F$47:$K$64, C763,B763)</f>
        <v>1790.1</v>
      </c>
      <c r="K763" s="100">
        <f t="array" ref="K763">index(Sheet1!$F$47:$K$64, C763+1,B763)</f>
        <v>1712.88</v>
      </c>
      <c r="L763" s="102">
        <f t="shared" si="18"/>
        <v>1751.484975</v>
      </c>
      <c r="M763" s="83">
        <f>L763/( 0.5*Sheet1!$F$18/12)</f>
        <v>1679.574077</v>
      </c>
      <c r="N763" s="83">
        <f t="shared" si="19"/>
        <v>0.4822205216</v>
      </c>
      <c r="O763" s="83">
        <f t="shared" si="20"/>
        <v>330.5785835</v>
      </c>
      <c r="P763" s="83">
        <f t="shared" si="21"/>
        <v>0.09491202512</v>
      </c>
      <c r="Q763" s="83">
        <f t="shared" si="22"/>
        <v>1</v>
      </c>
      <c r="R763" s="86">
        <f t="shared" si="31"/>
        <v>132.6654072</v>
      </c>
      <c r="S763" s="86">
        <f>min(R763, offset(Sheet1!$K$9,B763-1,0))</f>
        <v>132.6654072</v>
      </c>
      <c r="T763" s="83">
        <f t="shared" si="30"/>
        <v>6254.041063</v>
      </c>
      <c r="U763" s="83">
        <f t="shared" si="26"/>
        <v>0</v>
      </c>
      <c r="V763" s="83">
        <f t="shared" si="27"/>
        <v>3.890271478</v>
      </c>
      <c r="W763" s="83">
        <f t="shared" si="28"/>
        <v>2027.168568</v>
      </c>
    </row>
    <row r="764" ht="12.75" customHeight="1">
      <c r="A764" s="83">
        <f t="shared" si="29"/>
        <v>15.56</v>
      </c>
      <c r="B764" s="83">
        <f>IF( ISERROR( MATCH(R763,Sheet1!$K$9:$K$13,1) ), 1,  MATCH(R763,Sheet1!$K$9:$K$13,1)+1)</f>
        <v>3</v>
      </c>
      <c r="C764" s="94">
        <f>IF( ISERROR( MATCH(D764,Sheet1!$B$25:$B$42) ), 1, MATCH(D764,Sheet1!$B$25:$B$42))</f>
        <v>12</v>
      </c>
      <c r="D764" s="83">
        <f>if(U764, OFFSET(Sheet1!$P$9, 2*B763-1, 0),T763)</f>
        <v>6254.041063</v>
      </c>
      <c r="E764" s="100">
        <f t="array" ref="E764">index(Sheet1!$C$25:$H$42, C764,B764)</f>
        <v>127.2764978</v>
      </c>
      <c r="F764" s="100">
        <f t="array" ref="F764">index(Sheet1!$C$25:$H$42, C764+1,B764)</f>
        <v>137.8828726</v>
      </c>
      <c r="G764" s="94">
        <f t="array" ref="G764">index(Sheet1!$B$25:$B$42, C764,1)</f>
        <v>6000</v>
      </c>
      <c r="H764" s="94">
        <f t="array" ref="H764">index(Sheet1!$B$25:$B$42, C764+1,1)</f>
        <v>6500</v>
      </c>
      <c r="I764" s="100">
        <f t="shared" si="17"/>
        <v>132.6654072</v>
      </c>
      <c r="J764" s="100">
        <f t="array" ref="J764">index(Sheet1!$F$47:$K$64, C764,B764)</f>
        <v>1790.1</v>
      </c>
      <c r="K764" s="100">
        <f t="array" ref="K764">index(Sheet1!$F$47:$K$64, C764+1,B764)</f>
        <v>1712.88</v>
      </c>
      <c r="L764" s="102">
        <f t="shared" si="18"/>
        <v>1750.865898</v>
      </c>
      <c r="M764" s="83">
        <f>L764/( 0.5*Sheet1!$F$18/12)</f>
        <v>1678.980418</v>
      </c>
      <c r="N764" s="83">
        <f t="shared" si="19"/>
        <v>0.4820500769</v>
      </c>
      <c r="O764" s="83">
        <f t="shared" si="20"/>
        <v>331.0027596</v>
      </c>
      <c r="P764" s="83">
        <f t="shared" si="21"/>
        <v>0.09503380982</v>
      </c>
      <c r="Q764" s="83">
        <f t="shared" si="22"/>
        <v>1</v>
      </c>
      <c r="R764" s="86">
        <f t="shared" si="31"/>
        <v>132.7503749</v>
      </c>
      <c r="S764" s="86">
        <f>min(R764, offset(Sheet1!$K$9,B764-1,0))</f>
        <v>132.7503749</v>
      </c>
      <c r="T764" s="83">
        <f t="shared" si="30"/>
        <v>6258.046563</v>
      </c>
      <c r="U764" s="83">
        <f t="shared" si="26"/>
        <v>0</v>
      </c>
      <c r="V764" s="83">
        <f t="shared" si="27"/>
        <v>3.892764804</v>
      </c>
      <c r="W764" s="83">
        <f t="shared" si="28"/>
        <v>2031.058839</v>
      </c>
    </row>
    <row r="765" ht="12.75" customHeight="1">
      <c r="A765" s="83">
        <f t="shared" si="29"/>
        <v>15.58</v>
      </c>
      <c r="B765" s="83">
        <f>IF( ISERROR( MATCH(R764,Sheet1!$K$9:$K$13,1) ), 1,  MATCH(R764,Sheet1!$K$9:$K$13,1)+1)</f>
        <v>3</v>
      </c>
      <c r="C765" s="94">
        <f>IF( ISERROR( MATCH(D765,Sheet1!$B$25:$B$42) ), 1, MATCH(D765,Sheet1!$B$25:$B$42))</f>
        <v>12</v>
      </c>
      <c r="D765" s="83">
        <f>if(U765, OFFSET(Sheet1!$P$9, 2*B764-1, 0),T764)</f>
        <v>6258.046563</v>
      </c>
      <c r="E765" s="100">
        <f t="array" ref="E765">index(Sheet1!$C$25:$H$42, C765,B765)</f>
        <v>127.2764978</v>
      </c>
      <c r="F765" s="100">
        <f t="array" ref="F765">index(Sheet1!$C$25:$H$42, C765+1,B765)</f>
        <v>137.8828726</v>
      </c>
      <c r="G765" s="94">
        <f t="array" ref="G765">index(Sheet1!$B$25:$B$42, C765,1)</f>
        <v>6000</v>
      </c>
      <c r="H765" s="94">
        <f t="array" ref="H765">index(Sheet1!$B$25:$B$42, C765+1,1)</f>
        <v>6500</v>
      </c>
      <c r="I765" s="100">
        <f t="shared" si="17"/>
        <v>132.7503749</v>
      </c>
      <c r="J765" s="100">
        <f t="array" ref="J765">index(Sheet1!$F$47:$K$64, C765,B765)</f>
        <v>1790.1</v>
      </c>
      <c r="K765" s="100">
        <f t="array" ref="K765">index(Sheet1!$F$47:$K$64, C765+1,B765)</f>
        <v>1712.88</v>
      </c>
      <c r="L765" s="102">
        <f t="shared" si="18"/>
        <v>1750.247289</v>
      </c>
      <c r="M765" s="83">
        <f>L765/( 0.5*Sheet1!$F$18/12)</f>
        <v>1678.387207</v>
      </c>
      <c r="N765" s="83">
        <f t="shared" si="19"/>
        <v>0.4818797607</v>
      </c>
      <c r="O765" s="83">
        <f t="shared" si="20"/>
        <v>331.4268873</v>
      </c>
      <c r="P765" s="83">
        <f t="shared" si="21"/>
        <v>0.09515558062</v>
      </c>
      <c r="Q765" s="83">
        <f t="shared" si="22"/>
        <v>1</v>
      </c>
      <c r="R765" s="86">
        <f t="shared" si="31"/>
        <v>132.8352784</v>
      </c>
      <c r="S765" s="86">
        <f>min(R765, offset(Sheet1!$K$9,B765-1,0))</f>
        <v>132.8352784</v>
      </c>
      <c r="T765" s="83">
        <f t="shared" si="30"/>
        <v>6262.049039</v>
      </c>
      <c r="U765" s="83">
        <f t="shared" si="26"/>
        <v>0</v>
      </c>
      <c r="V765" s="83">
        <f t="shared" si="27"/>
        <v>3.895256248</v>
      </c>
      <c r="W765" s="83">
        <f t="shared" si="28"/>
        <v>2034.951604</v>
      </c>
    </row>
    <row r="766" ht="12.75" customHeight="1">
      <c r="A766" s="83">
        <f t="shared" si="29"/>
        <v>15.6</v>
      </c>
      <c r="B766" s="83">
        <f>IF( ISERROR( MATCH(R765,Sheet1!$K$9:$K$13,1) ), 1,  MATCH(R765,Sheet1!$K$9:$K$13,1)+1)</f>
        <v>3</v>
      </c>
      <c r="C766" s="94">
        <f>IF( ISERROR( MATCH(D766,Sheet1!$B$25:$B$42) ), 1, MATCH(D766,Sheet1!$B$25:$B$42))</f>
        <v>12</v>
      </c>
      <c r="D766" s="83">
        <f>if(U766, OFFSET(Sheet1!$P$9, 2*B765-1, 0),T765)</f>
        <v>6262.049039</v>
      </c>
      <c r="E766" s="100">
        <f t="array" ref="E766">index(Sheet1!$C$25:$H$42, C766,B766)</f>
        <v>127.2764978</v>
      </c>
      <c r="F766" s="100">
        <f t="array" ref="F766">index(Sheet1!$C$25:$H$42, C766+1,B766)</f>
        <v>137.8828726</v>
      </c>
      <c r="G766" s="94">
        <f t="array" ref="G766">index(Sheet1!$B$25:$B$42, C766,1)</f>
        <v>6000</v>
      </c>
      <c r="H766" s="94">
        <f t="array" ref="H766">index(Sheet1!$B$25:$B$42, C766+1,1)</f>
        <v>6500</v>
      </c>
      <c r="I766" s="100">
        <f t="shared" si="17"/>
        <v>132.8352784</v>
      </c>
      <c r="J766" s="100">
        <f t="array" ref="J766">index(Sheet1!$F$47:$K$64, C766,B766)</f>
        <v>1790.1</v>
      </c>
      <c r="K766" s="100">
        <f t="array" ref="K766">index(Sheet1!$F$47:$K$64, C766+1,B766)</f>
        <v>1712.88</v>
      </c>
      <c r="L766" s="102">
        <f t="shared" si="18"/>
        <v>1749.629146</v>
      </c>
      <c r="M766" s="83">
        <f>L766/( 0.5*Sheet1!$F$18/12)</f>
        <v>1677.794443</v>
      </c>
      <c r="N766" s="83">
        <f t="shared" si="19"/>
        <v>0.4817095732</v>
      </c>
      <c r="O766" s="83">
        <f t="shared" si="20"/>
        <v>331.8509661</v>
      </c>
      <c r="P766" s="83">
        <f t="shared" si="21"/>
        <v>0.09527733739</v>
      </c>
      <c r="Q766" s="83">
        <f t="shared" si="22"/>
        <v>1</v>
      </c>
      <c r="R766" s="86">
        <f t="shared" si="31"/>
        <v>132.9201179</v>
      </c>
      <c r="S766" s="86">
        <f>min(R766, offset(Sheet1!$K$9,B766-1,0))</f>
        <v>132.9201179</v>
      </c>
      <c r="T766" s="83">
        <f t="shared" si="30"/>
        <v>6266.048495</v>
      </c>
      <c r="U766" s="83">
        <f t="shared" si="26"/>
        <v>0</v>
      </c>
      <c r="V766" s="83">
        <f t="shared" si="27"/>
        <v>3.897745812</v>
      </c>
      <c r="W766" s="83">
        <f t="shared" si="28"/>
        <v>2038.846861</v>
      </c>
    </row>
    <row r="767" ht="12.75" customHeight="1">
      <c r="A767" s="83">
        <f t="shared" si="29"/>
        <v>15.62</v>
      </c>
      <c r="B767" s="83">
        <f>IF( ISERROR( MATCH(R766,Sheet1!$K$9:$K$13,1) ), 1,  MATCH(R766,Sheet1!$K$9:$K$13,1)+1)</f>
        <v>3</v>
      </c>
      <c r="C767" s="94">
        <f>IF( ISERROR( MATCH(D767,Sheet1!$B$25:$B$42) ), 1, MATCH(D767,Sheet1!$B$25:$B$42))</f>
        <v>12</v>
      </c>
      <c r="D767" s="83">
        <f>if(U767, OFFSET(Sheet1!$P$9, 2*B766-1, 0),T766)</f>
        <v>6266.048495</v>
      </c>
      <c r="E767" s="100">
        <f t="array" ref="E767">index(Sheet1!$C$25:$H$42, C767,B767)</f>
        <v>127.2764978</v>
      </c>
      <c r="F767" s="100">
        <f t="array" ref="F767">index(Sheet1!$C$25:$H$42, C767+1,B767)</f>
        <v>137.8828726</v>
      </c>
      <c r="G767" s="94">
        <f t="array" ref="G767">index(Sheet1!$B$25:$B$42, C767,1)</f>
        <v>6000</v>
      </c>
      <c r="H767" s="94">
        <f t="array" ref="H767">index(Sheet1!$B$25:$B$42, C767+1,1)</f>
        <v>6500</v>
      </c>
      <c r="I767" s="100">
        <f t="shared" si="17"/>
        <v>132.9201179</v>
      </c>
      <c r="J767" s="100">
        <f t="array" ref="J767">index(Sheet1!$F$47:$K$64, C767,B767)</f>
        <v>1790.1</v>
      </c>
      <c r="K767" s="100">
        <f t="array" ref="K767">index(Sheet1!$F$47:$K$64, C767+1,B767)</f>
        <v>1712.88</v>
      </c>
      <c r="L767" s="102">
        <f t="shared" si="18"/>
        <v>1749.01147</v>
      </c>
      <c r="M767" s="83">
        <f>L767/( 0.5*Sheet1!$F$18/12)</f>
        <v>1677.202127</v>
      </c>
      <c r="N767" s="83">
        <f t="shared" si="19"/>
        <v>0.4815395141</v>
      </c>
      <c r="O767" s="83">
        <f t="shared" si="20"/>
        <v>332.2749957</v>
      </c>
      <c r="P767" s="83">
        <f t="shared" si="21"/>
        <v>0.09539908001</v>
      </c>
      <c r="Q767" s="83">
        <f t="shared" si="22"/>
        <v>1</v>
      </c>
      <c r="R767" s="86">
        <f t="shared" si="31"/>
        <v>133.0048932</v>
      </c>
      <c r="S767" s="86">
        <f>min(R767, offset(Sheet1!$K$9,B767-1,0))</f>
        <v>133.0048932</v>
      </c>
      <c r="T767" s="83">
        <f t="shared" si="30"/>
        <v>6270.04493</v>
      </c>
      <c r="U767" s="83">
        <f t="shared" si="26"/>
        <v>0</v>
      </c>
      <c r="V767" s="83">
        <f t="shared" si="27"/>
        <v>3.900233496</v>
      </c>
      <c r="W767" s="83">
        <f t="shared" si="28"/>
        <v>2042.744606</v>
      </c>
    </row>
    <row r="768" ht="12.75" customHeight="1">
      <c r="A768" s="83">
        <f t="shared" si="29"/>
        <v>15.64</v>
      </c>
      <c r="B768" s="83">
        <f>IF( ISERROR( MATCH(R767,Sheet1!$K$9:$K$13,1) ), 1,  MATCH(R767,Sheet1!$K$9:$K$13,1)+1)</f>
        <v>3</v>
      </c>
      <c r="C768" s="94">
        <f>IF( ISERROR( MATCH(D768,Sheet1!$B$25:$B$42) ), 1, MATCH(D768,Sheet1!$B$25:$B$42))</f>
        <v>12</v>
      </c>
      <c r="D768" s="83">
        <f>if(U768, OFFSET(Sheet1!$P$9, 2*B767-1, 0),T767)</f>
        <v>6270.04493</v>
      </c>
      <c r="E768" s="100">
        <f t="array" ref="E768">index(Sheet1!$C$25:$H$42, C768,B768)</f>
        <v>127.2764978</v>
      </c>
      <c r="F768" s="100">
        <f t="array" ref="F768">index(Sheet1!$C$25:$H$42, C768+1,B768)</f>
        <v>137.8828726</v>
      </c>
      <c r="G768" s="94">
        <f t="array" ref="G768">index(Sheet1!$B$25:$B$42, C768,1)</f>
        <v>6000</v>
      </c>
      <c r="H768" s="94">
        <f t="array" ref="H768">index(Sheet1!$B$25:$B$42, C768+1,1)</f>
        <v>6500</v>
      </c>
      <c r="I768" s="100">
        <f t="shared" si="17"/>
        <v>133.0048932</v>
      </c>
      <c r="J768" s="100">
        <f t="array" ref="J768">index(Sheet1!$F$47:$K$64, C768,B768)</f>
        <v>1790.1</v>
      </c>
      <c r="K768" s="100">
        <f t="array" ref="K768">index(Sheet1!$F$47:$K$64, C768+1,B768)</f>
        <v>1712.88</v>
      </c>
      <c r="L768" s="102">
        <f t="shared" si="18"/>
        <v>1748.394261</v>
      </c>
      <c r="M768" s="83">
        <f>L768/( 0.5*Sheet1!$F$18/12)</f>
        <v>1676.610259</v>
      </c>
      <c r="N768" s="83">
        <f t="shared" si="19"/>
        <v>0.4813695834</v>
      </c>
      <c r="O768" s="83">
        <f t="shared" si="20"/>
        <v>332.6989755</v>
      </c>
      <c r="P768" s="83">
        <f t="shared" si="21"/>
        <v>0.09552080834</v>
      </c>
      <c r="Q768" s="83">
        <f t="shared" si="22"/>
        <v>1</v>
      </c>
      <c r="R768" s="86">
        <f t="shared" si="31"/>
        <v>133.0896046</v>
      </c>
      <c r="S768" s="86">
        <f>min(R768, offset(Sheet1!$K$9,B768-1,0))</f>
        <v>133.0896046</v>
      </c>
      <c r="T768" s="83">
        <f t="shared" si="30"/>
        <v>6274.038346</v>
      </c>
      <c r="U768" s="83">
        <f t="shared" si="26"/>
        <v>0</v>
      </c>
      <c r="V768" s="83">
        <f t="shared" si="27"/>
        <v>3.902719301</v>
      </c>
      <c r="W768" s="83">
        <f t="shared" si="28"/>
        <v>2046.64484</v>
      </c>
    </row>
    <row r="769" ht="12.75" customHeight="1">
      <c r="A769" s="83">
        <f t="shared" si="29"/>
        <v>15.66</v>
      </c>
      <c r="B769" s="83">
        <f>IF( ISERROR( MATCH(R768,Sheet1!$K$9:$K$13,1) ), 1,  MATCH(R768,Sheet1!$K$9:$K$13,1)+1)</f>
        <v>3</v>
      </c>
      <c r="C769" s="94">
        <f>IF( ISERROR( MATCH(D769,Sheet1!$B$25:$B$42) ), 1, MATCH(D769,Sheet1!$B$25:$B$42))</f>
        <v>12</v>
      </c>
      <c r="D769" s="83">
        <f>if(U769, OFFSET(Sheet1!$P$9, 2*B768-1, 0),T768)</f>
        <v>6274.038346</v>
      </c>
      <c r="E769" s="100">
        <f t="array" ref="E769">index(Sheet1!$C$25:$H$42, C769,B769)</f>
        <v>127.2764978</v>
      </c>
      <c r="F769" s="100">
        <f t="array" ref="F769">index(Sheet1!$C$25:$H$42, C769+1,B769)</f>
        <v>137.8828726</v>
      </c>
      <c r="G769" s="94">
        <f t="array" ref="G769">index(Sheet1!$B$25:$B$42, C769,1)</f>
        <v>6000</v>
      </c>
      <c r="H769" s="94">
        <f t="array" ref="H769">index(Sheet1!$B$25:$B$42, C769+1,1)</f>
        <v>6500</v>
      </c>
      <c r="I769" s="100">
        <f t="shared" si="17"/>
        <v>133.0896046</v>
      </c>
      <c r="J769" s="100">
        <f t="array" ref="J769">index(Sheet1!$F$47:$K$64, C769,B769)</f>
        <v>1790.1</v>
      </c>
      <c r="K769" s="100">
        <f t="array" ref="K769">index(Sheet1!$F$47:$K$64, C769+1,B769)</f>
        <v>1712.88</v>
      </c>
      <c r="L769" s="102">
        <f t="shared" si="18"/>
        <v>1747.777518</v>
      </c>
      <c r="M769" s="83">
        <f>L769/( 0.5*Sheet1!$F$18/12)</f>
        <v>1676.018837</v>
      </c>
      <c r="N769" s="83">
        <f t="shared" si="19"/>
        <v>0.481199781</v>
      </c>
      <c r="O769" s="83">
        <f t="shared" si="20"/>
        <v>333.122905</v>
      </c>
      <c r="P769" s="83">
        <f t="shared" si="21"/>
        <v>0.09564252226</v>
      </c>
      <c r="Q769" s="83">
        <f t="shared" si="22"/>
        <v>1</v>
      </c>
      <c r="R769" s="86">
        <f t="shared" si="31"/>
        <v>133.1742519</v>
      </c>
      <c r="S769" s="86">
        <f>min(R769, offset(Sheet1!$K$9,B769-1,0))</f>
        <v>133.1742519</v>
      </c>
      <c r="T769" s="83">
        <f t="shared" si="30"/>
        <v>6278.028746</v>
      </c>
      <c r="U769" s="83">
        <f t="shared" si="26"/>
        <v>0</v>
      </c>
      <c r="V769" s="83">
        <f t="shared" si="27"/>
        <v>3.905203229</v>
      </c>
      <c r="W769" s="83">
        <f t="shared" si="28"/>
        <v>2050.547559</v>
      </c>
    </row>
    <row r="770" ht="12.75" customHeight="1">
      <c r="A770" s="83">
        <f t="shared" si="29"/>
        <v>15.68</v>
      </c>
      <c r="B770" s="83">
        <f>IF( ISERROR( MATCH(R769,Sheet1!$K$9:$K$13,1) ), 1,  MATCH(R769,Sheet1!$K$9:$K$13,1)+1)</f>
        <v>3</v>
      </c>
      <c r="C770" s="94">
        <f>IF( ISERROR( MATCH(D770,Sheet1!$B$25:$B$42) ), 1, MATCH(D770,Sheet1!$B$25:$B$42))</f>
        <v>12</v>
      </c>
      <c r="D770" s="83">
        <f>if(U770, OFFSET(Sheet1!$P$9, 2*B769-1, 0),T769)</f>
        <v>6278.028746</v>
      </c>
      <c r="E770" s="100">
        <f t="array" ref="E770">index(Sheet1!$C$25:$H$42, C770,B770)</f>
        <v>127.2764978</v>
      </c>
      <c r="F770" s="100">
        <f t="array" ref="F770">index(Sheet1!$C$25:$H$42, C770+1,B770)</f>
        <v>137.8828726</v>
      </c>
      <c r="G770" s="94">
        <f t="array" ref="G770">index(Sheet1!$B$25:$B$42, C770,1)</f>
        <v>6000</v>
      </c>
      <c r="H770" s="94">
        <f t="array" ref="H770">index(Sheet1!$B$25:$B$42, C770+1,1)</f>
        <v>6500</v>
      </c>
      <c r="I770" s="100">
        <f t="shared" si="17"/>
        <v>133.1742519</v>
      </c>
      <c r="J770" s="100">
        <f t="array" ref="J770">index(Sheet1!$F$47:$K$64, C770,B770)</f>
        <v>1790.1</v>
      </c>
      <c r="K770" s="100">
        <f t="array" ref="K770">index(Sheet1!$F$47:$K$64, C770+1,B770)</f>
        <v>1712.88</v>
      </c>
      <c r="L770" s="102">
        <f t="shared" si="18"/>
        <v>1747.161241</v>
      </c>
      <c r="M770" s="83">
        <f>L770/( 0.5*Sheet1!$F$18/12)</f>
        <v>1675.427863</v>
      </c>
      <c r="N770" s="83">
        <f t="shared" si="19"/>
        <v>0.481030107</v>
      </c>
      <c r="O770" s="83">
        <f t="shared" si="20"/>
        <v>333.5467839</v>
      </c>
      <c r="P770" s="83">
        <f t="shared" si="21"/>
        <v>0.09576422162</v>
      </c>
      <c r="Q770" s="83">
        <f t="shared" si="22"/>
        <v>1</v>
      </c>
      <c r="R770" s="86">
        <f t="shared" si="31"/>
        <v>133.2588353</v>
      </c>
      <c r="S770" s="86">
        <f>min(R770, offset(Sheet1!$K$9,B770-1,0))</f>
        <v>133.2588353</v>
      </c>
      <c r="T770" s="83">
        <f t="shared" si="30"/>
        <v>6282.016129</v>
      </c>
      <c r="U770" s="83">
        <f t="shared" si="26"/>
        <v>0</v>
      </c>
      <c r="V770" s="83">
        <f t="shared" si="27"/>
        <v>3.907685279</v>
      </c>
      <c r="W770" s="83">
        <f t="shared" si="28"/>
        <v>2054.452762</v>
      </c>
    </row>
    <row r="771" ht="12.75" customHeight="1">
      <c r="A771" s="83">
        <f t="shared" si="29"/>
        <v>15.7</v>
      </c>
      <c r="B771" s="83">
        <f>IF( ISERROR( MATCH(R770,Sheet1!$K$9:$K$13,1) ), 1,  MATCH(R770,Sheet1!$K$9:$K$13,1)+1)</f>
        <v>3</v>
      </c>
      <c r="C771" s="94">
        <f>IF( ISERROR( MATCH(D771,Sheet1!$B$25:$B$42) ), 1, MATCH(D771,Sheet1!$B$25:$B$42))</f>
        <v>12</v>
      </c>
      <c r="D771" s="83">
        <f>if(U771, OFFSET(Sheet1!$P$9, 2*B770-1, 0),T770)</f>
        <v>6282.016129</v>
      </c>
      <c r="E771" s="100">
        <f t="array" ref="E771">index(Sheet1!$C$25:$H$42, C771,B771)</f>
        <v>127.2764978</v>
      </c>
      <c r="F771" s="100">
        <f t="array" ref="F771">index(Sheet1!$C$25:$H$42, C771+1,B771)</f>
        <v>137.8828726</v>
      </c>
      <c r="G771" s="94">
        <f t="array" ref="G771">index(Sheet1!$B$25:$B$42, C771,1)</f>
        <v>6000</v>
      </c>
      <c r="H771" s="94">
        <f t="array" ref="H771">index(Sheet1!$B$25:$B$42, C771+1,1)</f>
        <v>6500</v>
      </c>
      <c r="I771" s="100">
        <f t="shared" si="17"/>
        <v>133.2588353</v>
      </c>
      <c r="J771" s="100">
        <f t="array" ref="J771">index(Sheet1!$F$47:$K$64, C771,B771)</f>
        <v>1790.1</v>
      </c>
      <c r="K771" s="100">
        <f t="array" ref="K771">index(Sheet1!$F$47:$K$64, C771+1,B771)</f>
        <v>1712.88</v>
      </c>
      <c r="L771" s="102">
        <f t="shared" si="18"/>
        <v>1746.545429</v>
      </c>
      <c r="M771" s="83">
        <f>L771/( 0.5*Sheet1!$F$18/12)</f>
        <v>1674.837334</v>
      </c>
      <c r="N771" s="83">
        <f t="shared" si="19"/>
        <v>0.4808605611</v>
      </c>
      <c r="O771" s="83">
        <f t="shared" si="20"/>
        <v>333.9706116</v>
      </c>
      <c r="P771" s="83">
        <f t="shared" si="21"/>
        <v>0.0958859063</v>
      </c>
      <c r="Q771" s="83">
        <f t="shared" si="22"/>
        <v>1</v>
      </c>
      <c r="R771" s="86">
        <f t="shared" si="31"/>
        <v>133.3433547</v>
      </c>
      <c r="S771" s="86">
        <f>min(R771, offset(Sheet1!$K$9,B771-1,0))</f>
        <v>133.3433547</v>
      </c>
      <c r="T771" s="83">
        <f t="shared" si="30"/>
        <v>6286.000499</v>
      </c>
      <c r="U771" s="83">
        <f t="shared" si="26"/>
        <v>0</v>
      </c>
      <c r="V771" s="83">
        <f t="shared" si="27"/>
        <v>3.910165454</v>
      </c>
      <c r="W771" s="83">
        <f t="shared" si="28"/>
        <v>2058.360448</v>
      </c>
    </row>
    <row r="772" ht="12.75" customHeight="1">
      <c r="A772" s="83">
        <f t="shared" si="29"/>
        <v>15.72</v>
      </c>
      <c r="B772" s="83">
        <f>IF( ISERROR( MATCH(R771,Sheet1!$K$9:$K$13,1) ), 1,  MATCH(R771,Sheet1!$K$9:$K$13,1)+1)</f>
        <v>3</v>
      </c>
      <c r="C772" s="94">
        <f>IF( ISERROR( MATCH(D772,Sheet1!$B$25:$B$42) ), 1, MATCH(D772,Sheet1!$B$25:$B$42))</f>
        <v>12</v>
      </c>
      <c r="D772" s="83">
        <f>if(U772, OFFSET(Sheet1!$P$9, 2*B771-1, 0),T771)</f>
        <v>6286.000499</v>
      </c>
      <c r="E772" s="100">
        <f t="array" ref="E772">index(Sheet1!$C$25:$H$42, C772,B772)</f>
        <v>127.2764978</v>
      </c>
      <c r="F772" s="100">
        <f t="array" ref="F772">index(Sheet1!$C$25:$H$42, C772+1,B772)</f>
        <v>137.8828726</v>
      </c>
      <c r="G772" s="94">
        <f t="array" ref="G772">index(Sheet1!$B$25:$B$42, C772,1)</f>
        <v>6000</v>
      </c>
      <c r="H772" s="94">
        <f t="array" ref="H772">index(Sheet1!$B$25:$B$42, C772+1,1)</f>
        <v>6500</v>
      </c>
      <c r="I772" s="100">
        <f t="shared" si="17"/>
        <v>133.3433547</v>
      </c>
      <c r="J772" s="100">
        <f t="array" ref="J772">index(Sheet1!$F$47:$K$64, C772,B772)</f>
        <v>1790.1</v>
      </c>
      <c r="K772" s="100">
        <f t="array" ref="K772">index(Sheet1!$F$47:$K$64, C772+1,B772)</f>
        <v>1712.88</v>
      </c>
      <c r="L772" s="102">
        <f t="shared" si="18"/>
        <v>1745.930083</v>
      </c>
      <c r="M772" s="83">
        <f>L772/( 0.5*Sheet1!$F$18/12)</f>
        <v>1674.247253</v>
      </c>
      <c r="N772" s="83">
        <f t="shared" si="19"/>
        <v>0.4806911435</v>
      </c>
      <c r="O772" s="83">
        <f t="shared" si="20"/>
        <v>334.3943878</v>
      </c>
      <c r="P772" s="83">
        <f t="shared" si="21"/>
        <v>0.09600757617</v>
      </c>
      <c r="Q772" s="83">
        <f t="shared" si="22"/>
        <v>1</v>
      </c>
      <c r="R772" s="86">
        <f t="shared" si="31"/>
        <v>133.4278103</v>
      </c>
      <c r="S772" s="86">
        <f>min(R772, offset(Sheet1!$K$9,B772-1,0))</f>
        <v>133.4278103</v>
      </c>
      <c r="T772" s="83">
        <f t="shared" si="30"/>
        <v>6289.981856</v>
      </c>
      <c r="U772" s="83">
        <f t="shared" si="26"/>
        <v>0</v>
      </c>
      <c r="V772" s="83">
        <f t="shared" si="27"/>
        <v>3.912643753</v>
      </c>
      <c r="W772" s="83">
        <f t="shared" si="28"/>
        <v>2062.270613</v>
      </c>
    </row>
    <row r="773" ht="12.75" customHeight="1">
      <c r="A773" s="83">
        <f t="shared" si="29"/>
        <v>15.74</v>
      </c>
      <c r="B773" s="83">
        <f>IF( ISERROR( MATCH(R772,Sheet1!$K$9:$K$13,1) ), 1,  MATCH(R772,Sheet1!$K$9:$K$13,1)+1)</f>
        <v>3</v>
      </c>
      <c r="C773" s="94">
        <f>IF( ISERROR( MATCH(D773,Sheet1!$B$25:$B$42) ), 1, MATCH(D773,Sheet1!$B$25:$B$42))</f>
        <v>12</v>
      </c>
      <c r="D773" s="83">
        <f>if(U773, OFFSET(Sheet1!$P$9, 2*B772-1, 0),T772)</f>
        <v>6289.981856</v>
      </c>
      <c r="E773" s="100">
        <f t="array" ref="E773">index(Sheet1!$C$25:$H$42, C773,B773)</f>
        <v>127.2764978</v>
      </c>
      <c r="F773" s="100">
        <f t="array" ref="F773">index(Sheet1!$C$25:$H$42, C773+1,B773)</f>
        <v>137.8828726</v>
      </c>
      <c r="G773" s="94">
        <f t="array" ref="G773">index(Sheet1!$B$25:$B$42, C773,1)</f>
        <v>6000</v>
      </c>
      <c r="H773" s="94">
        <f t="array" ref="H773">index(Sheet1!$B$25:$B$42, C773+1,1)</f>
        <v>6500</v>
      </c>
      <c r="I773" s="100">
        <f t="shared" si="17"/>
        <v>133.4278103</v>
      </c>
      <c r="J773" s="100">
        <f t="array" ref="J773">index(Sheet1!$F$47:$K$64, C773,B773)</f>
        <v>1790.1</v>
      </c>
      <c r="K773" s="100">
        <f t="array" ref="K773">index(Sheet1!$F$47:$K$64, C773+1,B773)</f>
        <v>1712.88</v>
      </c>
      <c r="L773" s="102">
        <f t="shared" si="18"/>
        <v>1745.315202</v>
      </c>
      <c r="M773" s="83">
        <f>L773/( 0.5*Sheet1!$F$18/12)</f>
        <v>1673.657617</v>
      </c>
      <c r="N773" s="83">
        <f t="shared" si="19"/>
        <v>0.4805218539</v>
      </c>
      <c r="O773" s="83">
        <f t="shared" si="20"/>
        <v>334.8181119</v>
      </c>
      <c r="P773" s="83">
        <f t="shared" si="21"/>
        <v>0.09612923111</v>
      </c>
      <c r="Q773" s="83">
        <f t="shared" si="22"/>
        <v>1</v>
      </c>
      <c r="R773" s="86">
        <f t="shared" si="31"/>
        <v>133.5122019</v>
      </c>
      <c r="S773" s="86">
        <f>min(R773, offset(Sheet1!$K$9,B773-1,0))</f>
        <v>133.5122019</v>
      </c>
      <c r="T773" s="83">
        <f t="shared" si="30"/>
        <v>6293.960202</v>
      </c>
      <c r="U773" s="83">
        <f t="shared" si="26"/>
        <v>0</v>
      </c>
      <c r="V773" s="83">
        <f t="shared" si="27"/>
        <v>3.915120179</v>
      </c>
      <c r="W773" s="83">
        <f t="shared" si="28"/>
        <v>2066.183257</v>
      </c>
    </row>
    <row r="774" ht="12.75" customHeight="1">
      <c r="A774" s="83">
        <f t="shared" si="29"/>
        <v>15.76</v>
      </c>
      <c r="B774" s="83">
        <f>IF( ISERROR( MATCH(R773,Sheet1!$K$9:$K$13,1) ), 1,  MATCH(R773,Sheet1!$K$9:$K$13,1)+1)</f>
        <v>3</v>
      </c>
      <c r="C774" s="94">
        <f>IF( ISERROR( MATCH(D774,Sheet1!$B$25:$B$42) ), 1, MATCH(D774,Sheet1!$B$25:$B$42))</f>
        <v>12</v>
      </c>
      <c r="D774" s="83">
        <f>if(U774, OFFSET(Sheet1!$P$9, 2*B773-1, 0),T773)</f>
        <v>6293.960202</v>
      </c>
      <c r="E774" s="100">
        <f t="array" ref="E774">index(Sheet1!$C$25:$H$42, C774,B774)</f>
        <v>127.2764978</v>
      </c>
      <c r="F774" s="100">
        <f t="array" ref="F774">index(Sheet1!$C$25:$H$42, C774+1,B774)</f>
        <v>137.8828726</v>
      </c>
      <c r="G774" s="94">
        <f t="array" ref="G774">index(Sheet1!$B$25:$B$42, C774,1)</f>
        <v>6000</v>
      </c>
      <c r="H774" s="94">
        <f t="array" ref="H774">index(Sheet1!$B$25:$B$42, C774+1,1)</f>
        <v>6500</v>
      </c>
      <c r="I774" s="100">
        <f t="shared" si="17"/>
        <v>133.5122019</v>
      </c>
      <c r="J774" s="100">
        <f t="array" ref="J774">index(Sheet1!$F$47:$K$64, C774,B774)</f>
        <v>1790.1</v>
      </c>
      <c r="K774" s="100">
        <f t="array" ref="K774">index(Sheet1!$F$47:$K$64, C774+1,B774)</f>
        <v>1712.88</v>
      </c>
      <c r="L774" s="102">
        <f t="shared" si="18"/>
        <v>1744.700786</v>
      </c>
      <c r="M774" s="83">
        <f>L774/( 0.5*Sheet1!$F$18/12)</f>
        <v>1673.068428</v>
      </c>
      <c r="N774" s="83">
        <f t="shared" si="19"/>
        <v>0.4803526924</v>
      </c>
      <c r="O774" s="83">
        <f t="shared" si="20"/>
        <v>335.2417836</v>
      </c>
      <c r="P774" s="83">
        <f t="shared" si="21"/>
        <v>0.09625087097</v>
      </c>
      <c r="Q774" s="83">
        <f t="shared" si="22"/>
        <v>1</v>
      </c>
      <c r="R774" s="86">
        <f t="shared" si="31"/>
        <v>133.5965297</v>
      </c>
      <c r="S774" s="86">
        <f>min(R774, offset(Sheet1!$K$9,B774-1,0))</f>
        <v>133.5965297</v>
      </c>
      <c r="T774" s="83">
        <f t="shared" si="30"/>
        <v>6297.935538</v>
      </c>
      <c r="U774" s="83">
        <f t="shared" si="26"/>
        <v>0</v>
      </c>
      <c r="V774" s="83">
        <f t="shared" si="27"/>
        <v>3.917594731</v>
      </c>
      <c r="W774" s="83">
        <f t="shared" si="28"/>
        <v>2070.098377</v>
      </c>
    </row>
    <row r="775" ht="12.75" customHeight="1">
      <c r="A775" s="83">
        <f t="shared" si="29"/>
        <v>15.78</v>
      </c>
      <c r="B775" s="83">
        <f>IF( ISERROR( MATCH(R774,Sheet1!$K$9:$K$13,1) ), 1,  MATCH(R774,Sheet1!$K$9:$K$13,1)+1)</f>
        <v>3</v>
      </c>
      <c r="C775" s="94">
        <f>IF( ISERROR( MATCH(D775,Sheet1!$B$25:$B$42) ), 1, MATCH(D775,Sheet1!$B$25:$B$42))</f>
        <v>12</v>
      </c>
      <c r="D775" s="83">
        <f>if(U775, OFFSET(Sheet1!$P$9, 2*B774-1, 0),T774)</f>
        <v>6297.935538</v>
      </c>
      <c r="E775" s="100">
        <f t="array" ref="E775">index(Sheet1!$C$25:$H$42, C775,B775)</f>
        <v>127.2764978</v>
      </c>
      <c r="F775" s="100">
        <f t="array" ref="F775">index(Sheet1!$C$25:$H$42, C775+1,B775)</f>
        <v>137.8828726</v>
      </c>
      <c r="G775" s="94">
        <f t="array" ref="G775">index(Sheet1!$B$25:$B$42, C775,1)</f>
        <v>6000</v>
      </c>
      <c r="H775" s="94">
        <f t="array" ref="H775">index(Sheet1!$B$25:$B$42, C775+1,1)</f>
        <v>6500</v>
      </c>
      <c r="I775" s="100">
        <f t="shared" si="17"/>
        <v>133.5965297</v>
      </c>
      <c r="J775" s="100">
        <f t="array" ref="J775">index(Sheet1!$F$47:$K$64, C775,B775)</f>
        <v>1790.1</v>
      </c>
      <c r="K775" s="100">
        <f t="array" ref="K775">index(Sheet1!$F$47:$K$64, C775+1,B775)</f>
        <v>1712.88</v>
      </c>
      <c r="L775" s="102">
        <f t="shared" si="18"/>
        <v>1744.086836</v>
      </c>
      <c r="M775" s="83">
        <f>L775/( 0.5*Sheet1!$F$18/12)</f>
        <v>1672.479684</v>
      </c>
      <c r="N775" s="83">
        <f t="shared" si="19"/>
        <v>0.4801836588</v>
      </c>
      <c r="O775" s="83">
        <f t="shared" si="20"/>
        <v>335.6654023</v>
      </c>
      <c r="P775" s="83">
        <f t="shared" si="21"/>
        <v>0.09637249563</v>
      </c>
      <c r="Q775" s="83">
        <f t="shared" si="22"/>
        <v>1</v>
      </c>
      <c r="R775" s="86">
        <f t="shared" si="31"/>
        <v>133.6807937</v>
      </c>
      <c r="S775" s="86">
        <f>min(R775, offset(Sheet1!$K$9,B775-1,0))</f>
        <v>133.6807937</v>
      </c>
      <c r="T775" s="83">
        <f t="shared" si="30"/>
        <v>6301.907866</v>
      </c>
      <c r="U775" s="83">
        <f t="shared" si="26"/>
        <v>0</v>
      </c>
      <c r="V775" s="83">
        <f t="shared" si="27"/>
        <v>3.92006741</v>
      </c>
      <c r="W775" s="83">
        <f t="shared" si="28"/>
        <v>2074.015972</v>
      </c>
    </row>
    <row r="776" ht="12.75" customHeight="1">
      <c r="A776" s="83">
        <f t="shared" si="29"/>
        <v>15.8</v>
      </c>
      <c r="B776" s="83">
        <f>IF( ISERROR( MATCH(R775,Sheet1!$K$9:$K$13,1) ), 1,  MATCH(R775,Sheet1!$K$9:$K$13,1)+1)</f>
        <v>3</v>
      </c>
      <c r="C776" s="94">
        <f>IF( ISERROR( MATCH(D776,Sheet1!$B$25:$B$42) ), 1, MATCH(D776,Sheet1!$B$25:$B$42))</f>
        <v>12</v>
      </c>
      <c r="D776" s="83">
        <f>if(U776, OFFSET(Sheet1!$P$9, 2*B775-1, 0),T775)</f>
        <v>6301.907866</v>
      </c>
      <c r="E776" s="100">
        <f t="array" ref="E776">index(Sheet1!$C$25:$H$42, C776,B776)</f>
        <v>127.2764978</v>
      </c>
      <c r="F776" s="100">
        <f t="array" ref="F776">index(Sheet1!$C$25:$H$42, C776+1,B776)</f>
        <v>137.8828726</v>
      </c>
      <c r="G776" s="94">
        <f t="array" ref="G776">index(Sheet1!$B$25:$B$42, C776,1)</f>
        <v>6000</v>
      </c>
      <c r="H776" s="94">
        <f t="array" ref="H776">index(Sheet1!$B$25:$B$42, C776+1,1)</f>
        <v>6500</v>
      </c>
      <c r="I776" s="100">
        <f t="shared" si="17"/>
        <v>133.6807937</v>
      </c>
      <c r="J776" s="100">
        <f t="array" ref="J776">index(Sheet1!$F$47:$K$64, C776,B776)</f>
        <v>1790.1</v>
      </c>
      <c r="K776" s="100">
        <f t="array" ref="K776">index(Sheet1!$F$47:$K$64, C776+1,B776)</f>
        <v>1712.88</v>
      </c>
      <c r="L776" s="102">
        <f t="shared" si="18"/>
        <v>1743.473349</v>
      </c>
      <c r="M776" s="83">
        <f>L776/( 0.5*Sheet1!$F$18/12)</f>
        <v>1671.891385</v>
      </c>
      <c r="N776" s="83">
        <f t="shared" si="19"/>
        <v>0.4800147532</v>
      </c>
      <c r="O776" s="83">
        <f t="shared" si="20"/>
        <v>336.0889676</v>
      </c>
      <c r="P776" s="83">
        <f t="shared" si="21"/>
        <v>0.09649410497</v>
      </c>
      <c r="Q776" s="83">
        <f t="shared" si="22"/>
        <v>1</v>
      </c>
      <c r="R776" s="86">
        <f t="shared" si="31"/>
        <v>133.7649939</v>
      </c>
      <c r="S776" s="86">
        <f>min(R776, offset(Sheet1!$K$9,B776-1,0))</f>
        <v>133.7649939</v>
      </c>
      <c r="T776" s="83">
        <f t="shared" si="30"/>
        <v>6305.877187</v>
      </c>
      <c r="U776" s="83">
        <f t="shared" si="26"/>
        <v>0</v>
      </c>
      <c r="V776" s="83">
        <f t="shared" si="27"/>
        <v>3.922538219</v>
      </c>
      <c r="W776" s="83">
        <f t="shared" si="28"/>
        <v>2077.936039</v>
      </c>
    </row>
    <row r="777" ht="12.75" customHeight="1">
      <c r="A777" s="83">
        <f t="shared" si="29"/>
        <v>15.82</v>
      </c>
      <c r="B777" s="83">
        <f>IF( ISERROR( MATCH(R776,Sheet1!$K$9:$K$13,1) ), 1,  MATCH(R776,Sheet1!$K$9:$K$13,1)+1)</f>
        <v>3</v>
      </c>
      <c r="C777" s="94">
        <f>IF( ISERROR( MATCH(D777,Sheet1!$B$25:$B$42) ), 1, MATCH(D777,Sheet1!$B$25:$B$42))</f>
        <v>12</v>
      </c>
      <c r="D777" s="83">
        <f>if(U777, OFFSET(Sheet1!$P$9, 2*B776-1, 0),T776)</f>
        <v>6305.877187</v>
      </c>
      <c r="E777" s="100">
        <f t="array" ref="E777">index(Sheet1!$C$25:$H$42, C777,B777)</f>
        <v>127.2764978</v>
      </c>
      <c r="F777" s="100">
        <f t="array" ref="F777">index(Sheet1!$C$25:$H$42, C777+1,B777)</f>
        <v>137.8828726</v>
      </c>
      <c r="G777" s="94">
        <f t="array" ref="G777">index(Sheet1!$B$25:$B$42, C777,1)</f>
        <v>6000</v>
      </c>
      <c r="H777" s="94">
        <f t="array" ref="H777">index(Sheet1!$B$25:$B$42, C777+1,1)</f>
        <v>6500</v>
      </c>
      <c r="I777" s="100">
        <f t="shared" si="17"/>
        <v>133.7649939</v>
      </c>
      <c r="J777" s="100">
        <f t="array" ref="J777">index(Sheet1!$F$47:$K$64, C777,B777)</f>
        <v>1790.1</v>
      </c>
      <c r="K777" s="100">
        <f t="array" ref="K777">index(Sheet1!$F$47:$K$64, C777+1,B777)</f>
        <v>1712.88</v>
      </c>
      <c r="L777" s="102">
        <f t="shared" si="18"/>
        <v>1742.860327</v>
      </c>
      <c r="M777" s="83">
        <f>L777/( 0.5*Sheet1!$F$18/12)</f>
        <v>1671.303532</v>
      </c>
      <c r="N777" s="83">
        <f t="shared" si="19"/>
        <v>0.4798459754</v>
      </c>
      <c r="O777" s="83">
        <f t="shared" si="20"/>
        <v>336.5124791</v>
      </c>
      <c r="P777" s="83">
        <f t="shared" si="21"/>
        <v>0.09661569885</v>
      </c>
      <c r="Q777" s="83">
        <f t="shared" si="22"/>
        <v>1</v>
      </c>
      <c r="R777" s="86">
        <f t="shared" si="31"/>
        <v>133.8491304</v>
      </c>
      <c r="S777" s="86">
        <f>min(R777, offset(Sheet1!$K$9,B777-1,0))</f>
        <v>133.8491304</v>
      </c>
      <c r="T777" s="83">
        <f t="shared" si="30"/>
        <v>6309.843503</v>
      </c>
      <c r="U777" s="83">
        <f t="shared" si="26"/>
        <v>0</v>
      </c>
      <c r="V777" s="83">
        <f t="shared" si="27"/>
        <v>3.925007157</v>
      </c>
      <c r="W777" s="83">
        <f t="shared" si="28"/>
        <v>2081.858577</v>
      </c>
    </row>
    <row r="778" ht="12.75" customHeight="1">
      <c r="A778" s="83">
        <f t="shared" si="29"/>
        <v>15.84</v>
      </c>
      <c r="B778" s="83">
        <f>IF( ISERROR( MATCH(R777,Sheet1!$K$9:$K$13,1) ), 1,  MATCH(R777,Sheet1!$K$9:$K$13,1)+1)</f>
        <v>3</v>
      </c>
      <c r="C778" s="94">
        <f>IF( ISERROR( MATCH(D778,Sheet1!$B$25:$B$42) ), 1, MATCH(D778,Sheet1!$B$25:$B$42))</f>
        <v>12</v>
      </c>
      <c r="D778" s="83">
        <f>if(U778, OFFSET(Sheet1!$P$9, 2*B777-1, 0),T777)</f>
        <v>6309.843503</v>
      </c>
      <c r="E778" s="100">
        <f t="array" ref="E778">index(Sheet1!$C$25:$H$42, C778,B778)</f>
        <v>127.2764978</v>
      </c>
      <c r="F778" s="100">
        <f t="array" ref="F778">index(Sheet1!$C$25:$H$42, C778+1,B778)</f>
        <v>137.8828726</v>
      </c>
      <c r="G778" s="94">
        <f t="array" ref="G778">index(Sheet1!$B$25:$B$42, C778,1)</f>
        <v>6000</v>
      </c>
      <c r="H778" s="94">
        <f t="array" ref="H778">index(Sheet1!$B$25:$B$42, C778+1,1)</f>
        <v>6500</v>
      </c>
      <c r="I778" s="100">
        <f t="shared" si="17"/>
        <v>133.8491304</v>
      </c>
      <c r="J778" s="100">
        <f t="array" ref="J778">index(Sheet1!$F$47:$K$64, C778,B778)</f>
        <v>1790.1</v>
      </c>
      <c r="K778" s="100">
        <f t="array" ref="K778">index(Sheet1!$F$47:$K$64, C778+1,B778)</f>
        <v>1712.88</v>
      </c>
      <c r="L778" s="102">
        <f t="shared" si="18"/>
        <v>1742.247769</v>
      </c>
      <c r="M778" s="83">
        <f>L778/( 0.5*Sheet1!$F$18/12)</f>
        <v>1670.716124</v>
      </c>
      <c r="N778" s="83">
        <f t="shared" si="19"/>
        <v>0.4796773254</v>
      </c>
      <c r="O778" s="83">
        <f t="shared" si="20"/>
        <v>336.9359363</v>
      </c>
      <c r="P778" s="83">
        <f t="shared" si="21"/>
        <v>0.09673727714</v>
      </c>
      <c r="Q778" s="83">
        <f t="shared" si="22"/>
        <v>1</v>
      </c>
      <c r="R778" s="86">
        <f t="shared" si="31"/>
        <v>133.9332031</v>
      </c>
      <c r="S778" s="86">
        <f>min(R778, offset(Sheet1!$K$9,B778-1,0))</f>
        <v>133.9332031</v>
      </c>
      <c r="T778" s="83">
        <f t="shared" si="30"/>
        <v>6313.806815</v>
      </c>
      <c r="U778" s="83">
        <f t="shared" si="26"/>
        <v>0</v>
      </c>
      <c r="V778" s="83">
        <f t="shared" si="27"/>
        <v>3.927474225</v>
      </c>
      <c r="W778" s="83">
        <f t="shared" si="28"/>
        <v>2085.783585</v>
      </c>
    </row>
    <row r="779" ht="12.75" customHeight="1">
      <c r="A779" s="83">
        <f t="shared" si="29"/>
        <v>15.86</v>
      </c>
      <c r="B779" s="83">
        <f>IF( ISERROR( MATCH(R778,Sheet1!$K$9:$K$13,1) ), 1,  MATCH(R778,Sheet1!$K$9:$K$13,1)+1)</f>
        <v>3</v>
      </c>
      <c r="C779" s="94">
        <f>IF( ISERROR( MATCH(D779,Sheet1!$B$25:$B$42) ), 1, MATCH(D779,Sheet1!$B$25:$B$42))</f>
        <v>12</v>
      </c>
      <c r="D779" s="83">
        <f>if(U779, OFFSET(Sheet1!$P$9, 2*B778-1, 0),T778)</f>
        <v>6313.806815</v>
      </c>
      <c r="E779" s="100">
        <f t="array" ref="E779">index(Sheet1!$C$25:$H$42, C779,B779)</f>
        <v>127.2764978</v>
      </c>
      <c r="F779" s="100">
        <f t="array" ref="F779">index(Sheet1!$C$25:$H$42, C779+1,B779)</f>
        <v>137.8828726</v>
      </c>
      <c r="G779" s="94">
        <f t="array" ref="G779">index(Sheet1!$B$25:$B$42, C779,1)</f>
        <v>6000</v>
      </c>
      <c r="H779" s="94">
        <f t="array" ref="H779">index(Sheet1!$B$25:$B$42, C779+1,1)</f>
        <v>6500</v>
      </c>
      <c r="I779" s="100">
        <f t="shared" si="17"/>
        <v>133.9332031</v>
      </c>
      <c r="J779" s="100">
        <f t="array" ref="J779">index(Sheet1!$F$47:$K$64, C779,B779)</f>
        <v>1790.1</v>
      </c>
      <c r="K779" s="100">
        <f t="array" ref="K779">index(Sheet1!$F$47:$K$64, C779+1,B779)</f>
        <v>1712.88</v>
      </c>
      <c r="L779" s="102">
        <f t="shared" si="18"/>
        <v>1741.635676</v>
      </c>
      <c r="M779" s="83">
        <f>L779/( 0.5*Sheet1!$F$18/12)</f>
        <v>1670.129161</v>
      </c>
      <c r="N779" s="83">
        <f t="shared" si="19"/>
        <v>0.4795088031</v>
      </c>
      <c r="O779" s="83">
        <f t="shared" si="20"/>
        <v>337.3593387</v>
      </c>
      <c r="P779" s="83">
        <f t="shared" si="21"/>
        <v>0.09685883972</v>
      </c>
      <c r="Q779" s="83">
        <f t="shared" si="22"/>
        <v>1</v>
      </c>
      <c r="R779" s="86">
        <f t="shared" si="31"/>
        <v>134.0172122</v>
      </c>
      <c r="S779" s="86">
        <f>min(R779, offset(Sheet1!$K$9,B779-1,0))</f>
        <v>134.0172122</v>
      </c>
      <c r="T779" s="83">
        <f t="shared" si="30"/>
        <v>6317.767125</v>
      </c>
      <c r="U779" s="83">
        <f t="shared" si="26"/>
        <v>0</v>
      </c>
      <c r="V779" s="83">
        <f t="shared" si="27"/>
        <v>3.929939425</v>
      </c>
      <c r="W779" s="83">
        <f t="shared" si="28"/>
        <v>2089.711059</v>
      </c>
    </row>
    <row r="780" ht="12.75" customHeight="1">
      <c r="A780" s="83">
        <f t="shared" si="29"/>
        <v>15.88</v>
      </c>
      <c r="B780" s="83">
        <f>IF( ISERROR( MATCH(R779,Sheet1!$K$9:$K$13,1) ), 1,  MATCH(R779,Sheet1!$K$9:$K$13,1)+1)</f>
        <v>3</v>
      </c>
      <c r="C780" s="94">
        <f>IF( ISERROR( MATCH(D780,Sheet1!$B$25:$B$42) ), 1, MATCH(D780,Sheet1!$B$25:$B$42))</f>
        <v>12</v>
      </c>
      <c r="D780" s="83">
        <f>if(U780, OFFSET(Sheet1!$P$9, 2*B779-1, 0),T779)</f>
        <v>6317.767125</v>
      </c>
      <c r="E780" s="100">
        <f t="array" ref="E780">index(Sheet1!$C$25:$H$42, C780,B780)</f>
        <v>127.2764978</v>
      </c>
      <c r="F780" s="100">
        <f t="array" ref="F780">index(Sheet1!$C$25:$H$42, C780+1,B780)</f>
        <v>137.8828726</v>
      </c>
      <c r="G780" s="94">
        <f t="array" ref="G780">index(Sheet1!$B$25:$B$42, C780,1)</f>
        <v>6000</v>
      </c>
      <c r="H780" s="94">
        <f t="array" ref="H780">index(Sheet1!$B$25:$B$42, C780+1,1)</f>
        <v>6500</v>
      </c>
      <c r="I780" s="100">
        <f t="shared" si="17"/>
        <v>134.0172122</v>
      </c>
      <c r="J780" s="100">
        <f t="array" ref="J780">index(Sheet1!$F$47:$K$64, C780,B780)</f>
        <v>1790.1</v>
      </c>
      <c r="K780" s="100">
        <f t="array" ref="K780">index(Sheet1!$F$47:$K$64, C780+1,B780)</f>
        <v>1712.88</v>
      </c>
      <c r="L780" s="102">
        <f t="shared" si="18"/>
        <v>1741.024045</v>
      </c>
      <c r="M780" s="83">
        <f>L780/( 0.5*Sheet1!$F$18/12)</f>
        <v>1669.542643</v>
      </c>
      <c r="N780" s="83">
        <f t="shared" si="19"/>
        <v>0.4793404085</v>
      </c>
      <c r="O780" s="83">
        <f t="shared" si="20"/>
        <v>337.782686</v>
      </c>
      <c r="P780" s="83">
        <f t="shared" si="21"/>
        <v>0.09698038646</v>
      </c>
      <c r="Q780" s="83">
        <f t="shared" si="22"/>
        <v>1</v>
      </c>
      <c r="R780" s="86">
        <f t="shared" si="31"/>
        <v>134.1011576</v>
      </c>
      <c r="S780" s="86">
        <f>min(R780, offset(Sheet1!$K$9,B780-1,0))</f>
        <v>134.1011576</v>
      </c>
      <c r="T780" s="83">
        <f t="shared" si="30"/>
        <v>6321.724434</v>
      </c>
      <c r="U780" s="83">
        <f t="shared" si="26"/>
        <v>0</v>
      </c>
      <c r="V780" s="83">
        <f t="shared" si="27"/>
        <v>3.932402757</v>
      </c>
      <c r="W780" s="83">
        <f t="shared" si="28"/>
        <v>2093.640998</v>
      </c>
    </row>
    <row r="781" ht="12.75" customHeight="1">
      <c r="A781" s="83">
        <f t="shared" si="29"/>
        <v>15.9</v>
      </c>
      <c r="B781" s="83">
        <f>IF( ISERROR( MATCH(R780,Sheet1!$K$9:$K$13,1) ), 1,  MATCH(R780,Sheet1!$K$9:$K$13,1)+1)</f>
        <v>3</v>
      </c>
      <c r="C781" s="94">
        <f>IF( ISERROR( MATCH(D781,Sheet1!$B$25:$B$42) ), 1, MATCH(D781,Sheet1!$B$25:$B$42))</f>
        <v>12</v>
      </c>
      <c r="D781" s="83">
        <f>if(U781, OFFSET(Sheet1!$P$9, 2*B780-1, 0),T780)</f>
        <v>6321.724434</v>
      </c>
      <c r="E781" s="100">
        <f t="array" ref="E781">index(Sheet1!$C$25:$H$42, C781,B781)</f>
        <v>127.2764978</v>
      </c>
      <c r="F781" s="100">
        <f t="array" ref="F781">index(Sheet1!$C$25:$H$42, C781+1,B781)</f>
        <v>137.8828726</v>
      </c>
      <c r="G781" s="94">
        <f t="array" ref="G781">index(Sheet1!$B$25:$B$42, C781,1)</f>
        <v>6000</v>
      </c>
      <c r="H781" s="94">
        <f t="array" ref="H781">index(Sheet1!$B$25:$B$42, C781+1,1)</f>
        <v>6500</v>
      </c>
      <c r="I781" s="100">
        <f t="shared" si="17"/>
        <v>134.1011576</v>
      </c>
      <c r="J781" s="100">
        <f t="array" ref="J781">index(Sheet1!$F$47:$K$64, C781,B781)</f>
        <v>1790.1</v>
      </c>
      <c r="K781" s="100">
        <f t="array" ref="K781">index(Sheet1!$F$47:$K$64, C781+1,B781)</f>
        <v>1712.88</v>
      </c>
      <c r="L781" s="102">
        <f t="shared" si="18"/>
        <v>1740.412878</v>
      </c>
      <c r="M781" s="83">
        <f>L781/( 0.5*Sheet1!$F$18/12)</f>
        <v>1668.956569</v>
      </c>
      <c r="N781" s="83">
        <f t="shared" si="19"/>
        <v>0.4791721415</v>
      </c>
      <c r="O781" s="83">
        <f t="shared" si="20"/>
        <v>338.2059777</v>
      </c>
      <c r="P781" s="83">
        <f t="shared" si="21"/>
        <v>0.09710191723</v>
      </c>
      <c r="Q781" s="83">
        <f t="shared" si="22"/>
        <v>1</v>
      </c>
      <c r="R781" s="86">
        <f t="shared" si="31"/>
        <v>134.1850394</v>
      </c>
      <c r="S781" s="86">
        <f>min(R781, offset(Sheet1!$K$9,B781-1,0))</f>
        <v>134.1850394</v>
      </c>
      <c r="T781" s="83">
        <f t="shared" si="30"/>
        <v>6325.678743</v>
      </c>
      <c r="U781" s="83">
        <f t="shared" si="26"/>
        <v>0</v>
      </c>
      <c r="V781" s="83">
        <f t="shared" si="27"/>
        <v>3.934864223</v>
      </c>
      <c r="W781" s="83">
        <f t="shared" si="28"/>
        <v>2097.573401</v>
      </c>
    </row>
    <row r="782" ht="12.75" customHeight="1">
      <c r="A782" s="83">
        <f t="shared" si="29"/>
        <v>15.92</v>
      </c>
      <c r="B782" s="83">
        <f>IF( ISERROR( MATCH(R781,Sheet1!$K$9:$K$13,1) ), 1,  MATCH(R781,Sheet1!$K$9:$K$13,1)+1)</f>
        <v>3</v>
      </c>
      <c r="C782" s="94">
        <f>IF( ISERROR( MATCH(D782,Sheet1!$B$25:$B$42) ), 1, MATCH(D782,Sheet1!$B$25:$B$42))</f>
        <v>12</v>
      </c>
      <c r="D782" s="83">
        <f>if(U782, OFFSET(Sheet1!$P$9, 2*B781-1, 0),T781)</f>
        <v>6325.678743</v>
      </c>
      <c r="E782" s="100">
        <f t="array" ref="E782">index(Sheet1!$C$25:$H$42, C782,B782)</f>
        <v>127.2764978</v>
      </c>
      <c r="F782" s="100">
        <f t="array" ref="F782">index(Sheet1!$C$25:$H$42, C782+1,B782)</f>
        <v>137.8828726</v>
      </c>
      <c r="G782" s="94">
        <f t="array" ref="G782">index(Sheet1!$B$25:$B$42, C782,1)</f>
        <v>6000</v>
      </c>
      <c r="H782" s="94">
        <f t="array" ref="H782">index(Sheet1!$B$25:$B$42, C782+1,1)</f>
        <v>6500</v>
      </c>
      <c r="I782" s="100">
        <f t="shared" si="17"/>
        <v>134.1850394</v>
      </c>
      <c r="J782" s="100">
        <f t="array" ref="J782">index(Sheet1!$F$47:$K$64, C782,B782)</f>
        <v>1790.1</v>
      </c>
      <c r="K782" s="100">
        <f t="array" ref="K782">index(Sheet1!$F$47:$K$64, C782+1,B782)</f>
        <v>1712.88</v>
      </c>
      <c r="L782" s="102">
        <f t="shared" si="18"/>
        <v>1739.802175</v>
      </c>
      <c r="M782" s="83">
        <f>L782/( 0.5*Sheet1!$F$18/12)</f>
        <v>1668.370939</v>
      </c>
      <c r="N782" s="83">
        <f t="shared" si="19"/>
        <v>0.479004002</v>
      </c>
      <c r="O782" s="83">
        <f t="shared" si="20"/>
        <v>338.6292133</v>
      </c>
      <c r="P782" s="83">
        <f t="shared" si="21"/>
        <v>0.0972234319</v>
      </c>
      <c r="Q782" s="83">
        <f t="shared" si="22"/>
        <v>1</v>
      </c>
      <c r="R782" s="86">
        <f t="shared" si="31"/>
        <v>134.2688576</v>
      </c>
      <c r="S782" s="86">
        <f>min(R782, offset(Sheet1!$K$9,B782-1,0))</f>
        <v>134.2688576</v>
      </c>
      <c r="T782" s="83">
        <f t="shared" si="30"/>
        <v>6329.630055</v>
      </c>
      <c r="U782" s="83">
        <f t="shared" si="26"/>
        <v>0</v>
      </c>
      <c r="V782" s="83">
        <f t="shared" si="27"/>
        <v>3.937323822</v>
      </c>
      <c r="W782" s="83">
        <f t="shared" si="28"/>
        <v>2101.508265</v>
      </c>
    </row>
    <row r="783" ht="12.75" customHeight="1">
      <c r="A783" s="83">
        <f t="shared" si="29"/>
        <v>15.94</v>
      </c>
      <c r="B783" s="83">
        <f>IF( ISERROR( MATCH(R782,Sheet1!$K$9:$K$13,1) ), 1,  MATCH(R782,Sheet1!$K$9:$K$13,1)+1)</f>
        <v>3</v>
      </c>
      <c r="C783" s="94">
        <f>IF( ISERROR( MATCH(D783,Sheet1!$B$25:$B$42) ), 1, MATCH(D783,Sheet1!$B$25:$B$42))</f>
        <v>12</v>
      </c>
      <c r="D783" s="83">
        <f>if(U783, OFFSET(Sheet1!$P$9, 2*B782-1, 0),T782)</f>
        <v>6329.630055</v>
      </c>
      <c r="E783" s="100">
        <f t="array" ref="E783">index(Sheet1!$C$25:$H$42, C783,B783)</f>
        <v>127.2764978</v>
      </c>
      <c r="F783" s="100">
        <f t="array" ref="F783">index(Sheet1!$C$25:$H$42, C783+1,B783)</f>
        <v>137.8828726</v>
      </c>
      <c r="G783" s="94">
        <f t="array" ref="G783">index(Sheet1!$B$25:$B$42, C783,1)</f>
        <v>6000</v>
      </c>
      <c r="H783" s="94">
        <f t="array" ref="H783">index(Sheet1!$B$25:$B$42, C783+1,1)</f>
        <v>6500</v>
      </c>
      <c r="I783" s="100">
        <f t="shared" si="17"/>
        <v>134.2688576</v>
      </c>
      <c r="J783" s="100">
        <f t="array" ref="J783">index(Sheet1!$F$47:$K$64, C783,B783)</f>
        <v>1790.1</v>
      </c>
      <c r="K783" s="100">
        <f t="array" ref="K783">index(Sheet1!$F$47:$K$64, C783+1,B783)</f>
        <v>1712.88</v>
      </c>
      <c r="L783" s="102">
        <f t="shared" si="18"/>
        <v>1739.191934</v>
      </c>
      <c r="M783" s="83">
        <f>L783/( 0.5*Sheet1!$F$18/12)</f>
        <v>1667.785753</v>
      </c>
      <c r="N783" s="83">
        <f t="shared" si="19"/>
        <v>0.4788359899</v>
      </c>
      <c r="O783" s="83">
        <f t="shared" si="20"/>
        <v>339.0523924</v>
      </c>
      <c r="P783" s="83">
        <f t="shared" si="21"/>
        <v>0.09734493035</v>
      </c>
      <c r="Q783" s="83">
        <f t="shared" si="22"/>
        <v>1</v>
      </c>
      <c r="R783" s="86">
        <f t="shared" si="31"/>
        <v>134.3526122</v>
      </c>
      <c r="S783" s="86">
        <f>min(R783, offset(Sheet1!$K$9,B783-1,0))</f>
        <v>134.3526122</v>
      </c>
      <c r="T783" s="83">
        <f t="shared" si="30"/>
        <v>6333.578371</v>
      </c>
      <c r="U783" s="83">
        <f t="shared" si="26"/>
        <v>0</v>
      </c>
      <c r="V783" s="83">
        <f t="shared" si="27"/>
        <v>3.939781557</v>
      </c>
      <c r="W783" s="83">
        <f t="shared" si="28"/>
        <v>2105.445589</v>
      </c>
    </row>
    <row r="784" ht="12.75" customHeight="1">
      <c r="A784" s="83">
        <f t="shared" si="29"/>
        <v>15.96</v>
      </c>
      <c r="B784" s="83">
        <f>IF( ISERROR( MATCH(R783,Sheet1!$K$9:$K$13,1) ), 1,  MATCH(R783,Sheet1!$K$9:$K$13,1)+1)</f>
        <v>3</v>
      </c>
      <c r="C784" s="94">
        <f>IF( ISERROR( MATCH(D784,Sheet1!$B$25:$B$42) ), 1, MATCH(D784,Sheet1!$B$25:$B$42))</f>
        <v>12</v>
      </c>
      <c r="D784" s="83">
        <f>if(U784, OFFSET(Sheet1!$P$9, 2*B783-1, 0),T783)</f>
        <v>6333.578371</v>
      </c>
      <c r="E784" s="100">
        <f t="array" ref="E784">index(Sheet1!$C$25:$H$42, C784,B784)</f>
        <v>127.2764978</v>
      </c>
      <c r="F784" s="100">
        <f t="array" ref="F784">index(Sheet1!$C$25:$H$42, C784+1,B784)</f>
        <v>137.8828726</v>
      </c>
      <c r="G784" s="94">
        <f t="array" ref="G784">index(Sheet1!$B$25:$B$42, C784,1)</f>
        <v>6000</v>
      </c>
      <c r="H784" s="94">
        <f t="array" ref="H784">index(Sheet1!$B$25:$B$42, C784+1,1)</f>
        <v>6500</v>
      </c>
      <c r="I784" s="100">
        <f t="shared" si="17"/>
        <v>134.3526122</v>
      </c>
      <c r="J784" s="100">
        <f t="array" ref="J784">index(Sheet1!$F$47:$K$64, C784,B784)</f>
        <v>1790.1</v>
      </c>
      <c r="K784" s="100">
        <f t="array" ref="K784">index(Sheet1!$F$47:$K$64, C784+1,B784)</f>
        <v>1712.88</v>
      </c>
      <c r="L784" s="102">
        <f t="shared" si="18"/>
        <v>1738.582156</v>
      </c>
      <c r="M784" s="83">
        <f>L784/( 0.5*Sheet1!$F$18/12)</f>
        <v>1667.201011</v>
      </c>
      <c r="N784" s="83">
        <f t="shared" si="19"/>
        <v>0.4786681053</v>
      </c>
      <c r="O784" s="83">
        <f t="shared" si="20"/>
        <v>339.4755146</v>
      </c>
      <c r="P784" s="83">
        <f t="shared" si="21"/>
        <v>0.09746641245</v>
      </c>
      <c r="Q784" s="83">
        <f t="shared" si="22"/>
        <v>1</v>
      </c>
      <c r="R784" s="86">
        <f t="shared" si="31"/>
        <v>134.4363033</v>
      </c>
      <c r="S784" s="86">
        <f>min(R784, offset(Sheet1!$K$9,B784-1,0))</f>
        <v>134.4363033</v>
      </c>
      <c r="T784" s="83">
        <f t="shared" si="30"/>
        <v>6337.523691</v>
      </c>
      <c r="U784" s="83">
        <f t="shared" si="26"/>
        <v>0</v>
      </c>
      <c r="V784" s="83">
        <f t="shared" si="27"/>
        <v>3.942237428</v>
      </c>
      <c r="W784" s="83">
        <f t="shared" si="28"/>
        <v>2109.385371</v>
      </c>
    </row>
    <row r="785" ht="12.75" customHeight="1">
      <c r="A785" s="83">
        <f t="shared" si="29"/>
        <v>15.98</v>
      </c>
      <c r="B785" s="83">
        <f>IF( ISERROR( MATCH(R784,Sheet1!$K$9:$K$13,1) ), 1,  MATCH(R784,Sheet1!$K$9:$K$13,1)+1)</f>
        <v>3</v>
      </c>
      <c r="C785" s="94">
        <f>IF( ISERROR( MATCH(D785,Sheet1!$B$25:$B$42) ), 1, MATCH(D785,Sheet1!$B$25:$B$42))</f>
        <v>12</v>
      </c>
      <c r="D785" s="83">
        <f>if(U785, OFFSET(Sheet1!$P$9, 2*B784-1, 0),T784)</f>
        <v>6337.523691</v>
      </c>
      <c r="E785" s="100">
        <f t="array" ref="E785">index(Sheet1!$C$25:$H$42, C785,B785)</f>
        <v>127.2764978</v>
      </c>
      <c r="F785" s="100">
        <f t="array" ref="F785">index(Sheet1!$C$25:$H$42, C785+1,B785)</f>
        <v>137.8828726</v>
      </c>
      <c r="G785" s="94">
        <f t="array" ref="G785">index(Sheet1!$B$25:$B$42, C785,1)</f>
        <v>6000</v>
      </c>
      <c r="H785" s="94">
        <f t="array" ref="H785">index(Sheet1!$B$25:$B$42, C785+1,1)</f>
        <v>6500</v>
      </c>
      <c r="I785" s="100">
        <f t="shared" si="17"/>
        <v>134.4363033</v>
      </c>
      <c r="J785" s="100">
        <f t="array" ref="J785">index(Sheet1!$F$47:$K$64, C785,B785)</f>
        <v>1790.1</v>
      </c>
      <c r="K785" s="100">
        <f t="array" ref="K785">index(Sheet1!$F$47:$K$64, C785+1,B785)</f>
        <v>1712.88</v>
      </c>
      <c r="L785" s="102">
        <f t="shared" si="18"/>
        <v>1737.972841</v>
      </c>
      <c r="M785" s="83">
        <f>L785/( 0.5*Sheet1!$F$18/12)</f>
        <v>1666.616712</v>
      </c>
      <c r="N785" s="83">
        <f t="shared" si="19"/>
        <v>0.478500348</v>
      </c>
      <c r="O785" s="83">
        <f t="shared" si="20"/>
        <v>339.8985793</v>
      </c>
      <c r="P785" s="83">
        <f t="shared" si="21"/>
        <v>0.09758787807</v>
      </c>
      <c r="Q785" s="83">
        <f t="shared" si="22"/>
        <v>1</v>
      </c>
      <c r="R785" s="86">
        <f t="shared" si="31"/>
        <v>134.5199309</v>
      </c>
      <c r="S785" s="86">
        <f>min(R785, offset(Sheet1!$K$9,B785-1,0))</f>
        <v>134.5199309</v>
      </c>
      <c r="T785" s="83">
        <f t="shared" si="30"/>
        <v>6341.466019</v>
      </c>
      <c r="U785" s="83">
        <f t="shared" si="26"/>
        <v>0</v>
      </c>
      <c r="V785" s="83">
        <f t="shared" si="27"/>
        <v>3.944691435</v>
      </c>
      <c r="W785" s="83">
        <f t="shared" si="28"/>
        <v>2113.327608</v>
      </c>
    </row>
    <row r="786" ht="12.75" customHeight="1">
      <c r="A786" s="83">
        <f t="shared" si="29"/>
        <v>16</v>
      </c>
      <c r="B786" s="83">
        <f>IF( ISERROR( MATCH(R785,Sheet1!$K$9:$K$13,1) ), 1,  MATCH(R785,Sheet1!$K$9:$K$13,1)+1)</f>
        <v>3</v>
      </c>
      <c r="C786" s="94">
        <f>IF( ISERROR( MATCH(D786,Sheet1!$B$25:$B$42) ), 1, MATCH(D786,Sheet1!$B$25:$B$42))</f>
        <v>12</v>
      </c>
      <c r="D786" s="83">
        <f>if(U786, OFFSET(Sheet1!$P$9, 2*B785-1, 0),T785)</f>
        <v>6341.466019</v>
      </c>
      <c r="E786" s="100">
        <f t="array" ref="E786">index(Sheet1!$C$25:$H$42, C786,B786)</f>
        <v>127.2764978</v>
      </c>
      <c r="F786" s="100">
        <f t="array" ref="F786">index(Sheet1!$C$25:$H$42, C786+1,B786)</f>
        <v>137.8828726</v>
      </c>
      <c r="G786" s="94">
        <f t="array" ref="G786">index(Sheet1!$B$25:$B$42, C786,1)</f>
        <v>6000</v>
      </c>
      <c r="H786" s="94">
        <f t="array" ref="H786">index(Sheet1!$B$25:$B$42, C786+1,1)</f>
        <v>6500</v>
      </c>
      <c r="I786" s="100">
        <f t="shared" si="17"/>
        <v>134.5199309</v>
      </c>
      <c r="J786" s="100">
        <f t="array" ref="J786">index(Sheet1!$F$47:$K$64, C786,B786)</f>
        <v>1790.1</v>
      </c>
      <c r="K786" s="100">
        <f t="array" ref="K786">index(Sheet1!$F$47:$K$64, C786+1,B786)</f>
        <v>1712.88</v>
      </c>
      <c r="L786" s="102">
        <f t="shared" si="18"/>
        <v>1737.363988</v>
      </c>
      <c r="M786" s="83">
        <f>L786/( 0.5*Sheet1!$F$18/12)</f>
        <v>1666.032857</v>
      </c>
      <c r="N786" s="83">
        <f t="shared" si="19"/>
        <v>0.478332718</v>
      </c>
      <c r="O786" s="83">
        <f t="shared" si="20"/>
        <v>340.3215863</v>
      </c>
      <c r="P786" s="83">
        <f t="shared" si="21"/>
        <v>0.09770932709</v>
      </c>
      <c r="Q786" s="83">
        <f t="shared" si="22"/>
        <v>1</v>
      </c>
      <c r="R786" s="86">
        <f t="shared" si="31"/>
        <v>134.603495</v>
      </c>
      <c r="S786" s="86">
        <f>min(R786, offset(Sheet1!$K$9,B786-1,0))</f>
        <v>134.603495</v>
      </c>
      <c r="T786" s="83">
        <f t="shared" si="30"/>
        <v>6345.405354</v>
      </c>
      <c r="U786" s="83">
        <f t="shared" si="26"/>
        <v>0</v>
      </c>
      <c r="V786" s="83">
        <f t="shared" si="27"/>
        <v>3.947143581</v>
      </c>
      <c r="W786" s="83">
        <f t="shared" si="28"/>
        <v>2117.272299</v>
      </c>
    </row>
    <row r="787" ht="12.75" customHeight="1">
      <c r="A787" s="83">
        <f t="shared" si="29"/>
        <v>16.02</v>
      </c>
      <c r="B787" s="83">
        <f>IF( ISERROR( MATCH(R786,Sheet1!$K$9:$K$13,1) ), 1,  MATCH(R786,Sheet1!$K$9:$K$13,1)+1)</f>
        <v>3</v>
      </c>
      <c r="C787" s="94">
        <f>IF( ISERROR( MATCH(D787,Sheet1!$B$25:$B$42) ), 1, MATCH(D787,Sheet1!$B$25:$B$42))</f>
        <v>12</v>
      </c>
      <c r="D787" s="83">
        <f>if(U787, OFFSET(Sheet1!$P$9, 2*B786-1, 0),T786)</f>
        <v>6345.405354</v>
      </c>
      <c r="E787" s="100">
        <f t="array" ref="E787">index(Sheet1!$C$25:$H$42, C787,B787)</f>
        <v>127.2764978</v>
      </c>
      <c r="F787" s="100">
        <f t="array" ref="F787">index(Sheet1!$C$25:$H$42, C787+1,B787)</f>
        <v>137.8828726</v>
      </c>
      <c r="G787" s="94">
        <f t="array" ref="G787">index(Sheet1!$B$25:$B$42, C787,1)</f>
        <v>6000</v>
      </c>
      <c r="H787" s="94">
        <f t="array" ref="H787">index(Sheet1!$B$25:$B$42, C787+1,1)</f>
        <v>6500</v>
      </c>
      <c r="I787" s="100">
        <f t="shared" si="17"/>
        <v>134.603495</v>
      </c>
      <c r="J787" s="100">
        <f t="array" ref="J787">index(Sheet1!$F$47:$K$64, C787,B787)</f>
        <v>1790.1</v>
      </c>
      <c r="K787" s="100">
        <f t="array" ref="K787">index(Sheet1!$F$47:$K$64, C787+1,B787)</f>
        <v>1712.88</v>
      </c>
      <c r="L787" s="102">
        <f t="shared" si="18"/>
        <v>1736.755597</v>
      </c>
      <c r="M787" s="83">
        <f>L787/( 0.5*Sheet1!$F$18/12)</f>
        <v>1665.449445</v>
      </c>
      <c r="N787" s="83">
        <f t="shared" si="19"/>
        <v>0.4781652153</v>
      </c>
      <c r="O787" s="83">
        <f t="shared" si="20"/>
        <v>340.7445349</v>
      </c>
      <c r="P787" s="83">
        <f t="shared" si="21"/>
        <v>0.09783075938</v>
      </c>
      <c r="Q787" s="83">
        <f t="shared" si="22"/>
        <v>1</v>
      </c>
      <c r="R787" s="86">
        <f t="shared" si="31"/>
        <v>134.6869957</v>
      </c>
      <c r="S787" s="86">
        <f>min(R787, offset(Sheet1!$K$9,B787-1,0))</f>
        <v>134.6869957</v>
      </c>
      <c r="T787" s="83">
        <f t="shared" si="30"/>
        <v>6349.341699</v>
      </c>
      <c r="U787" s="83">
        <f t="shared" si="26"/>
        <v>0</v>
      </c>
      <c r="V787" s="83">
        <f t="shared" si="27"/>
        <v>3.949593865</v>
      </c>
      <c r="W787" s="83">
        <f t="shared" si="28"/>
        <v>2121.219443</v>
      </c>
    </row>
    <row r="788" ht="12.75" customHeight="1">
      <c r="A788" s="83">
        <f t="shared" si="29"/>
        <v>16.04</v>
      </c>
      <c r="B788" s="83">
        <f>IF( ISERROR( MATCH(R787,Sheet1!$K$9:$K$13,1) ), 1,  MATCH(R787,Sheet1!$K$9:$K$13,1)+1)</f>
        <v>3</v>
      </c>
      <c r="C788" s="94">
        <f>IF( ISERROR( MATCH(D788,Sheet1!$B$25:$B$42) ), 1, MATCH(D788,Sheet1!$B$25:$B$42))</f>
        <v>12</v>
      </c>
      <c r="D788" s="83">
        <f>if(U788, OFFSET(Sheet1!$P$9, 2*B787-1, 0),T787)</f>
        <v>6349.341699</v>
      </c>
      <c r="E788" s="100">
        <f t="array" ref="E788">index(Sheet1!$C$25:$H$42, C788,B788)</f>
        <v>127.2764978</v>
      </c>
      <c r="F788" s="100">
        <f t="array" ref="F788">index(Sheet1!$C$25:$H$42, C788+1,B788)</f>
        <v>137.8828726</v>
      </c>
      <c r="G788" s="94">
        <f t="array" ref="G788">index(Sheet1!$B$25:$B$42, C788,1)</f>
        <v>6000</v>
      </c>
      <c r="H788" s="94">
        <f t="array" ref="H788">index(Sheet1!$B$25:$B$42, C788+1,1)</f>
        <v>6500</v>
      </c>
      <c r="I788" s="100">
        <f t="shared" si="17"/>
        <v>134.6869957</v>
      </c>
      <c r="J788" s="100">
        <f t="array" ref="J788">index(Sheet1!$F$47:$K$64, C788,B788)</f>
        <v>1790.1</v>
      </c>
      <c r="K788" s="100">
        <f t="array" ref="K788">index(Sheet1!$F$47:$K$64, C788+1,B788)</f>
        <v>1712.88</v>
      </c>
      <c r="L788" s="102">
        <f t="shared" si="18"/>
        <v>1736.147668</v>
      </c>
      <c r="M788" s="83">
        <f>L788/( 0.5*Sheet1!$F$18/12)</f>
        <v>1664.866475</v>
      </c>
      <c r="N788" s="83">
        <f t="shared" si="19"/>
        <v>0.4779978396</v>
      </c>
      <c r="O788" s="83">
        <f t="shared" si="20"/>
        <v>341.1674249</v>
      </c>
      <c r="P788" s="83">
        <f t="shared" si="21"/>
        <v>0.09795217481</v>
      </c>
      <c r="Q788" s="83">
        <f t="shared" si="22"/>
        <v>1</v>
      </c>
      <c r="R788" s="86">
        <f t="shared" si="31"/>
        <v>134.770433</v>
      </c>
      <c r="S788" s="86">
        <f>min(R788, offset(Sheet1!$K$9,B788-1,0))</f>
        <v>134.770433</v>
      </c>
      <c r="T788" s="83">
        <f t="shared" si="30"/>
        <v>6353.275055</v>
      </c>
      <c r="U788" s="83">
        <f t="shared" si="26"/>
        <v>0</v>
      </c>
      <c r="V788" s="83">
        <f t="shared" si="27"/>
        <v>3.952042289</v>
      </c>
      <c r="W788" s="83">
        <f t="shared" si="28"/>
        <v>2125.169037</v>
      </c>
    </row>
    <row r="789" ht="12.75" customHeight="1">
      <c r="A789" s="83">
        <f t="shared" si="29"/>
        <v>16.06</v>
      </c>
      <c r="B789" s="83">
        <f>IF( ISERROR( MATCH(R788,Sheet1!$K$9:$K$13,1) ), 1,  MATCH(R788,Sheet1!$K$9:$K$13,1)+1)</f>
        <v>3</v>
      </c>
      <c r="C789" s="94">
        <f>IF( ISERROR( MATCH(D789,Sheet1!$B$25:$B$42) ), 1, MATCH(D789,Sheet1!$B$25:$B$42))</f>
        <v>12</v>
      </c>
      <c r="D789" s="83">
        <f>if(U789, OFFSET(Sheet1!$P$9, 2*B788-1, 0),T788)</f>
        <v>6353.275055</v>
      </c>
      <c r="E789" s="100">
        <f t="array" ref="E789">index(Sheet1!$C$25:$H$42, C789,B789)</f>
        <v>127.2764978</v>
      </c>
      <c r="F789" s="100">
        <f t="array" ref="F789">index(Sheet1!$C$25:$H$42, C789+1,B789)</f>
        <v>137.8828726</v>
      </c>
      <c r="G789" s="94">
        <f t="array" ref="G789">index(Sheet1!$B$25:$B$42, C789,1)</f>
        <v>6000</v>
      </c>
      <c r="H789" s="94">
        <f t="array" ref="H789">index(Sheet1!$B$25:$B$42, C789+1,1)</f>
        <v>6500</v>
      </c>
      <c r="I789" s="100">
        <f t="shared" si="17"/>
        <v>134.770433</v>
      </c>
      <c r="J789" s="100">
        <f t="array" ref="J789">index(Sheet1!$F$47:$K$64, C789,B789)</f>
        <v>1790.1</v>
      </c>
      <c r="K789" s="100">
        <f t="array" ref="K789">index(Sheet1!$F$47:$K$64, C789+1,B789)</f>
        <v>1712.88</v>
      </c>
      <c r="L789" s="102">
        <f t="shared" si="18"/>
        <v>1735.540201</v>
      </c>
      <c r="M789" s="83">
        <f>L789/( 0.5*Sheet1!$F$18/12)</f>
        <v>1664.283949</v>
      </c>
      <c r="N789" s="83">
        <f t="shared" si="19"/>
        <v>0.4778305911</v>
      </c>
      <c r="O789" s="83">
        <f t="shared" si="20"/>
        <v>341.5902557</v>
      </c>
      <c r="P789" s="83">
        <f t="shared" si="21"/>
        <v>0.09807357326</v>
      </c>
      <c r="Q789" s="83">
        <f t="shared" si="22"/>
        <v>1</v>
      </c>
      <c r="R789" s="86">
        <f t="shared" si="31"/>
        <v>134.853807</v>
      </c>
      <c r="S789" s="86">
        <f>min(R789, offset(Sheet1!$K$9,B789-1,0))</f>
        <v>134.853807</v>
      </c>
      <c r="T789" s="83">
        <f t="shared" si="30"/>
        <v>6357.205424</v>
      </c>
      <c r="U789" s="83">
        <f t="shared" si="26"/>
        <v>0</v>
      </c>
      <c r="V789" s="83">
        <f t="shared" si="27"/>
        <v>3.954488854</v>
      </c>
      <c r="W789" s="83">
        <f t="shared" si="28"/>
        <v>2129.121079</v>
      </c>
    </row>
    <row r="790" ht="12.75" customHeight="1">
      <c r="A790" s="83">
        <f t="shared" si="29"/>
        <v>16.08</v>
      </c>
      <c r="B790" s="83">
        <f>IF( ISERROR( MATCH(R789,Sheet1!$K$9:$K$13,1) ), 1,  MATCH(R789,Sheet1!$K$9:$K$13,1)+1)</f>
        <v>3</v>
      </c>
      <c r="C790" s="94">
        <f>IF( ISERROR( MATCH(D790,Sheet1!$B$25:$B$42) ), 1, MATCH(D790,Sheet1!$B$25:$B$42))</f>
        <v>12</v>
      </c>
      <c r="D790" s="83">
        <f>if(U790, OFFSET(Sheet1!$P$9, 2*B789-1, 0),T789)</f>
        <v>6357.205424</v>
      </c>
      <c r="E790" s="100">
        <f t="array" ref="E790">index(Sheet1!$C$25:$H$42, C790,B790)</f>
        <v>127.2764978</v>
      </c>
      <c r="F790" s="100">
        <f t="array" ref="F790">index(Sheet1!$C$25:$H$42, C790+1,B790)</f>
        <v>137.8828726</v>
      </c>
      <c r="G790" s="94">
        <f t="array" ref="G790">index(Sheet1!$B$25:$B$42, C790,1)</f>
        <v>6000</v>
      </c>
      <c r="H790" s="94">
        <f t="array" ref="H790">index(Sheet1!$B$25:$B$42, C790+1,1)</f>
        <v>6500</v>
      </c>
      <c r="I790" s="100">
        <f t="shared" si="17"/>
        <v>134.853807</v>
      </c>
      <c r="J790" s="100">
        <f t="array" ref="J790">index(Sheet1!$F$47:$K$64, C790,B790)</f>
        <v>1790.1</v>
      </c>
      <c r="K790" s="100">
        <f t="array" ref="K790">index(Sheet1!$F$47:$K$64, C790+1,B790)</f>
        <v>1712.88</v>
      </c>
      <c r="L790" s="102">
        <f t="shared" si="18"/>
        <v>1734.933194</v>
      </c>
      <c r="M790" s="83">
        <f>L790/( 0.5*Sheet1!$F$18/12)</f>
        <v>1663.701865</v>
      </c>
      <c r="N790" s="83">
        <f t="shared" si="19"/>
        <v>0.4776634696</v>
      </c>
      <c r="O790" s="83">
        <f t="shared" si="20"/>
        <v>342.0130269</v>
      </c>
      <c r="P790" s="83">
        <f t="shared" si="21"/>
        <v>0.09819495461</v>
      </c>
      <c r="Q790" s="83">
        <f t="shared" si="22"/>
        <v>1</v>
      </c>
      <c r="R790" s="86">
        <f t="shared" si="31"/>
        <v>134.9371176</v>
      </c>
      <c r="S790" s="86">
        <f>min(R790, offset(Sheet1!$K$9,B790-1,0))</f>
        <v>134.9371176</v>
      </c>
      <c r="T790" s="83">
        <f t="shared" si="30"/>
        <v>6361.132806</v>
      </c>
      <c r="U790" s="83">
        <f t="shared" si="26"/>
        <v>0</v>
      </c>
      <c r="V790" s="83">
        <f t="shared" si="27"/>
        <v>3.95693356</v>
      </c>
      <c r="W790" s="83">
        <f t="shared" si="28"/>
        <v>2133.075568</v>
      </c>
    </row>
    <row r="791" ht="12.75" customHeight="1">
      <c r="A791" s="83">
        <f t="shared" si="29"/>
        <v>16.1</v>
      </c>
      <c r="B791" s="83">
        <f>IF( ISERROR( MATCH(R790,Sheet1!$K$9:$K$13,1) ), 1,  MATCH(R790,Sheet1!$K$9:$K$13,1)+1)</f>
        <v>3</v>
      </c>
      <c r="C791" s="94">
        <f>IF( ISERROR( MATCH(D791,Sheet1!$B$25:$B$42) ), 1, MATCH(D791,Sheet1!$B$25:$B$42))</f>
        <v>12</v>
      </c>
      <c r="D791" s="83">
        <f>if(U791, OFFSET(Sheet1!$P$9, 2*B790-1, 0),T790)</f>
        <v>6361.132806</v>
      </c>
      <c r="E791" s="100">
        <f t="array" ref="E791">index(Sheet1!$C$25:$H$42, C791,B791)</f>
        <v>127.2764978</v>
      </c>
      <c r="F791" s="100">
        <f t="array" ref="F791">index(Sheet1!$C$25:$H$42, C791+1,B791)</f>
        <v>137.8828726</v>
      </c>
      <c r="G791" s="94">
        <f t="array" ref="G791">index(Sheet1!$B$25:$B$42, C791,1)</f>
        <v>6000</v>
      </c>
      <c r="H791" s="94">
        <f t="array" ref="H791">index(Sheet1!$B$25:$B$42, C791+1,1)</f>
        <v>6500</v>
      </c>
      <c r="I791" s="100">
        <f t="shared" si="17"/>
        <v>134.9371176</v>
      </c>
      <c r="J791" s="100">
        <f t="array" ref="J791">index(Sheet1!$F$47:$K$64, C791,B791)</f>
        <v>1790.1</v>
      </c>
      <c r="K791" s="100">
        <f t="array" ref="K791">index(Sheet1!$F$47:$K$64, C791+1,B791)</f>
        <v>1712.88</v>
      </c>
      <c r="L791" s="102">
        <f t="shared" si="18"/>
        <v>1734.326649</v>
      </c>
      <c r="M791" s="83">
        <f>L791/( 0.5*Sheet1!$F$18/12)</f>
        <v>1663.120223</v>
      </c>
      <c r="N791" s="83">
        <f t="shared" si="19"/>
        <v>0.477496475</v>
      </c>
      <c r="O791" s="83">
        <f t="shared" si="20"/>
        <v>342.4357381</v>
      </c>
      <c r="P791" s="83">
        <f t="shared" si="21"/>
        <v>0.09831631872</v>
      </c>
      <c r="Q791" s="83">
        <f t="shared" si="22"/>
        <v>1</v>
      </c>
      <c r="R791" s="86">
        <f t="shared" si="31"/>
        <v>135.0203648</v>
      </c>
      <c r="S791" s="86">
        <f>min(R791, offset(Sheet1!$K$9,B791-1,0))</f>
        <v>135.0203648</v>
      </c>
      <c r="T791" s="83">
        <f t="shared" si="30"/>
        <v>6365.057205</v>
      </c>
      <c r="U791" s="83">
        <f t="shared" si="26"/>
        <v>0</v>
      </c>
      <c r="V791" s="83">
        <f t="shared" si="27"/>
        <v>3.959376408</v>
      </c>
      <c r="W791" s="83">
        <f t="shared" si="28"/>
        <v>2137.032502</v>
      </c>
    </row>
    <row r="792" ht="12.75" customHeight="1">
      <c r="A792" s="83">
        <f t="shared" si="29"/>
        <v>16.12</v>
      </c>
      <c r="B792" s="83">
        <f>IF( ISERROR( MATCH(R791,Sheet1!$K$9:$K$13,1) ), 1,  MATCH(R791,Sheet1!$K$9:$K$13,1)+1)</f>
        <v>3</v>
      </c>
      <c r="C792" s="94">
        <f>IF( ISERROR( MATCH(D792,Sheet1!$B$25:$B$42) ), 1, MATCH(D792,Sheet1!$B$25:$B$42))</f>
        <v>12</v>
      </c>
      <c r="D792" s="83">
        <f>if(U792, OFFSET(Sheet1!$P$9, 2*B791-1, 0),T791)</f>
        <v>6365.057205</v>
      </c>
      <c r="E792" s="100">
        <f t="array" ref="E792">index(Sheet1!$C$25:$H$42, C792,B792)</f>
        <v>127.2764978</v>
      </c>
      <c r="F792" s="100">
        <f t="array" ref="F792">index(Sheet1!$C$25:$H$42, C792+1,B792)</f>
        <v>137.8828726</v>
      </c>
      <c r="G792" s="94">
        <f t="array" ref="G792">index(Sheet1!$B$25:$B$42, C792,1)</f>
        <v>6000</v>
      </c>
      <c r="H792" s="94">
        <f t="array" ref="H792">index(Sheet1!$B$25:$B$42, C792+1,1)</f>
        <v>6500</v>
      </c>
      <c r="I792" s="100">
        <f t="shared" si="17"/>
        <v>135.0203648</v>
      </c>
      <c r="J792" s="100">
        <f t="array" ref="J792">index(Sheet1!$F$47:$K$64, C792,B792)</f>
        <v>1790.1</v>
      </c>
      <c r="K792" s="100">
        <f t="array" ref="K792">index(Sheet1!$F$47:$K$64, C792+1,B792)</f>
        <v>1712.88</v>
      </c>
      <c r="L792" s="102">
        <f t="shared" si="18"/>
        <v>1733.720565</v>
      </c>
      <c r="M792" s="83">
        <f>L792/( 0.5*Sheet1!$F$18/12)</f>
        <v>1662.539022</v>
      </c>
      <c r="N792" s="83">
        <f t="shared" si="19"/>
        <v>0.4773296074</v>
      </c>
      <c r="O792" s="83">
        <f t="shared" si="20"/>
        <v>342.8583889</v>
      </c>
      <c r="P792" s="83">
        <f t="shared" si="21"/>
        <v>0.09843766548</v>
      </c>
      <c r="Q792" s="83">
        <f t="shared" si="22"/>
        <v>1</v>
      </c>
      <c r="R792" s="86">
        <f t="shared" si="31"/>
        <v>135.1035488</v>
      </c>
      <c r="S792" s="86">
        <f>min(R792, offset(Sheet1!$K$9,B792-1,0))</f>
        <v>135.1035488</v>
      </c>
      <c r="T792" s="83">
        <f t="shared" si="30"/>
        <v>6368.97862</v>
      </c>
      <c r="U792" s="83">
        <f t="shared" si="26"/>
        <v>0</v>
      </c>
      <c r="V792" s="83">
        <f t="shared" si="27"/>
        <v>3.961817401</v>
      </c>
      <c r="W792" s="83">
        <f t="shared" si="28"/>
        <v>2140.991878</v>
      </c>
    </row>
    <row r="793" ht="12.75" customHeight="1">
      <c r="A793" s="83">
        <f t="shared" si="29"/>
        <v>16.14</v>
      </c>
      <c r="B793" s="83">
        <f>IF( ISERROR( MATCH(R792,Sheet1!$K$9:$K$13,1) ), 1,  MATCH(R792,Sheet1!$K$9:$K$13,1)+1)</f>
        <v>3</v>
      </c>
      <c r="C793" s="94">
        <f>IF( ISERROR( MATCH(D793,Sheet1!$B$25:$B$42) ), 1, MATCH(D793,Sheet1!$B$25:$B$42))</f>
        <v>12</v>
      </c>
      <c r="D793" s="83">
        <f>if(U793, OFFSET(Sheet1!$P$9, 2*B792-1, 0),T792)</f>
        <v>6368.97862</v>
      </c>
      <c r="E793" s="100">
        <f t="array" ref="E793">index(Sheet1!$C$25:$H$42, C793,B793)</f>
        <v>127.2764978</v>
      </c>
      <c r="F793" s="100">
        <f t="array" ref="F793">index(Sheet1!$C$25:$H$42, C793+1,B793)</f>
        <v>137.8828726</v>
      </c>
      <c r="G793" s="94">
        <f t="array" ref="G793">index(Sheet1!$B$25:$B$42, C793,1)</f>
        <v>6000</v>
      </c>
      <c r="H793" s="94">
        <f t="array" ref="H793">index(Sheet1!$B$25:$B$42, C793+1,1)</f>
        <v>6500</v>
      </c>
      <c r="I793" s="100">
        <f t="shared" si="17"/>
        <v>135.1035488</v>
      </c>
      <c r="J793" s="100">
        <f t="array" ref="J793">index(Sheet1!$F$47:$K$64, C793,B793)</f>
        <v>1790.1</v>
      </c>
      <c r="K793" s="100">
        <f t="array" ref="K793">index(Sheet1!$F$47:$K$64, C793+1,B793)</f>
        <v>1712.88</v>
      </c>
      <c r="L793" s="102">
        <f t="shared" si="18"/>
        <v>1733.114942</v>
      </c>
      <c r="M793" s="83">
        <f>L793/( 0.5*Sheet1!$F$18/12)</f>
        <v>1661.958264</v>
      </c>
      <c r="N793" s="83">
        <f t="shared" si="19"/>
        <v>0.4771628666</v>
      </c>
      <c r="O793" s="83">
        <f t="shared" si="20"/>
        <v>343.2809787</v>
      </c>
      <c r="P793" s="83">
        <f t="shared" si="21"/>
        <v>0.09855899475</v>
      </c>
      <c r="Q793" s="83">
        <f t="shared" si="22"/>
        <v>1</v>
      </c>
      <c r="R793" s="86">
        <f t="shared" si="31"/>
        <v>135.1866696</v>
      </c>
      <c r="S793" s="86">
        <f>min(R793, offset(Sheet1!$K$9,B793-1,0))</f>
        <v>135.1866696</v>
      </c>
      <c r="T793" s="83">
        <f t="shared" si="30"/>
        <v>6372.897054</v>
      </c>
      <c r="U793" s="83">
        <f t="shared" si="26"/>
        <v>0</v>
      </c>
      <c r="V793" s="83">
        <f t="shared" si="27"/>
        <v>3.964256537</v>
      </c>
      <c r="W793" s="83">
        <f t="shared" si="28"/>
        <v>2144.953695</v>
      </c>
    </row>
    <row r="794" ht="12.75" customHeight="1">
      <c r="A794" s="83">
        <f t="shared" si="29"/>
        <v>16.16</v>
      </c>
      <c r="B794" s="83">
        <f>IF( ISERROR( MATCH(R793,Sheet1!$K$9:$K$13,1) ), 1,  MATCH(R793,Sheet1!$K$9:$K$13,1)+1)</f>
        <v>3</v>
      </c>
      <c r="C794" s="94">
        <f>IF( ISERROR( MATCH(D794,Sheet1!$B$25:$B$42) ), 1, MATCH(D794,Sheet1!$B$25:$B$42))</f>
        <v>12</v>
      </c>
      <c r="D794" s="83">
        <f>if(U794, OFFSET(Sheet1!$P$9, 2*B793-1, 0),T793)</f>
        <v>6372.897054</v>
      </c>
      <c r="E794" s="100">
        <f t="array" ref="E794">index(Sheet1!$C$25:$H$42, C794,B794)</f>
        <v>127.2764978</v>
      </c>
      <c r="F794" s="100">
        <f t="array" ref="F794">index(Sheet1!$C$25:$H$42, C794+1,B794)</f>
        <v>137.8828726</v>
      </c>
      <c r="G794" s="94">
        <f t="array" ref="G794">index(Sheet1!$B$25:$B$42, C794,1)</f>
        <v>6000</v>
      </c>
      <c r="H794" s="94">
        <f t="array" ref="H794">index(Sheet1!$B$25:$B$42, C794+1,1)</f>
        <v>6500</v>
      </c>
      <c r="I794" s="100">
        <f t="shared" si="17"/>
        <v>135.1866696</v>
      </c>
      <c r="J794" s="100">
        <f t="array" ref="J794">index(Sheet1!$F$47:$K$64, C794,B794)</f>
        <v>1790.1</v>
      </c>
      <c r="K794" s="100">
        <f t="array" ref="K794">index(Sheet1!$F$47:$K$64, C794+1,B794)</f>
        <v>1712.88</v>
      </c>
      <c r="L794" s="102">
        <f t="shared" si="18"/>
        <v>1732.509779</v>
      </c>
      <c r="M794" s="83">
        <f>L794/( 0.5*Sheet1!$F$18/12)</f>
        <v>1661.377948</v>
      </c>
      <c r="N794" s="83">
        <f t="shared" si="19"/>
        <v>0.4769962525</v>
      </c>
      <c r="O794" s="83">
        <f t="shared" si="20"/>
        <v>343.7035073</v>
      </c>
      <c r="P794" s="83">
        <f t="shared" si="21"/>
        <v>0.09868030642</v>
      </c>
      <c r="Q794" s="83">
        <f t="shared" si="22"/>
        <v>1</v>
      </c>
      <c r="R794" s="86">
        <f t="shared" si="31"/>
        <v>135.2697271</v>
      </c>
      <c r="S794" s="86">
        <f>min(R794, offset(Sheet1!$K$9,B794-1,0))</f>
        <v>135.2697271</v>
      </c>
      <c r="T794" s="83">
        <f t="shared" si="30"/>
        <v>6376.812508</v>
      </c>
      <c r="U794" s="83">
        <f t="shared" si="26"/>
        <v>0</v>
      </c>
      <c r="V794" s="83">
        <f t="shared" si="27"/>
        <v>3.966693819</v>
      </c>
      <c r="W794" s="83">
        <f t="shared" si="28"/>
        <v>2148.917952</v>
      </c>
    </row>
    <row r="795" ht="12.75" customHeight="1">
      <c r="A795" s="83">
        <f t="shared" si="29"/>
        <v>16.18</v>
      </c>
      <c r="B795" s="83">
        <f>IF( ISERROR( MATCH(R794,Sheet1!$K$9:$K$13,1) ), 1,  MATCH(R794,Sheet1!$K$9:$K$13,1)+1)</f>
        <v>3</v>
      </c>
      <c r="C795" s="94">
        <f>IF( ISERROR( MATCH(D795,Sheet1!$B$25:$B$42) ), 1, MATCH(D795,Sheet1!$B$25:$B$42))</f>
        <v>12</v>
      </c>
      <c r="D795" s="83">
        <f>if(U795, OFFSET(Sheet1!$P$9, 2*B794-1, 0),T794)</f>
        <v>6376.812508</v>
      </c>
      <c r="E795" s="100">
        <f t="array" ref="E795">index(Sheet1!$C$25:$H$42, C795,B795)</f>
        <v>127.2764978</v>
      </c>
      <c r="F795" s="100">
        <f t="array" ref="F795">index(Sheet1!$C$25:$H$42, C795+1,B795)</f>
        <v>137.8828726</v>
      </c>
      <c r="G795" s="94">
        <f t="array" ref="G795">index(Sheet1!$B$25:$B$42, C795,1)</f>
        <v>6000</v>
      </c>
      <c r="H795" s="94">
        <f t="array" ref="H795">index(Sheet1!$B$25:$B$42, C795+1,1)</f>
        <v>6500</v>
      </c>
      <c r="I795" s="100">
        <f t="shared" si="17"/>
        <v>135.2697271</v>
      </c>
      <c r="J795" s="100">
        <f t="array" ref="J795">index(Sheet1!$F$47:$K$64, C795,B795)</f>
        <v>1790.1</v>
      </c>
      <c r="K795" s="100">
        <f t="array" ref="K795">index(Sheet1!$F$47:$K$64, C795+1,B795)</f>
        <v>1712.88</v>
      </c>
      <c r="L795" s="102">
        <f t="shared" si="18"/>
        <v>1731.905076</v>
      </c>
      <c r="M795" s="83">
        <f>L795/( 0.5*Sheet1!$F$18/12)</f>
        <v>1660.798072</v>
      </c>
      <c r="N795" s="83">
        <f t="shared" si="19"/>
        <v>0.4768297652</v>
      </c>
      <c r="O795" s="83">
        <f t="shared" si="20"/>
        <v>344.1259741</v>
      </c>
      <c r="P795" s="83">
        <f t="shared" si="21"/>
        <v>0.09880160036</v>
      </c>
      <c r="Q795" s="83">
        <f t="shared" si="22"/>
        <v>1</v>
      </c>
      <c r="R795" s="86">
        <f t="shared" si="31"/>
        <v>135.3527215</v>
      </c>
      <c r="S795" s="86">
        <f>min(R795, offset(Sheet1!$K$9,B795-1,0))</f>
        <v>135.3527215</v>
      </c>
      <c r="T795" s="83">
        <f t="shared" si="30"/>
        <v>6380.724984</v>
      </c>
      <c r="U795" s="83">
        <f t="shared" si="26"/>
        <v>0</v>
      </c>
      <c r="V795" s="83">
        <f t="shared" si="27"/>
        <v>3.969129247</v>
      </c>
      <c r="W795" s="83">
        <f t="shared" si="28"/>
        <v>2152.884646</v>
      </c>
    </row>
    <row r="796" ht="12.75" customHeight="1">
      <c r="A796" s="83">
        <f t="shared" si="29"/>
        <v>16.2</v>
      </c>
      <c r="B796" s="83">
        <f>IF( ISERROR( MATCH(R795,Sheet1!$K$9:$K$13,1) ), 1,  MATCH(R795,Sheet1!$K$9:$K$13,1)+1)</f>
        <v>3</v>
      </c>
      <c r="C796" s="94">
        <f>IF( ISERROR( MATCH(D796,Sheet1!$B$25:$B$42) ), 1, MATCH(D796,Sheet1!$B$25:$B$42))</f>
        <v>12</v>
      </c>
      <c r="D796" s="83">
        <f>if(U796, OFFSET(Sheet1!$P$9, 2*B795-1, 0),T795)</f>
        <v>6380.724984</v>
      </c>
      <c r="E796" s="100">
        <f t="array" ref="E796">index(Sheet1!$C$25:$H$42, C796,B796)</f>
        <v>127.2764978</v>
      </c>
      <c r="F796" s="100">
        <f t="array" ref="F796">index(Sheet1!$C$25:$H$42, C796+1,B796)</f>
        <v>137.8828726</v>
      </c>
      <c r="G796" s="94">
        <f t="array" ref="G796">index(Sheet1!$B$25:$B$42, C796,1)</f>
        <v>6000</v>
      </c>
      <c r="H796" s="94">
        <f t="array" ref="H796">index(Sheet1!$B$25:$B$42, C796+1,1)</f>
        <v>6500</v>
      </c>
      <c r="I796" s="100">
        <f t="shared" si="17"/>
        <v>135.3527215</v>
      </c>
      <c r="J796" s="100">
        <f t="array" ref="J796">index(Sheet1!$F$47:$K$64, C796,B796)</f>
        <v>1790.1</v>
      </c>
      <c r="K796" s="100">
        <f t="array" ref="K796">index(Sheet1!$F$47:$K$64, C796+1,B796)</f>
        <v>1712.88</v>
      </c>
      <c r="L796" s="102">
        <f t="shared" si="18"/>
        <v>1731.300833</v>
      </c>
      <c r="M796" s="83">
        <f>L796/( 0.5*Sheet1!$F$18/12)</f>
        <v>1660.218638</v>
      </c>
      <c r="N796" s="83">
        <f t="shared" si="19"/>
        <v>0.4766634045</v>
      </c>
      <c r="O796" s="83">
        <f t="shared" si="20"/>
        <v>344.5483787</v>
      </c>
      <c r="P796" s="83">
        <f t="shared" si="21"/>
        <v>0.09892287645</v>
      </c>
      <c r="Q796" s="83">
        <f t="shared" si="22"/>
        <v>1</v>
      </c>
      <c r="R796" s="86">
        <f t="shared" si="31"/>
        <v>135.4356527</v>
      </c>
      <c r="S796" s="86">
        <f>min(R796, offset(Sheet1!$K$9,B796-1,0))</f>
        <v>135.4356527</v>
      </c>
      <c r="T796" s="83">
        <f t="shared" si="30"/>
        <v>6384.634483</v>
      </c>
      <c r="U796" s="83">
        <f t="shared" si="26"/>
        <v>0</v>
      </c>
      <c r="V796" s="83">
        <f t="shared" si="27"/>
        <v>3.971562822</v>
      </c>
      <c r="W796" s="83">
        <f t="shared" si="28"/>
        <v>2156.853775</v>
      </c>
    </row>
    <row r="797" ht="12.75" customHeight="1">
      <c r="A797" s="83">
        <f t="shared" si="29"/>
        <v>16.22</v>
      </c>
      <c r="B797" s="83">
        <f>IF( ISERROR( MATCH(R796,Sheet1!$K$9:$K$13,1) ), 1,  MATCH(R796,Sheet1!$K$9:$K$13,1)+1)</f>
        <v>3</v>
      </c>
      <c r="C797" s="94">
        <f>IF( ISERROR( MATCH(D797,Sheet1!$B$25:$B$42) ), 1, MATCH(D797,Sheet1!$B$25:$B$42))</f>
        <v>12</v>
      </c>
      <c r="D797" s="83">
        <f>if(U797, OFFSET(Sheet1!$P$9, 2*B796-1, 0),T796)</f>
        <v>6384.634483</v>
      </c>
      <c r="E797" s="100">
        <f t="array" ref="E797">index(Sheet1!$C$25:$H$42, C797,B797)</f>
        <v>127.2764978</v>
      </c>
      <c r="F797" s="100">
        <f t="array" ref="F797">index(Sheet1!$C$25:$H$42, C797+1,B797)</f>
        <v>137.8828726</v>
      </c>
      <c r="G797" s="94">
        <f t="array" ref="G797">index(Sheet1!$B$25:$B$42, C797,1)</f>
        <v>6000</v>
      </c>
      <c r="H797" s="94">
        <f t="array" ref="H797">index(Sheet1!$B$25:$B$42, C797+1,1)</f>
        <v>6500</v>
      </c>
      <c r="I797" s="100">
        <f t="shared" si="17"/>
        <v>135.4356527</v>
      </c>
      <c r="J797" s="100">
        <f t="array" ref="J797">index(Sheet1!$F$47:$K$64, C797,B797)</f>
        <v>1790.1</v>
      </c>
      <c r="K797" s="100">
        <f t="array" ref="K797">index(Sheet1!$F$47:$K$64, C797+1,B797)</f>
        <v>1712.88</v>
      </c>
      <c r="L797" s="102">
        <f t="shared" si="18"/>
        <v>1730.697051</v>
      </c>
      <c r="M797" s="83">
        <f>L797/( 0.5*Sheet1!$F$18/12)</f>
        <v>1659.639644</v>
      </c>
      <c r="N797" s="83">
        <f t="shared" si="19"/>
        <v>0.4764971704</v>
      </c>
      <c r="O797" s="83">
        <f t="shared" si="20"/>
        <v>344.9707207</v>
      </c>
      <c r="P797" s="83">
        <f t="shared" si="21"/>
        <v>0.09904413456</v>
      </c>
      <c r="Q797" s="83">
        <f t="shared" si="22"/>
        <v>1</v>
      </c>
      <c r="R797" s="86">
        <f t="shared" si="31"/>
        <v>135.5185208</v>
      </c>
      <c r="S797" s="86">
        <f>min(R797, offset(Sheet1!$K$9,B797-1,0))</f>
        <v>135.5185208</v>
      </c>
      <c r="T797" s="83">
        <f t="shared" si="30"/>
        <v>6388.541006</v>
      </c>
      <c r="U797" s="83">
        <f t="shared" si="26"/>
        <v>0</v>
      </c>
      <c r="V797" s="83">
        <f t="shared" si="27"/>
        <v>3.973994545</v>
      </c>
      <c r="W797" s="83">
        <f t="shared" si="28"/>
        <v>2160.825338</v>
      </c>
    </row>
    <row r="798" ht="12.75" customHeight="1">
      <c r="A798" s="83">
        <f t="shared" si="29"/>
        <v>16.24</v>
      </c>
      <c r="B798" s="83">
        <f>IF( ISERROR( MATCH(R797,Sheet1!$K$9:$K$13,1) ), 1,  MATCH(R797,Sheet1!$K$9:$K$13,1)+1)</f>
        <v>3</v>
      </c>
      <c r="C798" s="94">
        <f>IF( ISERROR( MATCH(D798,Sheet1!$B$25:$B$42) ), 1, MATCH(D798,Sheet1!$B$25:$B$42))</f>
        <v>12</v>
      </c>
      <c r="D798" s="83">
        <f>if(U798, OFFSET(Sheet1!$P$9, 2*B797-1, 0),T797)</f>
        <v>6388.541006</v>
      </c>
      <c r="E798" s="100">
        <f t="array" ref="E798">index(Sheet1!$C$25:$H$42, C798,B798)</f>
        <v>127.2764978</v>
      </c>
      <c r="F798" s="100">
        <f t="array" ref="F798">index(Sheet1!$C$25:$H$42, C798+1,B798)</f>
        <v>137.8828726</v>
      </c>
      <c r="G798" s="94">
        <f t="array" ref="G798">index(Sheet1!$B$25:$B$42, C798,1)</f>
        <v>6000</v>
      </c>
      <c r="H798" s="94">
        <f t="array" ref="H798">index(Sheet1!$B$25:$B$42, C798+1,1)</f>
        <v>6500</v>
      </c>
      <c r="I798" s="100">
        <f t="shared" si="17"/>
        <v>135.5185208</v>
      </c>
      <c r="J798" s="100">
        <f t="array" ref="J798">index(Sheet1!$F$47:$K$64, C798,B798)</f>
        <v>1790.1</v>
      </c>
      <c r="K798" s="100">
        <f t="array" ref="K798">index(Sheet1!$F$47:$K$64, C798+1,B798)</f>
        <v>1712.88</v>
      </c>
      <c r="L798" s="102">
        <f t="shared" si="18"/>
        <v>1730.093727</v>
      </c>
      <c r="M798" s="83">
        <f>L798/( 0.5*Sheet1!$F$18/12)</f>
        <v>1659.061092</v>
      </c>
      <c r="N798" s="83">
        <f t="shared" si="19"/>
        <v>0.4763310628</v>
      </c>
      <c r="O798" s="83">
        <f t="shared" si="20"/>
        <v>345.3929996</v>
      </c>
      <c r="P798" s="83">
        <f t="shared" si="21"/>
        <v>0.09916537457</v>
      </c>
      <c r="Q798" s="83">
        <f t="shared" si="22"/>
        <v>1</v>
      </c>
      <c r="R798" s="86">
        <f t="shared" si="31"/>
        <v>135.6013258</v>
      </c>
      <c r="S798" s="86">
        <f>min(R798, offset(Sheet1!$K$9,B798-1,0))</f>
        <v>135.6013258</v>
      </c>
      <c r="T798" s="83">
        <f t="shared" si="30"/>
        <v>6392.444555</v>
      </c>
      <c r="U798" s="83">
        <f t="shared" si="26"/>
        <v>0</v>
      </c>
      <c r="V798" s="83">
        <f t="shared" si="27"/>
        <v>3.976424418</v>
      </c>
      <c r="W798" s="83">
        <f t="shared" si="28"/>
        <v>2164.799332</v>
      </c>
    </row>
    <row r="799" ht="12.75" customHeight="1">
      <c r="A799" s="83">
        <f t="shared" si="29"/>
        <v>16.26</v>
      </c>
      <c r="B799" s="83">
        <f>IF( ISERROR( MATCH(R798,Sheet1!$K$9:$K$13,1) ), 1,  MATCH(R798,Sheet1!$K$9:$K$13,1)+1)</f>
        <v>3</v>
      </c>
      <c r="C799" s="94">
        <f>IF( ISERROR( MATCH(D799,Sheet1!$B$25:$B$42) ), 1, MATCH(D799,Sheet1!$B$25:$B$42))</f>
        <v>12</v>
      </c>
      <c r="D799" s="83">
        <f>if(U799, OFFSET(Sheet1!$P$9, 2*B798-1, 0),T798)</f>
        <v>6392.444555</v>
      </c>
      <c r="E799" s="100">
        <f t="array" ref="E799">index(Sheet1!$C$25:$H$42, C799,B799)</f>
        <v>127.2764978</v>
      </c>
      <c r="F799" s="100">
        <f t="array" ref="F799">index(Sheet1!$C$25:$H$42, C799+1,B799)</f>
        <v>137.8828726</v>
      </c>
      <c r="G799" s="94">
        <f t="array" ref="G799">index(Sheet1!$B$25:$B$42, C799,1)</f>
        <v>6000</v>
      </c>
      <c r="H799" s="94">
        <f t="array" ref="H799">index(Sheet1!$B$25:$B$42, C799+1,1)</f>
        <v>6500</v>
      </c>
      <c r="I799" s="100">
        <f t="shared" si="17"/>
        <v>135.6013258</v>
      </c>
      <c r="J799" s="100">
        <f t="array" ref="J799">index(Sheet1!$F$47:$K$64, C799,B799)</f>
        <v>1790.1</v>
      </c>
      <c r="K799" s="100">
        <f t="array" ref="K799">index(Sheet1!$F$47:$K$64, C799+1,B799)</f>
        <v>1712.88</v>
      </c>
      <c r="L799" s="102">
        <f t="shared" si="18"/>
        <v>1729.490863</v>
      </c>
      <c r="M799" s="83">
        <f>L799/( 0.5*Sheet1!$F$18/12)</f>
        <v>1658.482979</v>
      </c>
      <c r="N799" s="83">
        <f t="shared" si="19"/>
        <v>0.4761650817</v>
      </c>
      <c r="O799" s="83">
        <f t="shared" si="20"/>
        <v>345.8152151</v>
      </c>
      <c r="P799" s="83">
        <f t="shared" si="21"/>
        <v>0.09928659636</v>
      </c>
      <c r="Q799" s="83">
        <f t="shared" si="22"/>
        <v>1</v>
      </c>
      <c r="R799" s="86">
        <f t="shared" si="31"/>
        <v>135.6840678</v>
      </c>
      <c r="S799" s="86">
        <f>min(R799, offset(Sheet1!$K$9,B799-1,0))</f>
        <v>135.6840678</v>
      </c>
      <c r="T799" s="83">
        <f t="shared" si="30"/>
        <v>6396.345132</v>
      </c>
      <c r="U799" s="83">
        <f t="shared" si="26"/>
        <v>0</v>
      </c>
      <c r="V799" s="83">
        <f t="shared" si="27"/>
        <v>3.97885244</v>
      </c>
      <c r="W799" s="83">
        <f t="shared" si="28"/>
        <v>2168.775757</v>
      </c>
    </row>
    <row r="800" ht="12.75" customHeight="1">
      <c r="A800" s="83">
        <f t="shared" si="29"/>
        <v>16.28</v>
      </c>
      <c r="B800" s="83">
        <f>IF( ISERROR( MATCH(R799,Sheet1!$K$9:$K$13,1) ), 1,  MATCH(R799,Sheet1!$K$9:$K$13,1)+1)</f>
        <v>3</v>
      </c>
      <c r="C800" s="94">
        <f>IF( ISERROR( MATCH(D800,Sheet1!$B$25:$B$42) ), 1, MATCH(D800,Sheet1!$B$25:$B$42))</f>
        <v>12</v>
      </c>
      <c r="D800" s="83">
        <f>if(U800, OFFSET(Sheet1!$P$9, 2*B799-1, 0),T799)</f>
        <v>6396.345132</v>
      </c>
      <c r="E800" s="100">
        <f t="array" ref="E800">index(Sheet1!$C$25:$H$42, C800,B800)</f>
        <v>127.2764978</v>
      </c>
      <c r="F800" s="100">
        <f t="array" ref="F800">index(Sheet1!$C$25:$H$42, C800+1,B800)</f>
        <v>137.8828726</v>
      </c>
      <c r="G800" s="94">
        <f t="array" ref="G800">index(Sheet1!$B$25:$B$42, C800,1)</f>
        <v>6000</v>
      </c>
      <c r="H800" s="94">
        <f t="array" ref="H800">index(Sheet1!$B$25:$B$42, C800+1,1)</f>
        <v>6500</v>
      </c>
      <c r="I800" s="100">
        <f t="shared" si="17"/>
        <v>135.6840678</v>
      </c>
      <c r="J800" s="100">
        <f t="array" ref="J800">index(Sheet1!$F$47:$K$64, C800,B800)</f>
        <v>1790.1</v>
      </c>
      <c r="K800" s="100">
        <f t="array" ref="K800">index(Sheet1!$F$47:$K$64, C800+1,B800)</f>
        <v>1712.88</v>
      </c>
      <c r="L800" s="102">
        <f t="shared" si="18"/>
        <v>1728.888458</v>
      </c>
      <c r="M800" s="83">
        <f>L800/( 0.5*Sheet1!$F$18/12)</f>
        <v>1657.905307</v>
      </c>
      <c r="N800" s="83">
        <f t="shared" si="19"/>
        <v>0.4759992269</v>
      </c>
      <c r="O800" s="83">
        <f t="shared" si="20"/>
        <v>346.2373667</v>
      </c>
      <c r="P800" s="83">
        <f t="shared" si="21"/>
        <v>0.0994077998</v>
      </c>
      <c r="Q800" s="83">
        <f t="shared" si="22"/>
        <v>1</v>
      </c>
      <c r="R800" s="86">
        <f t="shared" si="31"/>
        <v>135.7667467</v>
      </c>
      <c r="S800" s="86">
        <f>min(R800, offset(Sheet1!$K$9,B800-1,0))</f>
        <v>135.7667467</v>
      </c>
      <c r="T800" s="83">
        <f t="shared" si="30"/>
        <v>6400.242738</v>
      </c>
      <c r="U800" s="83">
        <f t="shared" si="26"/>
        <v>0</v>
      </c>
      <c r="V800" s="83">
        <f t="shared" si="27"/>
        <v>3.981278613</v>
      </c>
      <c r="W800" s="83">
        <f t="shared" si="28"/>
        <v>2172.754609</v>
      </c>
    </row>
    <row r="801" ht="12.75" customHeight="1">
      <c r="A801" s="83">
        <f t="shared" si="29"/>
        <v>16.3</v>
      </c>
      <c r="B801" s="83">
        <f>IF( ISERROR( MATCH(R800,Sheet1!$K$9:$K$13,1) ), 1,  MATCH(R800,Sheet1!$K$9:$K$13,1)+1)</f>
        <v>3</v>
      </c>
      <c r="C801" s="94">
        <f>IF( ISERROR( MATCH(D801,Sheet1!$B$25:$B$42) ), 1, MATCH(D801,Sheet1!$B$25:$B$42))</f>
        <v>12</v>
      </c>
      <c r="D801" s="83">
        <f>if(U801, OFFSET(Sheet1!$P$9, 2*B800-1, 0),T800)</f>
        <v>6400.242738</v>
      </c>
      <c r="E801" s="100">
        <f t="array" ref="E801">index(Sheet1!$C$25:$H$42, C801,B801)</f>
        <v>127.2764978</v>
      </c>
      <c r="F801" s="100">
        <f t="array" ref="F801">index(Sheet1!$C$25:$H$42, C801+1,B801)</f>
        <v>137.8828726</v>
      </c>
      <c r="G801" s="94">
        <f t="array" ref="G801">index(Sheet1!$B$25:$B$42, C801,1)</f>
        <v>6000</v>
      </c>
      <c r="H801" s="94">
        <f t="array" ref="H801">index(Sheet1!$B$25:$B$42, C801+1,1)</f>
        <v>6500</v>
      </c>
      <c r="I801" s="100">
        <f t="shared" si="17"/>
        <v>135.7667467</v>
      </c>
      <c r="J801" s="100">
        <f t="array" ref="J801">index(Sheet1!$F$47:$K$64, C801,B801)</f>
        <v>1790.1</v>
      </c>
      <c r="K801" s="100">
        <f t="array" ref="K801">index(Sheet1!$F$47:$K$64, C801+1,B801)</f>
        <v>1712.88</v>
      </c>
      <c r="L801" s="102">
        <f t="shared" si="18"/>
        <v>1728.286512</v>
      </c>
      <c r="M801" s="83">
        <f>L801/( 0.5*Sheet1!$F$18/12)</f>
        <v>1657.328075</v>
      </c>
      <c r="N801" s="83">
        <f t="shared" si="19"/>
        <v>0.4758334985</v>
      </c>
      <c r="O801" s="83">
        <f t="shared" si="20"/>
        <v>346.659454</v>
      </c>
      <c r="P801" s="83">
        <f t="shared" si="21"/>
        <v>0.09952898478</v>
      </c>
      <c r="Q801" s="83">
        <f t="shared" si="22"/>
        <v>1</v>
      </c>
      <c r="R801" s="86">
        <f t="shared" si="31"/>
        <v>135.8493627</v>
      </c>
      <c r="S801" s="86">
        <f>min(R801, offset(Sheet1!$K$9,B801-1,0))</f>
        <v>135.8493627</v>
      </c>
      <c r="T801" s="83">
        <f t="shared" si="30"/>
        <v>6404.137374</v>
      </c>
      <c r="U801" s="83">
        <f t="shared" si="26"/>
        <v>0</v>
      </c>
      <c r="V801" s="83">
        <f t="shared" si="27"/>
        <v>3.983702938</v>
      </c>
      <c r="W801" s="83">
        <f t="shared" si="28"/>
        <v>2176.735888</v>
      </c>
    </row>
    <row r="802" ht="12.75" customHeight="1">
      <c r="A802" s="83">
        <f t="shared" si="29"/>
        <v>16.32</v>
      </c>
      <c r="B802" s="83">
        <f>IF( ISERROR( MATCH(R801,Sheet1!$K$9:$K$13,1) ), 1,  MATCH(R801,Sheet1!$K$9:$K$13,1)+1)</f>
        <v>3</v>
      </c>
      <c r="C802" s="94">
        <f>IF( ISERROR( MATCH(D802,Sheet1!$B$25:$B$42) ), 1, MATCH(D802,Sheet1!$B$25:$B$42))</f>
        <v>12</v>
      </c>
      <c r="D802" s="83">
        <f>if(U802, OFFSET(Sheet1!$P$9, 2*B801-1, 0),T801)</f>
        <v>6404.137374</v>
      </c>
      <c r="E802" s="100">
        <f t="array" ref="E802">index(Sheet1!$C$25:$H$42, C802,B802)</f>
        <v>127.2764978</v>
      </c>
      <c r="F802" s="100">
        <f t="array" ref="F802">index(Sheet1!$C$25:$H$42, C802+1,B802)</f>
        <v>137.8828726</v>
      </c>
      <c r="G802" s="94">
        <f t="array" ref="G802">index(Sheet1!$B$25:$B$42, C802,1)</f>
        <v>6000</v>
      </c>
      <c r="H802" s="94">
        <f t="array" ref="H802">index(Sheet1!$B$25:$B$42, C802+1,1)</f>
        <v>6500</v>
      </c>
      <c r="I802" s="100">
        <f t="shared" si="17"/>
        <v>135.8493627</v>
      </c>
      <c r="J802" s="100">
        <f t="array" ref="J802">index(Sheet1!$F$47:$K$64, C802,B802)</f>
        <v>1790.1</v>
      </c>
      <c r="K802" s="100">
        <f t="array" ref="K802">index(Sheet1!$F$47:$K$64, C802+1,B802)</f>
        <v>1712.88</v>
      </c>
      <c r="L802" s="102">
        <f t="shared" si="18"/>
        <v>1727.685024</v>
      </c>
      <c r="M802" s="83">
        <f>L802/( 0.5*Sheet1!$F$18/12)</f>
        <v>1656.751283</v>
      </c>
      <c r="N802" s="83">
        <f t="shared" si="19"/>
        <v>0.4756678964</v>
      </c>
      <c r="O802" s="83">
        <f t="shared" si="20"/>
        <v>347.0814765</v>
      </c>
      <c r="P802" s="83">
        <f t="shared" si="21"/>
        <v>0.09965015117</v>
      </c>
      <c r="Q802" s="83">
        <f t="shared" si="22"/>
        <v>1</v>
      </c>
      <c r="R802" s="86">
        <f t="shared" si="31"/>
        <v>135.9319157</v>
      </c>
      <c r="S802" s="86">
        <f>min(R802, offset(Sheet1!$K$9,B802-1,0))</f>
        <v>135.9319157</v>
      </c>
      <c r="T802" s="83">
        <f t="shared" si="30"/>
        <v>6408.029042</v>
      </c>
      <c r="U802" s="83">
        <f t="shared" si="26"/>
        <v>0</v>
      </c>
      <c r="V802" s="83">
        <f t="shared" si="27"/>
        <v>3.986125416</v>
      </c>
      <c r="W802" s="83">
        <f t="shared" si="28"/>
        <v>2180.719591</v>
      </c>
    </row>
    <row r="803" ht="12.75" customHeight="1">
      <c r="A803" s="83">
        <f t="shared" si="29"/>
        <v>16.34</v>
      </c>
      <c r="B803" s="83">
        <f>IF( ISERROR( MATCH(R802,Sheet1!$K$9:$K$13,1) ), 1,  MATCH(R802,Sheet1!$K$9:$K$13,1)+1)</f>
        <v>3</v>
      </c>
      <c r="C803" s="94">
        <f>IF( ISERROR( MATCH(D803,Sheet1!$B$25:$B$42) ), 1, MATCH(D803,Sheet1!$B$25:$B$42))</f>
        <v>12</v>
      </c>
      <c r="D803" s="83">
        <f>if(U803, OFFSET(Sheet1!$P$9, 2*B802-1, 0),T802)</f>
        <v>6408.029042</v>
      </c>
      <c r="E803" s="100">
        <f t="array" ref="E803">index(Sheet1!$C$25:$H$42, C803,B803)</f>
        <v>127.2764978</v>
      </c>
      <c r="F803" s="100">
        <f t="array" ref="F803">index(Sheet1!$C$25:$H$42, C803+1,B803)</f>
        <v>137.8828726</v>
      </c>
      <c r="G803" s="94">
        <f t="array" ref="G803">index(Sheet1!$B$25:$B$42, C803,1)</f>
        <v>6000</v>
      </c>
      <c r="H803" s="94">
        <f t="array" ref="H803">index(Sheet1!$B$25:$B$42, C803+1,1)</f>
        <v>6500</v>
      </c>
      <c r="I803" s="100">
        <f t="shared" si="17"/>
        <v>135.9319157</v>
      </c>
      <c r="J803" s="100">
        <f t="array" ref="J803">index(Sheet1!$F$47:$K$64, C803,B803)</f>
        <v>1790.1</v>
      </c>
      <c r="K803" s="100">
        <f t="array" ref="K803">index(Sheet1!$F$47:$K$64, C803+1,B803)</f>
        <v>1712.88</v>
      </c>
      <c r="L803" s="102">
        <f t="shared" si="18"/>
        <v>1727.083995</v>
      </c>
      <c r="M803" s="83">
        <f>L803/( 0.5*Sheet1!$F$18/12)</f>
        <v>1656.17493</v>
      </c>
      <c r="N803" s="83">
        <f t="shared" si="19"/>
        <v>0.4755024204</v>
      </c>
      <c r="O803" s="83">
        <f t="shared" si="20"/>
        <v>347.5034339</v>
      </c>
      <c r="P803" s="83">
        <f t="shared" si="21"/>
        <v>0.09977129884</v>
      </c>
      <c r="Q803" s="83">
        <f t="shared" si="22"/>
        <v>1</v>
      </c>
      <c r="R803" s="86">
        <f t="shared" si="31"/>
        <v>136.0144057</v>
      </c>
      <c r="S803" s="86">
        <f>min(R803, offset(Sheet1!$K$9,B803-1,0))</f>
        <v>136.0144057</v>
      </c>
      <c r="T803" s="83">
        <f t="shared" si="30"/>
        <v>6411.917744</v>
      </c>
      <c r="U803" s="83">
        <f t="shared" si="26"/>
        <v>0</v>
      </c>
      <c r="V803" s="83">
        <f t="shared" si="27"/>
        <v>3.988546047</v>
      </c>
      <c r="W803" s="83">
        <f t="shared" si="28"/>
        <v>2184.705716</v>
      </c>
    </row>
    <row r="804" ht="12.75" customHeight="1">
      <c r="A804" s="83">
        <f t="shared" si="29"/>
        <v>16.36</v>
      </c>
      <c r="B804" s="83">
        <f>IF( ISERROR( MATCH(R803,Sheet1!$K$9:$K$13,1) ), 1,  MATCH(R803,Sheet1!$K$9:$K$13,1)+1)</f>
        <v>3</v>
      </c>
      <c r="C804" s="94">
        <f>IF( ISERROR( MATCH(D804,Sheet1!$B$25:$B$42) ), 1, MATCH(D804,Sheet1!$B$25:$B$42))</f>
        <v>12</v>
      </c>
      <c r="D804" s="83">
        <f>if(U804, OFFSET(Sheet1!$P$9, 2*B803-1, 0),T803)</f>
        <v>6411.917744</v>
      </c>
      <c r="E804" s="100">
        <f t="array" ref="E804">index(Sheet1!$C$25:$H$42, C804,B804)</f>
        <v>127.2764978</v>
      </c>
      <c r="F804" s="100">
        <f t="array" ref="F804">index(Sheet1!$C$25:$H$42, C804+1,B804)</f>
        <v>137.8828726</v>
      </c>
      <c r="G804" s="94">
        <f t="array" ref="G804">index(Sheet1!$B$25:$B$42, C804,1)</f>
        <v>6000</v>
      </c>
      <c r="H804" s="94">
        <f t="array" ref="H804">index(Sheet1!$B$25:$B$42, C804+1,1)</f>
        <v>6500</v>
      </c>
      <c r="I804" s="100">
        <f t="shared" si="17"/>
        <v>136.0144057</v>
      </c>
      <c r="J804" s="100">
        <f t="array" ref="J804">index(Sheet1!$F$47:$K$64, C804,B804)</f>
        <v>1790.1</v>
      </c>
      <c r="K804" s="100">
        <f t="array" ref="K804">index(Sheet1!$F$47:$K$64, C804+1,B804)</f>
        <v>1712.88</v>
      </c>
      <c r="L804" s="102">
        <f t="shared" si="18"/>
        <v>1726.483424</v>
      </c>
      <c r="M804" s="83">
        <f>L804/( 0.5*Sheet1!$F$18/12)</f>
        <v>1655.599017</v>
      </c>
      <c r="N804" s="83">
        <f t="shared" si="19"/>
        <v>0.4753370706</v>
      </c>
      <c r="O804" s="83">
        <f t="shared" si="20"/>
        <v>347.9253256</v>
      </c>
      <c r="P804" s="83">
        <f t="shared" si="21"/>
        <v>0.09989242768</v>
      </c>
      <c r="Q804" s="83">
        <f t="shared" si="22"/>
        <v>1</v>
      </c>
      <c r="R804" s="86">
        <f t="shared" si="31"/>
        <v>136.0968329</v>
      </c>
      <c r="S804" s="86">
        <f>min(R804, offset(Sheet1!$K$9,B804-1,0))</f>
        <v>136.0968329</v>
      </c>
      <c r="T804" s="83">
        <f t="shared" si="30"/>
        <v>6415.803481</v>
      </c>
      <c r="U804" s="83">
        <f t="shared" si="26"/>
        <v>0</v>
      </c>
      <c r="V804" s="83">
        <f t="shared" si="27"/>
        <v>3.990964833</v>
      </c>
      <c r="W804" s="83">
        <f t="shared" si="28"/>
        <v>2188.694262</v>
      </c>
    </row>
    <row r="805" ht="12.75" customHeight="1">
      <c r="A805" s="83">
        <f t="shared" si="29"/>
        <v>16.38</v>
      </c>
      <c r="B805" s="83">
        <f>IF( ISERROR( MATCH(R804,Sheet1!$K$9:$K$13,1) ), 1,  MATCH(R804,Sheet1!$K$9:$K$13,1)+1)</f>
        <v>3</v>
      </c>
      <c r="C805" s="94">
        <f>IF( ISERROR( MATCH(D805,Sheet1!$B$25:$B$42) ), 1, MATCH(D805,Sheet1!$B$25:$B$42))</f>
        <v>12</v>
      </c>
      <c r="D805" s="83">
        <f>if(U805, OFFSET(Sheet1!$P$9, 2*B804-1, 0),T804)</f>
        <v>6415.803481</v>
      </c>
      <c r="E805" s="100">
        <f t="array" ref="E805">index(Sheet1!$C$25:$H$42, C805,B805)</f>
        <v>127.2764978</v>
      </c>
      <c r="F805" s="100">
        <f t="array" ref="F805">index(Sheet1!$C$25:$H$42, C805+1,B805)</f>
        <v>137.8828726</v>
      </c>
      <c r="G805" s="94">
        <f t="array" ref="G805">index(Sheet1!$B$25:$B$42, C805,1)</f>
        <v>6000</v>
      </c>
      <c r="H805" s="94">
        <f t="array" ref="H805">index(Sheet1!$B$25:$B$42, C805+1,1)</f>
        <v>6500</v>
      </c>
      <c r="I805" s="100">
        <f t="shared" si="17"/>
        <v>136.0968329</v>
      </c>
      <c r="J805" s="100">
        <f t="array" ref="J805">index(Sheet1!$F$47:$K$64, C805,B805)</f>
        <v>1790.1</v>
      </c>
      <c r="K805" s="100">
        <f t="array" ref="K805">index(Sheet1!$F$47:$K$64, C805+1,B805)</f>
        <v>1712.88</v>
      </c>
      <c r="L805" s="102">
        <f t="shared" si="18"/>
        <v>1725.88331</v>
      </c>
      <c r="M805" s="83">
        <f>L805/( 0.5*Sheet1!$F$18/12)</f>
        <v>1655.023543</v>
      </c>
      <c r="N805" s="83">
        <f t="shared" si="19"/>
        <v>0.4751718468</v>
      </c>
      <c r="O805" s="83">
        <f t="shared" si="20"/>
        <v>348.3471513</v>
      </c>
      <c r="P805" s="83">
        <f t="shared" si="21"/>
        <v>0.1000135376</v>
      </c>
      <c r="Q805" s="83">
        <f t="shared" si="22"/>
        <v>1</v>
      </c>
      <c r="R805" s="86">
        <f t="shared" si="31"/>
        <v>136.1791972</v>
      </c>
      <c r="S805" s="86">
        <f>min(R805, offset(Sheet1!$K$9,B805-1,0))</f>
        <v>136.1791972</v>
      </c>
      <c r="T805" s="83">
        <f t="shared" si="30"/>
        <v>6419.686255</v>
      </c>
      <c r="U805" s="83">
        <f t="shared" si="26"/>
        <v>0</v>
      </c>
      <c r="V805" s="83">
        <f t="shared" si="27"/>
        <v>3.993381775</v>
      </c>
      <c r="W805" s="83">
        <f t="shared" si="28"/>
        <v>2192.685227</v>
      </c>
    </row>
    <row r="806" ht="12.75" customHeight="1">
      <c r="A806" s="83">
        <f t="shared" si="29"/>
        <v>16.4</v>
      </c>
      <c r="B806" s="83">
        <f>IF( ISERROR( MATCH(R805,Sheet1!$K$9:$K$13,1) ), 1,  MATCH(R805,Sheet1!$K$9:$K$13,1)+1)</f>
        <v>3</v>
      </c>
      <c r="C806" s="94">
        <f>IF( ISERROR( MATCH(D806,Sheet1!$B$25:$B$42) ), 1, MATCH(D806,Sheet1!$B$25:$B$42))</f>
        <v>12</v>
      </c>
      <c r="D806" s="83">
        <f>if(U806, OFFSET(Sheet1!$P$9, 2*B805-1, 0),T805)</f>
        <v>6419.686255</v>
      </c>
      <c r="E806" s="100">
        <f t="array" ref="E806">index(Sheet1!$C$25:$H$42, C806,B806)</f>
        <v>127.2764978</v>
      </c>
      <c r="F806" s="100">
        <f t="array" ref="F806">index(Sheet1!$C$25:$H$42, C806+1,B806)</f>
        <v>137.8828726</v>
      </c>
      <c r="G806" s="94">
        <f t="array" ref="G806">index(Sheet1!$B$25:$B$42, C806,1)</f>
        <v>6000</v>
      </c>
      <c r="H806" s="94">
        <f t="array" ref="H806">index(Sheet1!$B$25:$B$42, C806+1,1)</f>
        <v>6500</v>
      </c>
      <c r="I806" s="100">
        <f t="shared" si="17"/>
        <v>136.1791972</v>
      </c>
      <c r="J806" s="100">
        <f t="array" ref="J806">index(Sheet1!$F$47:$K$64, C806,B806)</f>
        <v>1790.1</v>
      </c>
      <c r="K806" s="100">
        <f t="array" ref="K806">index(Sheet1!$F$47:$K$64, C806+1,B806)</f>
        <v>1712.88</v>
      </c>
      <c r="L806" s="102">
        <f t="shared" si="18"/>
        <v>1725.283655</v>
      </c>
      <c r="M806" s="83">
        <f>L806/( 0.5*Sheet1!$F$18/12)</f>
        <v>1654.448507</v>
      </c>
      <c r="N806" s="83">
        <f t="shared" si="19"/>
        <v>0.4750067491</v>
      </c>
      <c r="O806" s="83">
        <f t="shared" si="20"/>
        <v>348.7689106</v>
      </c>
      <c r="P806" s="83">
        <f t="shared" si="21"/>
        <v>0.1001346284</v>
      </c>
      <c r="Q806" s="83">
        <f t="shared" si="22"/>
        <v>1</v>
      </c>
      <c r="R806" s="86">
        <f t="shared" si="31"/>
        <v>136.2614987</v>
      </c>
      <c r="S806" s="86">
        <f>min(R806, offset(Sheet1!$K$9,B806-1,0))</f>
        <v>136.2614987</v>
      </c>
      <c r="T806" s="83">
        <f t="shared" si="30"/>
        <v>6423.566066</v>
      </c>
      <c r="U806" s="83">
        <f t="shared" si="26"/>
        <v>0</v>
      </c>
      <c r="V806" s="83">
        <f t="shared" si="27"/>
        <v>3.995796873</v>
      </c>
      <c r="W806" s="83">
        <f t="shared" si="28"/>
        <v>2196.678609</v>
      </c>
    </row>
    <row r="807" ht="12.75" customHeight="1">
      <c r="A807" s="83">
        <f t="shared" si="29"/>
        <v>16.42</v>
      </c>
      <c r="B807" s="83">
        <f>IF( ISERROR( MATCH(R806,Sheet1!$K$9:$K$13,1) ), 1,  MATCH(R806,Sheet1!$K$9:$K$13,1)+1)</f>
        <v>3</v>
      </c>
      <c r="C807" s="94">
        <f>IF( ISERROR( MATCH(D807,Sheet1!$B$25:$B$42) ), 1, MATCH(D807,Sheet1!$B$25:$B$42))</f>
        <v>12</v>
      </c>
      <c r="D807" s="83">
        <f>if(U807, OFFSET(Sheet1!$P$9, 2*B806-1, 0),T806)</f>
        <v>6423.566066</v>
      </c>
      <c r="E807" s="100">
        <f t="array" ref="E807">index(Sheet1!$C$25:$H$42, C807,B807)</f>
        <v>127.2764978</v>
      </c>
      <c r="F807" s="100">
        <f t="array" ref="F807">index(Sheet1!$C$25:$H$42, C807+1,B807)</f>
        <v>137.8828726</v>
      </c>
      <c r="G807" s="94">
        <f t="array" ref="G807">index(Sheet1!$B$25:$B$42, C807,1)</f>
        <v>6000</v>
      </c>
      <c r="H807" s="94">
        <f t="array" ref="H807">index(Sheet1!$B$25:$B$42, C807+1,1)</f>
        <v>6500</v>
      </c>
      <c r="I807" s="100">
        <f t="shared" si="17"/>
        <v>136.2614987</v>
      </c>
      <c r="J807" s="100">
        <f t="array" ref="J807">index(Sheet1!$F$47:$K$64, C807,B807)</f>
        <v>1790.1</v>
      </c>
      <c r="K807" s="100">
        <f t="array" ref="K807">index(Sheet1!$F$47:$K$64, C807+1,B807)</f>
        <v>1712.88</v>
      </c>
      <c r="L807" s="102">
        <f t="shared" si="18"/>
        <v>1724.684457</v>
      </c>
      <c r="M807" s="83">
        <f>L807/( 0.5*Sheet1!$F$18/12)</f>
        <v>1653.87391</v>
      </c>
      <c r="N807" s="83">
        <f t="shared" si="19"/>
        <v>0.4748417773</v>
      </c>
      <c r="O807" s="83">
        <f t="shared" si="20"/>
        <v>349.1906031</v>
      </c>
      <c r="P807" s="83">
        <f t="shared" si="21"/>
        <v>0.1002557</v>
      </c>
      <c r="Q807" s="83">
        <f t="shared" si="22"/>
        <v>1</v>
      </c>
      <c r="R807" s="86">
        <f t="shared" si="31"/>
        <v>136.3437373</v>
      </c>
      <c r="S807" s="86">
        <f>min(R807, offset(Sheet1!$K$9,B807-1,0))</f>
        <v>136.3437373</v>
      </c>
      <c r="T807" s="83">
        <f t="shared" si="30"/>
        <v>6427.442917</v>
      </c>
      <c r="U807" s="83">
        <f t="shared" si="26"/>
        <v>0</v>
      </c>
      <c r="V807" s="83">
        <f t="shared" si="27"/>
        <v>3.998210128</v>
      </c>
      <c r="W807" s="83">
        <f t="shared" si="28"/>
        <v>2200.674406</v>
      </c>
    </row>
    <row r="808" ht="12.75" customHeight="1">
      <c r="A808" s="83">
        <f t="shared" si="29"/>
        <v>16.44</v>
      </c>
      <c r="B808" s="83">
        <f>IF( ISERROR( MATCH(R807,Sheet1!$K$9:$K$13,1) ), 1,  MATCH(R807,Sheet1!$K$9:$K$13,1)+1)</f>
        <v>3</v>
      </c>
      <c r="C808" s="94">
        <f>IF( ISERROR( MATCH(D808,Sheet1!$B$25:$B$42) ), 1, MATCH(D808,Sheet1!$B$25:$B$42))</f>
        <v>12</v>
      </c>
      <c r="D808" s="83">
        <f>if(U808, OFFSET(Sheet1!$P$9, 2*B807-1, 0),T807)</f>
        <v>6427.442917</v>
      </c>
      <c r="E808" s="100">
        <f t="array" ref="E808">index(Sheet1!$C$25:$H$42, C808,B808)</f>
        <v>127.2764978</v>
      </c>
      <c r="F808" s="100">
        <f t="array" ref="F808">index(Sheet1!$C$25:$H$42, C808+1,B808)</f>
        <v>137.8828726</v>
      </c>
      <c r="G808" s="94">
        <f t="array" ref="G808">index(Sheet1!$B$25:$B$42, C808,1)</f>
        <v>6000</v>
      </c>
      <c r="H808" s="94">
        <f t="array" ref="H808">index(Sheet1!$B$25:$B$42, C808+1,1)</f>
        <v>6500</v>
      </c>
      <c r="I808" s="100">
        <f t="shared" si="17"/>
        <v>136.3437373</v>
      </c>
      <c r="J808" s="100">
        <f t="array" ref="J808">index(Sheet1!$F$47:$K$64, C808,B808)</f>
        <v>1790.1</v>
      </c>
      <c r="K808" s="100">
        <f t="array" ref="K808">index(Sheet1!$F$47:$K$64, C808+1,B808)</f>
        <v>1712.88</v>
      </c>
      <c r="L808" s="102">
        <f t="shared" si="18"/>
        <v>1724.085716</v>
      </c>
      <c r="M808" s="83">
        <f>L808/( 0.5*Sheet1!$F$18/12)</f>
        <v>1653.299752</v>
      </c>
      <c r="N808" s="83">
        <f t="shared" si="19"/>
        <v>0.4746769314</v>
      </c>
      <c r="O808" s="83">
        <f t="shared" si="20"/>
        <v>349.6122282</v>
      </c>
      <c r="P808" s="83">
        <f t="shared" si="21"/>
        <v>0.1003767523</v>
      </c>
      <c r="Q808" s="83">
        <f t="shared" si="22"/>
        <v>1</v>
      </c>
      <c r="R808" s="86">
        <f t="shared" si="31"/>
        <v>136.4259132</v>
      </c>
      <c r="S808" s="86">
        <f>min(R808, offset(Sheet1!$K$9,B808-1,0))</f>
        <v>136.4259132</v>
      </c>
      <c r="T808" s="83">
        <f t="shared" si="30"/>
        <v>6431.316809</v>
      </c>
      <c r="U808" s="83">
        <f t="shared" si="26"/>
        <v>0</v>
      </c>
      <c r="V808" s="83">
        <f t="shared" si="27"/>
        <v>4.000621542</v>
      </c>
      <c r="W808" s="83">
        <f t="shared" si="28"/>
        <v>2204.672616</v>
      </c>
    </row>
    <row r="809" ht="12.75" customHeight="1">
      <c r="A809" s="83">
        <f t="shared" si="29"/>
        <v>16.46</v>
      </c>
      <c r="B809" s="83">
        <f>IF( ISERROR( MATCH(R808,Sheet1!$K$9:$K$13,1) ), 1,  MATCH(R808,Sheet1!$K$9:$K$13,1)+1)</f>
        <v>3</v>
      </c>
      <c r="C809" s="94">
        <f>IF( ISERROR( MATCH(D809,Sheet1!$B$25:$B$42) ), 1, MATCH(D809,Sheet1!$B$25:$B$42))</f>
        <v>12</v>
      </c>
      <c r="D809" s="83">
        <f>if(U809, OFFSET(Sheet1!$P$9, 2*B808-1, 0),T808)</f>
        <v>6431.316809</v>
      </c>
      <c r="E809" s="100">
        <f t="array" ref="E809">index(Sheet1!$C$25:$H$42, C809,B809)</f>
        <v>127.2764978</v>
      </c>
      <c r="F809" s="100">
        <f t="array" ref="F809">index(Sheet1!$C$25:$H$42, C809+1,B809)</f>
        <v>137.8828726</v>
      </c>
      <c r="G809" s="94">
        <f t="array" ref="G809">index(Sheet1!$B$25:$B$42, C809,1)</f>
        <v>6000</v>
      </c>
      <c r="H809" s="94">
        <f t="array" ref="H809">index(Sheet1!$B$25:$B$42, C809+1,1)</f>
        <v>6500</v>
      </c>
      <c r="I809" s="100">
        <f t="shared" si="17"/>
        <v>136.4259132</v>
      </c>
      <c r="J809" s="100">
        <f t="array" ref="J809">index(Sheet1!$F$47:$K$64, C809,B809)</f>
        <v>1790.1</v>
      </c>
      <c r="K809" s="100">
        <f t="array" ref="K809">index(Sheet1!$F$47:$K$64, C809+1,B809)</f>
        <v>1712.88</v>
      </c>
      <c r="L809" s="102">
        <f t="shared" si="18"/>
        <v>1723.487432</v>
      </c>
      <c r="M809" s="83">
        <f>L809/( 0.5*Sheet1!$F$18/12)</f>
        <v>1652.726032</v>
      </c>
      <c r="N809" s="83">
        <f t="shared" si="19"/>
        <v>0.4745122113</v>
      </c>
      <c r="O809" s="83">
        <f t="shared" si="20"/>
        <v>350.0337856</v>
      </c>
      <c r="P809" s="83">
        <f t="shared" si="21"/>
        <v>0.1004977851</v>
      </c>
      <c r="Q809" s="83">
        <f t="shared" si="22"/>
        <v>1</v>
      </c>
      <c r="R809" s="86">
        <f t="shared" si="31"/>
        <v>136.5080264</v>
      </c>
      <c r="S809" s="86">
        <f>min(R809, offset(Sheet1!$K$9,B809-1,0))</f>
        <v>136.5080264</v>
      </c>
      <c r="T809" s="83">
        <f t="shared" si="30"/>
        <v>6435.187744</v>
      </c>
      <c r="U809" s="83">
        <f t="shared" si="26"/>
        <v>0</v>
      </c>
      <c r="V809" s="83">
        <f t="shared" si="27"/>
        <v>4.003031115</v>
      </c>
      <c r="W809" s="83">
        <f t="shared" si="28"/>
        <v>2208.673237</v>
      </c>
    </row>
    <row r="810" ht="12.75" customHeight="1">
      <c r="A810" s="83">
        <f t="shared" si="29"/>
        <v>16.48</v>
      </c>
      <c r="B810" s="83">
        <f>IF( ISERROR( MATCH(R809,Sheet1!$K$9:$K$13,1) ), 1,  MATCH(R809,Sheet1!$K$9:$K$13,1)+1)</f>
        <v>3</v>
      </c>
      <c r="C810" s="94">
        <f>IF( ISERROR( MATCH(D810,Sheet1!$B$25:$B$42) ), 1, MATCH(D810,Sheet1!$B$25:$B$42))</f>
        <v>12</v>
      </c>
      <c r="D810" s="83">
        <f>if(U810, OFFSET(Sheet1!$P$9, 2*B809-1, 0),T809)</f>
        <v>6435.187744</v>
      </c>
      <c r="E810" s="100">
        <f t="array" ref="E810">index(Sheet1!$C$25:$H$42, C810,B810)</f>
        <v>127.2764978</v>
      </c>
      <c r="F810" s="100">
        <f t="array" ref="F810">index(Sheet1!$C$25:$H$42, C810+1,B810)</f>
        <v>137.8828726</v>
      </c>
      <c r="G810" s="94">
        <f t="array" ref="G810">index(Sheet1!$B$25:$B$42, C810,1)</f>
        <v>6000</v>
      </c>
      <c r="H810" s="94">
        <f t="array" ref="H810">index(Sheet1!$B$25:$B$42, C810+1,1)</f>
        <v>6500</v>
      </c>
      <c r="I810" s="100">
        <f t="shared" si="17"/>
        <v>136.5080264</v>
      </c>
      <c r="J810" s="100">
        <f t="array" ref="J810">index(Sheet1!$F$47:$K$64, C810,B810)</f>
        <v>1790.1</v>
      </c>
      <c r="K810" s="100">
        <f t="array" ref="K810">index(Sheet1!$F$47:$K$64, C810+1,B810)</f>
        <v>1712.88</v>
      </c>
      <c r="L810" s="102">
        <f t="shared" si="18"/>
        <v>1722.889605</v>
      </c>
      <c r="M810" s="83">
        <f>L810/( 0.5*Sheet1!$F$18/12)</f>
        <v>1652.15275</v>
      </c>
      <c r="N810" s="83">
        <f t="shared" si="19"/>
        <v>0.474347617</v>
      </c>
      <c r="O810" s="83">
        <f t="shared" si="20"/>
        <v>350.455275</v>
      </c>
      <c r="P810" s="83">
        <f t="shared" si="21"/>
        <v>0.1006187984</v>
      </c>
      <c r="Q810" s="83">
        <f t="shared" si="22"/>
        <v>1</v>
      </c>
      <c r="R810" s="86">
        <f t="shared" si="31"/>
        <v>136.5900769</v>
      </c>
      <c r="S810" s="86">
        <f>min(R810, offset(Sheet1!$K$9,B810-1,0))</f>
        <v>136.5900769</v>
      </c>
      <c r="T810" s="83">
        <f t="shared" si="30"/>
        <v>6439.055723</v>
      </c>
      <c r="U810" s="83">
        <f t="shared" si="26"/>
        <v>0</v>
      </c>
      <c r="V810" s="83">
        <f t="shared" si="27"/>
        <v>4.005438848</v>
      </c>
      <c r="W810" s="83">
        <f t="shared" si="28"/>
        <v>2212.676268</v>
      </c>
    </row>
    <row r="811" ht="12.75" customHeight="1">
      <c r="A811" s="83">
        <f t="shared" si="29"/>
        <v>16.5</v>
      </c>
      <c r="B811" s="83">
        <f>IF( ISERROR( MATCH(R810,Sheet1!$K$9:$K$13,1) ), 1,  MATCH(R810,Sheet1!$K$9:$K$13,1)+1)</f>
        <v>3</v>
      </c>
      <c r="C811" s="94">
        <f>IF( ISERROR( MATCH(D811,Sheet1!$B$25:$B$42) ), 1, MATCH(D811,Sheet1!$B$25:$B$42))</f>
        <v>12</v>
      </c>
      <c r="D811" s="83">
        <f>if(U811, OFFSET(Sheet1!$P$9, 2*B810-1, 0),T810)</f>
        <v>6439.055723</v>
      </c>
      <c r="E811" s="100">
        <f t="array" ref="E811">index(Sheet1!$C$25:$H$42, C811,B811)</f>
        <v>127.2764978</v>
      </c>
      <c r="F811" s="100">
        <f t="array" ref="F811">index(Sheet1!$C$25:$H$42, C811+1,B811)</f>
        <v>137.8828726</v>
      </c>
      <c r="G811" s="94">
        <f t="array" ref="G811">index(Sheet1!$B$25:$B$42, C811,1)</f>
        <v>6000</v>
      </c>
      <c r="H811" s="94">
        <f t="array" ref="H811">index(Sheet1!$B$25:$B$42, C811+1,1)</f>
        <v>6500</v>
      </c>
      <c r="I811" s="100">
        <f t="shared" si="17"/>
        <v>136.5900769</v>
      </c>
      <c r="J811" s="100">
        <f t="array" ref="J811">index(Sheet1!$F$47:$K$64, C811,B811)</f>
        <v>1790.1</v>
      </c>
      <c r="K811" s="100">
        <f t="array" ref="K811">index(Sheet1!$F$47:$K$64, C811+1,B811)</f>
        <v>1712.88</v>
      </c>
      <c r="L811" s="102">
        <f t="shared" si="18"/>
        <v>1722.292234</v>
      </c>
      <c r="M811" s="83">
        <f>L811/( 0.5*Sheet1!$F$18/12)</f>
        <v>1651.579906</v>
      </c>
      <c r="N811" s="83">
        <f t="shared" si="19"/>
        <v>0.4741831483</v>
      </c>
      <c r="O811" s="83">
        <f t="shared" si="20"/>
        <v>350.8766957</v>
      </c>
      <c r="P811" s="83">
        <f t="shared" si="21"/>
        <v>0.1007397921</v>
      </c>
      <c r="Q811" s="83">
        <f t="shared" si="22"/>
        <v>1</v>
      </c>
      <c r="R811" s="86">
        <f t="shared" si="31"/>
        <v>136.6720647</v>
      </c>
      <c r="S811" s="86">
        <f>min(R811, offset(Sheet1!$K$9,B811-1,0))</f>
        <v>136.6720647</v>
      </c>
      <c r="T811" s="83">
        <f t="shared" si="30"/>
        <v>6442.920747</v>
      </c>
      <c r="U811" s="83">
        <f t="shared" si="26"/>
        <v>0</v>
      </c>
      <c r="V811" s="83">
        <f t="shared" si="27"/>
        <v>4.007844742</v>
      </c>
      <c r="W811" s="83">
        <f t="shared" si="28"/>
        <v>2216.681707</v>
      </c>
    </row>
    <row r="812" ht="12.75" customHeight="1">
      <c r="A812" s="83">
        <f t="shared" si="29"/>
        <v>16.52</v>
      </c>
      <c r="B812" s="83">
        <f>IF( ISERROR( MATCH(R811,Sheet1!$K$9:$K$13,1) ), 1,  MATCH(R811,Sheet1!$K$9:$K$13,1)+1)</f>
        <v>3</v>
      </c>
      <c r="C812" s="94">
        <f>IF( ISERROR( MATCH(D812,Sheet1!$B$25:$B$42) ), 1, MATCH(D812,Sheet1!$B$25:$B$42))</f>
        <v>12</v>
      </c>
      <c r="D812" s="83">
        <f>if(U812, OFFSET(Sheet1!$P$9, 2*B811-1, 0),T811)</f>
        <v>6442.920747</v>
      </c>
      <c r="E812" s="100">
        <f t="array" ref="E812">index(Sheet1!$C$25:$H$42, C812,B812)</f>
        <v>127.2764978</v>
      </c>
      <c r="F812" s="100">
        <f t="array" ref="F812">index(Sheet1!$C$25:$H$42, C812+1,B812)</f>
        <v>137.8828726</v>
      </c>
      <c r="G812" s="94">
        <f t="array" ref="G812">index(Sheet1!$B$25:$B$42, C812,1)</f>
        <v>6000</v>
      </c>
      <c r="H812" s="94">
        <f t="array" ref="H812">index(Sheet1!$B$25:$B$42, C812+1,1)</f>
        <v>6500</v>
      </c>
      <c r="I812" s="100">
        <f t="shared" si="17"/>
        <v>136.6720647</v>
      </c>
      <c r="J812" s="100">
        <f t="array" ref="J812">index(Sheet1!$F$47:$K$64, C812,B812)</f>
        <v>1790.1</v>
      </c>
      <c r="K812" s="100">
        <f t="array" ref="K812">index(Sheet1!$F$47:$K$64, C812+1,B812)</f>
        <v>1712.88</v>
      </c>
      <c r="L812" s="102">
        <f t="shared" si="18"/>
        <v>1721.69532</v>
      </c>
      <c r="M812" s="83">
        <f>L812/( 0.5*Sheet1!$F$18/12)</f>
        <v>1651.007499</v>
      </c>
      <c r="N812" s="83">
        <f t="shared" si="19"/>
        <v>0.4740188053</v>
      </c>
      <c r="O812" s="83">
        <f t="shared" si="20"/>
        <v>351.2980476</v>
      </c>
      <c r="P812" s="83">
        <f t="shared" si="21"/>
        <v>0.1008607659</v>
      </c>
      <c r="Q812" s="83">
        <f t="shared" si="22"/>
        <v>1</v>
      </c>
      <c r="R812" s="86">
        <f t="shared" si="31"/>
        <v>136.7539898</v>
      </c>
      <c r="S812" s="86">
        <f>min(R812, offset(Sheet1!$K$9,B812-1,0))</f>
        <v>136.7539898</v>
      </c>
      <c r="T812" s="83">
        <f t="shared" si="30"/>
        <v>6446.782818</v>
      </c>
      <c r="U812" s="83">
        <f t="shared" si="26"/>
        <v>0</v>
      </c>
      <c r="V812" s="83">
        <f t="shared" si="27"/>
        <v>4.010248799</v>
      </c>
      <c r="W812" s="83">
        <f t="shared" si="28"/>
        <v>2220.689552</v>
      </c>
    </row>
    <row r="813" ht="12.75" customHeight="1">
      <c r="A813" s="83">
        <f t="shared" si="29"/>
        <v>16.54</v>
      </c>
      <c r="B813" s="83">
        <f>IF( ISERROR( MATCH(R812,Sheet1!$K$9:$K$13,1) ), 1,  MATCH(R812,Sheet1!$K$9:$K$13,1)+1)</f>
        <v>3</v>
      </c>
      <c r="C813" s="94">
        <f>IF( ISERROR( MATCH(D813,Sheet1!$B$25:$B$42) ), 1, MATCH(D813,Sheet1!$B$25:$B$42))</f>
        <v>12</v>
      </c>
      <c r="D813" s="83">
        <f>if(U813, OFFSET(Sheet1!$P$9, 2*B812-1, 0),T812)</f>
        <v>6446.782818</v>
      </c>
      <c r="E813" s="100">
        <f t="array" ref="E813">index(Sheet1!$C$25:$H$42, C813,B813)</f>
        <v>127.2764978</v>
      </c>
      <c r="F813" s="100">
        <f t="array" ref="F813">index(Sheet1!$C$25:$H$42, C813+1,B813)</f>
        <v>137.8828726</v>
      </c>
      <c r="G813" s="94">
        <f t="array" ref="G813">index(Sheet1!$B$25:$B$42, C813,1)</f>
        <v>6000</v>
      </c>
      <c r="H813" s="94">
        <f t="array" ref="H813">index(Sheet1!$B$25:$B$42, C813+1,1)</f>
        <v>6500</v>
      </c>
      <c r="I813" s="100">
        <f t="shared" si="17"/>
        <v>136.7539898</v>
      </c>
      <c r="J813" s="100">
        <f t="array" ref="J813">index(Sheet1!$F$47:$K$64, C813,B813)</f>
        <v>1790.1</v>
      </c>
      <c r="K813" s="100">
        <f t="array" ref="K813">index(Sheet1!$F$47:$K$64, C813+1,B813)</f>
        <v>1712.88</v>
      </c>
      <c r="L813" s="102">
        <f t="shared" si="18"/>
        <v>1721.098862</v>
      </c>
      <c r="M813" s="83">
        <f>L813/( 0.5*Sheet1!$F$18/12)</f>
        <v>1650.435529</v>
      </c>
      <c r="N813" s="83">
        <f t="shared" si="19"/>
        <v>0.4738545878</v>
      </c>
      <c r="O813" s="83">
        <f t="shared" si="20"/>
        <v>351.71933</v>
      </c>
      <c r="P813" s="83">
        <f t="shared" si="21"/>
        <v>0.1009817198</v>
      </c>
      <c r="Q813" s="83">
        <f t="shared" si="22"/>
        <v>1</v>
      </c>
      <c r="R813" s="86">
        <f t="shared" si="31"/>
        <v>136.8358524</v>
      </c>
      <c r="S813" s="86">
        <f>min(R813, offset(Sheet1!$K$9,B813-1,0))</f>
        <v>136.8358524</v>
      </c>
      <c r="T813" s="83">
        <f t="shared" si="30"/>
        <v>6450.641938</v>
      </c>
      <c r="U813" s="83">
        <f t="shared" si="26"/>
        <v>0</v>
      </c>
      <c r="V813" s="83">
        <f t="shared" si="27"/>
        <v>4.012651018</v>
      </c>
      <c r="W813" s="83">
        <f t="shared" si="28"/>
        <v>2224.699801</v>
      </c>
    </row>
    <row r="814" ht="12.75" customHeight="1">
      <c r="A814" s="83">
        <f t="shared" si="29"/>
        <v>16.56</v>
      </c>
      <c r="B814" s="83">
        <f>IF( ISERROR( MATCH(R813,Sheet1!$K$9:$K$13,1) ), 1,  MATCH(R813,Sheet1!$K$9:$K$13,1)+1)</f>
        <v>3</v>
      </c>
      <c r="C814" s="94">
        <f>IF( ISERROR( MATCH(D814,Sheet1!$B$25:$B$42) ), 1, MATCH(D814,Sheet1!$B$25:$B$42))</f>
        <v>12</v>
      </c>
      <c r="D814" s="83">
        <f>if(U814, OFFSET(Sheet1!$P$9, 2*B813-1, 0),T813)</f>
        <v>6450.641938</v>
      </c>
      <c r="E814" s="100">
        <f t="array" ref="E814">index(Sheet1!$C$25:$H$42, C814,B814)</f>
        <v>127.2764978</v>
      </c>
      <c r="F814" s="100">
        <f t="array" ref="F814">index(Sheet1!$C$25:$H$42, C814+1,B814)</f>
        <v>137.8828726</v>
      </c>
      <c r="G814" s="94">
        <f t="array" ref="G814">index(Sheet1!$B$25:$B$42, C814,1)</f>
        <v>6000</v>
      </c>
      <c r="H814" s="94">
        <f t="array" ref="H814">index(Sheet1!$B$25:$B$42, C814+1,1)</f>
        <v>6500</v>
      </c>
      <c r="I814" s="100">
        <f t="shared" si="17"/>
        <v>136.8358524</v>
      </c>
      <c r="J814" s="100">
        <f t="array" ref="J814">index(Sheet1!$F$47:$K$64, C814,B814)</f>
        <v>1790.1</v>
      </c>
      <c r="K814" s="100">
        <f t="array" ref="K814">index(Sheet1!$F$47:$K$64, C814+1,B814)</f>
        <v>1712.88</v>
      </c>
      <c r="L814" s="102">
        <f t="shared" si="18"/>
        <v>1720.502859</v>
      </c>
      <c r="M814" s="83">
        <f>L814/( 0.5*Sheet1!$F$18/12)</f>
        <v>1649.863997</v>
      </c>
      <c r="N814" s="83">
        <f t="shared" si="19"/>
        <v>0.4736904958</v>
      </c>
      <c r="O814" s="83">
        <f t="shared" si="20"/>
        <v>352.1405427</v>
      </c>
      <c r="P814" s="83">
        <f t="shared" si="21"/>
        <v>0.1011026537</v>
      </c>
      <c r="Q814" s="83">
        <f t="shared" si="22"/>
        <v>1</v>
      </c>
      <c r="R814" s="86">
        <f t="shared" si="31"/>
        <v>136.9176523</v>
      </c>
      <c r="S814" s="86">
        <f>min(R814, offset(Sheet1!$K$9,B814-1,0))</f>
        <v>136.9176523</v>
      </c>
      <c r="T814" s="83">
        <f t="shared" si="30"/>
        <v>6454.498108</v>
      </c>
      <c r="U814" s="83">
        <f t="shared" si="26"/>
        <v>0</v>
      </c>
      <c r="V814" s="83">
        <f t="shared" si="27"/>
        <v>4.015051402</v>
      </c>
      <c r="W814" s="83">
        <f t="shared" si="28"/>
        <v>2228.712452</v>
      </c>
    </row>
    <row r="815" ht="12.75" customHeight="1">
      <c r="A815" s="83">
        <f t="shared" si="29"/>
        <v>16.58</v>
      </c>
      <c r="B815" s="83">
        <f>IF( ISERROR( MATCH(R814,Sheet1!$K$9:$K$13,1) ), 1,  MATCH(R814,Sheet1!$K$9:$K$13,1)+1)</f>
        <v>3</v>
      </c>
      <c r="C815" s="94">
        <f>IF( ISERROR( MATCH(D815,Sheet1!$B$25:$B$42) ), 1, MATCH(D815,Sheet1!$B$25:$B$42))</f>
        <v>12</v>
      </c>
      <c r="D815" s="83">
        <f>if(U815, OFFSET(Sheet1!$P$9, 2*B814-1, 0),T814)</f>
        <v>6454.498108</v>
      </c>
      <c r="E815" s="100">
        <f t="array" ref="E815">index(Sheet1!$C$25:$H$42, C815,B815)</f>
        <v>127.2764978</v>
      </c>
      <c r="F815" s="100">
        <f t="array" ref="F815">index(Sheet1!$C$25:$H$42, C815+1,B815)</f>
        <v>137.8828726</v>
      </c>
      <c r="G815" s="94">
        <f t="array" ref="G815">index(Sheet1!$B$25:$B$42, C815,1)</f>
        <v>6000</v>
      </c>
      <c r="H815" s="94">
        <f t="array" ref="H815">index(Sheet1!$B$25:$B$42, C815+1,1)</f>
        <v>6500</v>
      </c>
      <c r="I815" s="100">
        <f t="shared" si="17"/>
        <v>136.9176523</v>
      </c>
      <c r="J815" s="100">
        <f t="array" ref="J815">index(Sheet1!$F$47:$K$64, C815,B815)</f>
        <v>1790.1</v>
      </c>
      <c r="K815" s="100">
        <f t="array" ref="K815">index(Sheet1!$F$47:$K$64, C815+1,B815)</f>
        <v>1712.88</v>
      </c>
      <c r="L815" s="102">
        <f t="shared" si="18"/>
        <v>1719.907312</v>
      </c>
      <c r="M815" s="83">
        <f>L815/( 0.5*Sheet1!$F$18/12)</f>
        <v>1649.292902</v>
      </c>
      <c r="N815" s="83">
        <f t="shared" si="19"/>
        <v>0.4735265293</v>
      </c>
      <c r="O815" s="83">
        <f t="shared" si="20"/>
        <v>352.5616852</v>
      </c>
      <c r="P815" s="83">
        <f t="shared" si="21"/>
        <v>0.1012235674</v>
      </c>
      <c r="Q815" s="83">
        <f t="shared" si="22"/>
        <v>1</v>
      </c>
      <c r="R815" s="86">
        <f t="shared" si="31"/>
        <v>136.9993897</v>
      </c>
      <c r="S815" s="86">
        <f>min(R815, offset(Sheet1!$K$9,B815-1,0))</f>
        <v>136.9993897</v>
      </c>
      <c r="T815" s="83">
        <f t="shared" si="30"/>
        <v>6458.351329</v>
      </c>
      <c r="U815" s="83">
        <f t="shared" si="26"/>
        <v>0</v>
      </c>
      <c r="V815" s="83">
        <f t="shared" si="27"/>
        <v>4.01744995</v>
      </c>
      <c r="W815" s="83">
        <f t="shared" si="28"/>
        <v>2232.727503</v>
      </c>
    </row>
    <row r="816" ht="12.75" customHeight="1">
      <c r="A816" s="83">
        <f t="shared" si="29"/>
        <v>16.6</v>
      </c>
      <c r="B816" s="83">
        <f>IF( ISERROR( MATCH(R815,Sheet1!$K$9:$K$13,1) ), 1,  MATCH(R815,Sheet1!$K$9:$K$13,1)+1)</f>
        <v>3</v>
      </c>
      <c r="C816" s="94">
        <f>IF( ISERROR( MATCH(D816,Sheet1!$B$25:$B$42) ), 1, MATCH(D816,Sheet1!$B$25:$B$42))</f>
        <v>12</v>
      </c>
      <c r="D816" s="83">
        <f>if(U816, OFFSET(Sheet1!$P$9, 2*B815-1, 0),T815)</f>
        <v>6458.351329</v>
      </c>
      <c r="E816" s="100">
        <f t="array" ref="E816">index(Sheet1!$C$25:$H$42, C816,B816)</f>
        <v>127.2764978</v>
      </c>
      <c r="F816" s="100">
        <f t="array" ref="F816">index(Sheet1!$C$25:$H$42, C816+1,B816)</f>
        <v>137.8828726</v>
      </c>
      <c r="G816" s="94">
        <f t="array" ref="G816">index(Sheet1!$B$25:$B$42, C816,1)</f>
        <v>6000</v>
      </c>
      <c r="H816" s="94">
        <f t="array" ref="H816">index(Sheet1!$B$25:$B$42, C816+1,1)</f>
        <v>6500</v>
      </c>
      <c r="I816" s="100">
        <f t="shared" si="17"/>
        <v>136.9993897</v>
      </c>
      <c r="J816" s="100">
        <f t="array" ref="J816">index(Sheet1!$F$47:$K$64, C816,B816)</f>
        <v>1790.1</v>
      </c>
      <c r="K816" s="100">
        <f t="array" ref="K816">index(Sheet1!$F$47:$K$64, C816+1,B816)</f>
        <v>1712.88</v>
      </c>
      <c r="L816" s="102">
        <f t="shared" si="18"/>
        <v>1719.312221</v>
      </c>
      <c r="M816" s="83">
        <f>L816/( 0.5*Sheet1!$F$18/12)</f>
        <v>1648.722243</v>
      </c>
      <c r="N816" s="83">
        <f t="shared" si="19"/>
        <v>0.4733626881</v>
      </c>
      <c r="O816" s="83">
        <f t="shared" si="20"/>
        <v>352.982757</v>
      </c>
      <c r="P816" s="83">
        <f t="shared" si="21"/>
        <v>0.1013444608</v>
      </c>
      <c r="Q816" s="83">
        <f t="shared" si="22"/>
        <v>1</v>
      </c>
      <c r="R816" s="86">
        <f t="shared" si="31"/>
        <v>137.0810647</v>
      </c>
      <c r="S816" s="86">
        <f>min(R816, offset(Sheet1!$K$9,B816-1,0))</f>
        <v>137.0810647</v>
      </c>
      <c r="T816" s="83">
        <f t="shared" si="30"/>
        <v>6462.201604</v>
      </c>
      <c r="U816" s="83">
        <f t="shared" si="26"/>
        <v>0</v>
      </c>
      <c r="V816" s="83">
        <f t="shared" si="27"/>
        <v>4.019846664</v>
      </c>
      <c r="W816" s="83">
        <f t="shared" si="28"/>
        <v>2236.744953</v>
      </c>
    </row>
    <row r="817" ht="12.75" customHeight="1">
      <c r="A817" s="83">
        <f t="shared" si="29"/>
        <v>16.62</v>
      </c>
      <c r="B817" s="83">
        <f>IF( ISERROR( MATCH(R816,Sheet1!$K$9:$K$13,1) ), 1,  MATCH(R816,Sheet1!$K$9:$K$13,1)+1)</f>
        <v>3</v>
      </c>
      <c r="C817" s="94">
        <f>IF( ISERROR( MATCH(D817,Sheet1!$B$25:$B$42) ), 1, MATCH(D817,Sheet1!$B$25:$B$42))</f>
        <v>12</v>
      </c>
      <c r="D817" s="83">
        <f>if(U817, OFFSET(Sheet1!$P$9, 2*B816-1, 0),T816)</f>
        <v>6462.201604</v>
      </c>
      <c r="E817" s="100">
        <f t="array" ref="E817">index(Sheet1!$C$25:$H$42, C817,B817)</f>
        <v>127.2764978</v>
      </c>
      <c r="F817" s="100">
        <f t="array" ref="F817">index(Sheet1!$C$25:$H$42, C817+1,B817)</f>
        <v>137.8828726</v>
      </c>
      <c r="G817" s="94">
        <f t="array" ref="G817">index(Sheet1!$B$25:$B$42, C817,1)</f>
        <v>6000</v>
      </c>
      <c r="H817" s="94">
        <f t="array" ref="H817">index(Sheet1!$B$25:$B$42, C817+1,1)</f>
        <v>6500</v>
      </c>
      <c r="I817" s="100">
        <f t="shared" si="17"/>
        <v>137.0810647</v>
      </c>
      <c r="J817" s="100">
        <f t="array" ref="J817">index(Sheet1!$F$47:$K$64, C817,B817)</f>
        <v>1790.1</v>
      </c>
      <c r="K817" s="100">
        <f t="array" ref="K817">index(Sheet1!$F$47:$K$64, C817+1,B817)</f>
        <v>1712.88</v>
      </c>
      <c r="L817" s="102">
        <f t="shared" si="18"/>
        <v>1718.717584</v>
      </c>
      <c r="M817" s="83">
        <f>L817/( 0.5*Sheet1!$F$18/12)</f>
        <v>1648.15202</v>
      </c>
      <c r="N817" s="83">
        <f t="shared" si="19"/>
        <v>0.4731989723</v>
      </c>
      <c r="O817" s="83">
        <f t="shared" si="20"/>
        <v>353.4037579</v>
      </c>
      <c r="P817" s="83">
        <f t="shared" si="21"/>
        <v>0.1014653339</v>
      </c>
      <c r="Q817" s="83">
        <f t="shared" si="22"/>
        <v>1</v>
      </c>
      <c r="R817" s="86">
        <f t="shared" si="31"/>
        <v>137.1626771</v>
      </c>
      <c r="S817" s="86">
        <f>min(R817, offset(Sheet1!$K$9,B817-1,0))</f>
        <v>137.1626771</v>
      </c>
      <c r="T817" s="83">
        <f t="shared" si="30"/>
        <v>6466.048933</v>
      </c>
      <c r="U817" s="83">
        <f t="shared" si="26"/>
        <v>0</v>
      </c>
      <c r="V817" s="83">
        <f t="shared" si="27"/>
        <v>4.022241545</v>
      </c>
      <c r="W817" s="83">
        <f t="shared" si="28"/>
        <v>2240.7648</v>
      </c>
    </row>
    <row r="818" ht="12.75" customHeight="1">
      <c r="A818" s="83">
        <f t="shared" si="29"/>
        <v>16.64</v>
      </c>
      <c r="B818" s="83">
        <f>IF( ISERROR( MATCH(R817,Sheet1!$K$9:$K$13,1) ), 1,  MATCH(R817,Sheet1!$K$9:$K$13,1)+1)</f>
        <v>3</v>
      </c>
      <c r="C818" s="94">
        <f>IF( ISERROR( MATCH(D818,Sheet1!$B$25:$B$42) ), 1, MATCH(D818,Sheet1!$B$25:$B$42))</f>
        <v>12</v>
      </c>
      <c r="D818" s="83">
        <f>if(U818, OFFSET(Sheet1!$P$9, 2*B817-1, 0),T817)</f>
        <v>6466.048933</v>
      </c>
      <c r="E818" s="100">
        <f t="array" ref="E818">index(Sheet1!$C$25:$H$42, C818,B818)</f>
        <v>127.2764978</v>
      </c>
      <c r="F818" s="100">
        <f t="array" ref="F818">index(Sheet1!$C$25:$H$42, C818+1,B818)</f>
        <v>137.8828726</v>
      </c>
      <c r="G818" s="94">
        <f t="array" ref="G818">index(Sheet1!$B$25:$B$42, C818,1)</f>
        <v>6000</v>
      </c>
      <c r="H818" s="94">
        <f t="array" ref="H818">index(Sheet1!$B$25:$B$42, C818+1,1)</f>
        <v>6500</v>
      </c>
      <c r="I818" s="100">
        <f t="shared" si="17"/>
        <v>137.1626771</v>
      </c>
      <c r="J818" s="100">
        <f t="array" ref="J818">index(Sheet1!$F$47:$K$64, C818,B818)</f>
        <v>1790.1</v>
      </c>
      <c r="K818" s="100">
        <f t="array" ref="K818">index(Sheet1!$F$47:$K$64, C818+1,B818)</f>
        <v>1712.88</v>
      </c>
      <c r="L818" s="102">
        <f t="shared" si="18"/>
        <v>1718.123403</v>
      </c>
      <c r="M818" s="83">
        <f>L818/( 0.5*Sheet1!$F$18/12)</f>
        <v>1647.582234</v>
      </c>
      <c r="N818" s="83">
        <f t="shared" si="19"/>
        <v>0.4730353816</v>
      </c>
      <c r="O818" s="83">
        <f t="shared" si="20"/>
        <v>353.8246873</v>
      </c>
      <c r="P818" s="83">
        <f t="shared" si="21"/>
        <v>0.1015861864</v>
      </c>
      <c r="Q818" s="83">
        <f t="shared" si="22"/>
        <v>1</v>
      </c>
      <c r="R818" s="86">
        <f t="shared" si="31"/>
        <v>137.2442271</v>
      </c>
      <c r="S818" s="86">
        <f>min(R818, offset(Sheet1!$K$9,B818-1,0))</f>
        <v>137.2442271</v>
      </c>
      <c r="T818" s="83">
        <f t="shared" si="30"/>
        <v>6469.893318</v>
      </c>
      <c r="U818" s="83">
        <f t="shared" si="26"/>
        <v>0</v>
      </c>
      <c r="V818" s="83">
        <f t="shared" si="27"/>
        <v>4.024634594</v>
      </c>
      <c r="W818" s="83">
        <f t="shared" si="28"/>
        <v>2244.787041</v>
      </c>
    </row>
    <row r="819" ht="12.75" customHeight="1">
      <c r="A819" s="83">
        <f t="shared" si="29"/>
        <v>16.66</v>
      </c>
      <c r="B819" s="83">
        <f>IF( ISERROR( MATCH(R818,Sheet1!$K$9:$K$13,1) ), 1,  MATCH(R818,Sheet1!$K$9:$K$13,1)+1)</f>
        <v>3</v>
      </c>
      <c r="C819" s="94">
        <f>IF( ISERROR( MATCH(D819,Sheet1!$B$25:$B$42) ), 1, MATCH(D819,Sheet1!$B$25:$B$42))</f>
        <v>12</v>
      </c>
      <c r="D819" s="83">
        <f>if(U819, OFFSET(Sheet1!$P$9, 2*B818-1, 0),T818)</f>
        <v>6469.893318</v>
      </c>
      <c r="E819" s="100">
        <f t="array" ref="E819">index(Sheet1!$C$25:$H$42, C819,B819)</f>
        <v>127.2764978</v>
      </c>
      <c r="F819" s="100">
        <f t="array" ref="F819">index(Sheet1!$C$25:$H$42, C819+1,B819)</f>
        <v>137.8828726</v>
      </c>
      <c r="G819" s="94">
        <f t="array" ref="G819">index(Sheet1!$B$25:$B$42, C819,1)</f>
        <v>6000</v>
      </c>
      <c r="H819" s="94">
        <f t="array" ref="H819">index(Sheet1!$B$25:$B$42, C819+1,1)</f>
        <v>6500</v>
      </c>
      <c r="I819" s="100">
        <f t="shared" si="17"/>
        <v>137.2442271</v>
      </c>
      <c r="J819" s="100">
        <f t="array" ref="J819">index(Sheet1!$F$47:$K$64, C819,B819)</f>
        <v>1790.1</v>
      </c>
      <c r="K819" s="100">
        <f t="array" ref="K819">index(Sheet1!$F$47:$K$64, C819+1,B819)</f>
        <v>1712.88</v>
      </c>
      <c r="L819" s="102">
        <f t="shared" si="18"/>
        <v>1717.529676</v>
      </c>
      <c r="M819" s="83">
        <f>L819/( 0.5*Sheet1!$F$18/12)</f>
        <v>1647.012884</v>
      </c>
      <c r="N819" s="83">
        <f t="shared" si="19"/>
        <v>0.4728719162</v>
      </c>
      <c r="O819" s="83">
        <f t="shared" si="20"/>
        <v>354.2455448</v>
      </c>
      <c r="P819" s="83">
        <f t="shared" si="21"/>
        <v>0.1017070183</v>
      </c>
      <c r="Q819" s="83">
        <f t="shared" si="22"/>
        <v>1</v>
      </c>
      <c r="R819" s="86">
        <f t="shared" si="31"/>
        <v>137.3257146</v>
      </c>
      <c r="S819" s="86">
        <f>min(R819, offset(Sheet1!$K$9,B819-1,0))</f>
        <v>137.3257146</v>
      </c>
      <c r="T819" s="83">
        <f t="shared" si="30"/>
        <v>6473.734761</v>
      </c>
      <c r="U819" s="83">
        <f t="shared" si="26"/>
        <v>0</v>
      </c>
      <c r="V819" s="83">
        <f t="shared" si="27"/>
        <v>4.027025812</v>
      </c>
      <c r="W819" s="83">
        <f t="shared" si="28"/>
        <v>2248.811676</v>
      </c>
    </row>
    <row r="820" ht="12.75" customHeight="1">
      <c r="A820" s="83">
        <f t="shared" si="29"/>
        <v>16.68</v>
      </c>
      <c r="B820" s="83">
        <f>IF( ISERROR( MATCH(R819,Sheet1!$K$9:$K$13,1) ), 1,  MATCH(R819,Sheet1!$K$9:$K$13,1)+1)</f>
        <v>3</v>
      </c>
      <c r="C820" s="94">
        <f>IF( ISERROR( MATCH(D820,Sheet1!$B$25:$B$42) ), 1, MATCH(D820,Sheet1!$B$25:$B$42))</f>
        <v>12</v>
      </c>
      <c r="D820" s="83">
        <f>if(U820, OFFSET(Sheet1!$P$9, 2*B819-1, 0),T819)</f>
        <v>6473.734761</v>
      </c>
      <c r="E820" s="100">
        <f t="array" ref="E820">index(Sheet1!$C$25:$H$42, C820,B820)</f>
        <v>127.2764978</v>
      </c>
      <c r="F820" s="100">
        <f t="array" ref="F820">index(Sheet1!$C$25:$H$42, C820+1,B820)</f>
        <v>137.8828726</v>
      </c>
      <c r="G820" s="94">
        <f t="array" ref="G820">index(Sheet1!$B$25:$B$42, C820,1)</f>
        <v>6000</v>
      </c>
      <c r="H820" s="94">
        <f t="array" ref="H820">index(Sheet1!$B$25:$B$42, C820+1,1)</f>
        <v>6500</v>
      </c>
      <c r="I820" s="100">
        <f t="shared" si="17"/>
        <v>137.3257146</v>
      </c>
      <c r="J820" s="100">
        <f t="array" ref="J820">index(Sheet1!$F$47:$K$64, C820,B820)</f>
        <v>1790.1</v>
      </c>
      <c r="K820" s="100">
        <f t="array" ref="K820">index(Sheet1!$F$47:$K$64, C820+1,B820)</f>
        <v>1712.88</v>
      </c>
      <c r="L820" s="102">
        <f t="shared" si="18"/>
        <v>1716.936403</v>
      </c>
      <c r="M820" s="83">
        <f>L820/( 0.5*Sheet1!$F$18/12)</f>
        <v>1646.44397</v>
      </c>
      <c r="N820" s="83">
        <f t="shared" si="19"/>
        <v>0.4727085759</v>
      </c>
      <c r="O820" s="83">
        <f t="shared" si="20"/>
        <v>354.6663301</v>
      </c>
      <c r="P820" s="83">
        <f t="shared" si="21"/>
        <v>0.1018278295</v>
      </c>
      <c r="Q820" s="83">
        <f t="shared" si="22"/>
        <v>1</v>
      </c>
      <c r="R820" s="86">
        <f t="shared" si="31"/>
        <v>137.4071398</v>
      </c>
      <c r="S820" s="86">
        <f>min(R820, offset(Sheet1!$K$9,B820-1,0))</f>
        <v>137.4071398</v>
      </c>
      <c r="T820" s="83">
        <f t="shared" si="30"/>
        <v>6477.573263</v>
      </c>
      <c r="U820" s="83">
        <f t="shared" si="26"/>
        <v>0</v>
      </c>
      <c r="V820" s="83">
        <f t="shared" si="27"/>
        <v>4.029415199</v>
      </c>
      <c r="W820" s="83">
        <f t="shared" si="28"/>
        <v>2252.838702</v>
      </c>
    </row>
    <row r="821" ht="12.75" customHeight="1">
      <c r="A821" s="83">
        <f t="shared" si="29"/>
        <v>16.7</v>
      </c>
      <c r="B821" s="83">
        <f>IF( ISERROR( MATCH(R820,Sheet1!$K$9:$K$13,1) ), 1,  MATCH(R820,Sheet1!$K$9:$K$13,1)+1)</f>
        <v>3</v>
      </c>
      <c r="C821" s="94">
        <f>IF( ISERROR( MATCH(D821,Sheet1!$B$25:$B$42) ), 1, MATCH(D821,Sheet1!$B$25:$B$42))</f>
        <v>12</v>
      </c>
      <c r="D821" s="83">
        <f>if(U821, OFFSET(Sheet1!$P$9, 2*B820-1, 0),T820)</f>
        <v>6477.573263</v>
      </c>
      <c r="E821" s="100">
        <f t="array" ref="E821">index(Sheet1!$C$25:$H$42, C821,B821)</f>
        <v>127.2764978</v>
      </c>
      <c r="F821" s="100">
        <f t="array" ref="F821">index(Sheet1!$C$25:$H$42, C821+1,B821)</f>
        <v>137.8828726</v>
      </c>
      <c r="G821" s="94">
        <f t="array" ref="G821">index(Sheet1!$B$25:$B$42, C821,1)</f>
        <v>6000</v>
      </c>
      <c r="H821" s="94">
        <f t="array" ref="H821">index(Sheet1!$B$25:$B$42, C821+1,1)</f>
        <v>6500</v>
      </c>
      <c r="I821" s="100">
        <f t="shared" si="17"/>
        <v>137.4071398</v>
      </c>
      <c r="J821" s="100">
        <f t="array" ref="J821">index(Sheet1!$F$47:$K$64, C821,B821)</f>
        <v>1790.1</v>
      </c>
      <c r="K821" s="100">
        <f t="array" ref="K821">index(Sheet1!$F$47:$K$64, C821+1,B821)</f>
        <v>1712.88</v>
      </c>
      <c r="L821" s="102">
        <f t="shared" si="18"/>
        <v>1716.343585</v>
      </c>
      <c r="M821" s="83">
        <f>L821/( 0.5*Sheet1!$F$18/12)</f>
        <v>1645.875491</v>
      </c>
      <c r="N821" s="83">
        <f t="shared" si="19"/>
        <v>0.4725453606</v>
      </c>
      <c r="O821" s="83">
        <f t="shared" si="20"/>
        <v>355.0870428</v>
      </c>
      <c r="P821" s="83">
        <f t="shared" si="21"/>
        <v>0.1019486198</v>
      </c>
      <c r="Q821" s="83">
        <f t="shared" si="22"/>
        <v>1</v>
      </c>
      <c r="R821" s="86">
        <f t="shared" si="31"/>
        <v>137.4885026</v>
      </c>
      <c r="S821" s="86">
        <f>min(R821, offset(Sheet1!$K$9,B821-1,0))</f>
        <v>137.4885026</v>
      </c>
      <c r="T821" s="83">
        <f t="shared" si="30"/>
        <v>6481.408826</v>
      </c>
      <c r="U821" s="83">
        <f t="shared" si="26"/>
        <v>0</v>
      </c>
      <c r="V821" s="83">
        <f t="shared" si="27"/>
        <v>4.031802756</v>
      </c>
      <c r="W821" s="83">
        <f t="shared" si="28"/>
        <v>2256.868117</v>
      </c>
    </row>
    <row r="822" ht="12.75" customHeight="1">
      <c r="A822" s="83">
        <f t="shared" si="29"/>
        <v>16.72</v>
      </c>
      <c r="B822" s="83">
        <f>IF( ISERROR( MATCH(R821,Sheet1!$K$9:$K$13,1) ), 1,  MATCH(R821,Sheet1!$K$9:$K$13,1)+1)</f>
        <v>3</v>
      </c>
      <c r="C822" s="94">
        <f>IF( ISERROR( MATCH(D822,Sheet1!$B$25:$B$42) ), 1, MATCH(D822,Sheet1!$B$25:$B$42))</f>
        <v>12</v>
      </c>
      <c r="D822" s="83">
        <f>if(U822, OFFSET(Sheet1!$P$9, 2*B821-1, 0),T821)</f>
        <v>6481.408826</v>
      </c>
      <c r="E822" s="100">
        <f t="array" ref="E822">index(Sheet1!$C$25:$H$42, C822,B822)</f>
        <v>127.2764978</v>
      </c>
      <c r="F822" s="100">
        <f t="array" ref="F822">index(Sheet1!$C$25:$H$42, C822+1,B822)</f>
        <v>137.8828726</v>
      </c>
      <c r="G822" s="94">
        <f t="array" ref="G822">index(Sheet1!$B$25:$B$42, C822,1)</f>
        <v>6000</v>
      </c>
      <c r="H822" s="94">
        <f t="array" ref="H822">index(Sheet1!$B$25:$B$42, C822+1,1)</f>
        <v>6500</v>
      </c>
      <c r="I822" s="100">
        <f t="shared" si="17"/>
        <v>137.4885026</v>
      </c>
      <c r="J822" s="100">
        <f t="array" ref="J822">index(Sheet1!$F$47:$K$64, C822,B822)</f>
        <v>1790.1</v>
      </c>
      <c r="K822" s="100">
        <f t="array" ref="K822">index(Sheet1!$F$47:$K$64, C822+1,B822)</f>
        <v>1712.88</v>
      </c>
      <c r="L822" s="102">
        <f t="shared" si="18"/>
        <v>1715.751221</v>
      </c>
      <c r="M822" s="83">
        <f>L822/( 0.5*Sheet1!$F$18/12)</f>
        <v>1645.307447</v>
      </c>
      <c r="N822" s="83">
        <f t="shared" si="19"/>
        <v>0.4723822703</v>
      </c>
      <c r="O822" s="83">
        <f t="shared" si="20"/>
        <v>355.5076823</v>
      </c>
      <c r="P822" s="83">
        <f t="shared" si="21"/>
        <v>0.1020693891</v>
      </c>
      <c r="Q822" s="83">
        <f t="shared" si="22"/>
        <v>1</v>
      </c>
      <c r="R822" s="86">
        <f t="shared" si="31"/>
        <v>137.5698032</v>
      </c>
      <c r="S822" s="86">
        <f>min(R822, offset(Sheet1!$K$9,B822-1,0))</f>
        <v>137.5698032</v>
      </c>
      <c r="T822" s="83">
        <f t="shared" si="30"/>
        <v>6485.241451</v>
      </c>
      <c r="U822" s="83">
        <f t="shared" si="26"/>
        <v>0</v>
      </c>
      <c r="V822" s="83">
        <f t="shared" si="27"/>
        <v>4.034188485</v>
      </c>
      <c r="W822" s="83">
        <f t="shared" si="28"/>
        <v>2260.89992</v>
      </c>
    </row>
    <row r="823" ht="12.75" customHeight="1">
      <c r="A823" s="83">
        <f t="shared" si="29"/>
        <v>16.74</v>
      </c>
      <c r="B823" s="83">
        <f>IF( ISERROR( MATCH(R822,Sheet1!$K$9:$K$13,1) ), 1,  MATCH(R822,Sheet1!$K$9:$K$13,1)+1)</f>
        <v>3</v>
      </c>
      <c r="C823" s="94">
        <f>IF( ISERROR( MATCH(D823,Sheet1!$B$25:$B$42) ), 1, MATCH(D823,Sheet1!$B$25:$B$42))</f>
        <v>12</v>
      </c>
      <c r="D823" s="83">
        <f>if(U823, OFFSET(Sheet1!$P$9, 2*B822-1, 0),T822)</f>
        <v>6485.241451</v>
      </c>
      <c r="E823" s="100">
        <f t="array" ref="E823">index(Sheet1!$C$25:$H$42, C823,B823)</f>
        <v>127.2764978</v>
      </c>
      <c r="F823" s="100">
        <f t="array" ref="F823">index(Sheet1!$C$25:$H$42, C823+1,B823)</f>
        <v>137.8828726</v>
      </c>
      <c r="G823" s="94">
        <f t="array" ref="G823">index(Sheet1!$B$25:$B$42, C823,1)</f>
        <v>6000</v>
      </c>
      <c r="H823" s="94">
        <f t="array" ref="H823">index(Sheet1!$B$25:$B$42, C823+1,1)</f>
        <v>6500</v>
      </c>
      <c r="I823" s="100">
        <f t="shared" si="17"/>
        <v>137.5698032</v>
      </c>
      <c r="J823" s="100">
        <f t="array" ref="J823">index(Sheet1!$F$47:$K$64, C823,B823)</f>
        <v>1790.1</v>
      </c>
      <c r="K823" s="100">
        <f t="array" ref="K823">index(Sheet1!$F$47:$K$64, C823+1,B823)</f>
        <v>1712.88</v>
      </c>
      <c r="L823" s="102">
        <f t="shared" si="18"/>
        <v>1715.15931</v>
      </c>
      <c r="M823" s="83">
        <f>L823/( 0.5*Sheet1!$F$18/12)</f>
        <v>1644.739839</v>
      </c>
      <c r="N823" s="83">
        <f t="shared" si="19"/>
        <v>0.4722193049</v>
      </c>
      <c r="O823" s="83">
        <f t="shared" si="20"/>
        <v>355.9282484</v>
      </c>
      <c r="P823" s="83">
        <f t="shared" si="21"/>
        <v>0.1021901374</v>
      </c>
      <c r="Q823" s="83">
        <f t="shared" si="22"/>
        <v>1</v>
      </c>
      <c r="R823" s="86">
        <f t="shared" si="31"/>
        <v>137.6510414</v>
      </c>
      <c r="S823" s="86">
        <f>min(R823, offset(Sheet1!$K$9,B823-1,0))</f>
        <v>137.6510414</v>
      </c>
      <c r="T823" s="83">
        <f t="shared" si="30"/>
        <v>6489.071139</v>
      </c>
      <c r="U823" s="83">
        <f t="shared" si="26"/>
        <v>0</v>
      </c>
      <c r="V823" s="83">
        <f t="shared" si="27"/>
        <v>4.036572386</v>
      </c>
      <c r="W823" s="83">
        <f t="shared" si="28"/>
        <v>2264.934108</v>
      </c>
    </row>
    <row r="824" ht="12.75" customHeight="1">
      <c r="A824" s="83">
        <f t="shared" si="29"/>
        <v>16.76</v>
      </c>
      <c r="B824" s="83">
        <f>IF( ISERROR( MATCH(R823,Sheet1!$K$9:$K$13,1) ), 1,  MATCH(R823,Sheet1!$K$9:$K$13,1)+1)</f>
        <v>3</v>
      </c>
      <c r="C824" s="94">
        <f>IF( ISERROR( MATCH(D824,Sheet1!$B$25:$B$42) ), 1, MATCH(D824,Sheet1!$B$25:$B$42))</f>
        <v>12</v>
      </c>
      <c r="D824" s="83">
        <f>if(U824, OFFSET(Sheet1!$P$9, 2*B823-1, 0),T823)</f>
        <v>6489.071139</v>
      </c>
      <c r="E824" s="100">
        <f t="array" ref="E824">index(Sheet1!$C$25:$H$42, C824,B824)</f>
        <v>127.2764978</v>
      </c>
      <c r="F824" s="100">
        <f t="array" ref="F824">index(Sheet1!$C$25:$H$42, C824+1,B824)</f>
        <v>137.8828726</v>
      </c>
      <c r="G824" s="94">
        <f t="array" ref="G824">index(Sheet1!$B$25:$B$42, C824,1)</f>
        <v>6000</v>
      </c>
      <c r="H824" s="94">
        <f t="array" ref="H824">index(Sheet1!$B$25:$B$42, C824+1,1)</f>
        <v>6500</v>
      </c>
      <c r="I824" s="100">
        <f t="shared" si="17"/>
        <v>137.6510414</v>
      </c>
      <c r="J824" s="100">
        <f t="array" ref="J824">index(Sheet1!$F$47:$K$64, C824,B824)</f>
        <v>1790.1</v>
      </c>
      <c r="K824" s="100">
        <f t="array" ref="K824">index(Sheet1!$F$47:$K$64, C824+1,B824)</f>
        <v>1712.88</v>
      </c>
      <c r="L824" s="102">
        <f t="shared" si="18"/>
        <v>1714.567853</v>
      </c>
      <c r="M824" s="83">
        <f>L824/( 0.5*Sheet1!$F$18/12)</f>
        <v>1644.172665</v>
      </c>
      <c r="N824" s="83">
        <f t="shared" si="19"/>
        <v>0.4720564644</v>
      </c>
      <c r="O824" s="83">
        <f t="shared" si="20"/>
        <v>356.3487406</v>
      </c>
      <c r="P824" s="83">
        <f t="shared" si="21"/>
        <v>0.1023108644</v>
      </c>
      <c r="Q824" s="83">
        <f t="shared" si="22"/>
        <v>1</v>
      </c>
      <c r="R824" s="86">
        <f t="shared" si="31"/>
        <v>137.7322173</v>
      </c>
      <c r="S824" s="86">
        <f>min(R824, offset(Sheet1!$K$9,B824-1,0))</f>
        <v>137.7322173</v>
      </c>
      <c r="T824" s="83">
        <f t="shared" si="30"/>
        <v>6492.897893</v>
      </c>
      <c r="U824" s="83">
        <f t="shared" si="26"/>
        <v>0</v>
      </c>
      <c r="V824" s="83">
        <f t="shared" si="27"/>
        <v>4.038954461</v>
      </c>
      <c r="W824" s="83">
        <f t="shared" si="28"/>
        <v>2268.970681</v>
      </c>
    </row>
    <row r="825" ht="12.75" customHeight="1">
      <c r="A825" s="83">
        <f t="shared" si="29"/>
        <v>16.78</v>
      </c>
      <c r="B825" s="83">
        <f>IF( ISERROR( MATCH(R824,Sheet1!$K$9:$K$13,1) ), 1,  MATCH(R824,Sheet1!$K$9:$K$13,1)+1)</f>
        <v>3</v>
      </c>
      <c r="C825" s="94">
        <f>IF( ISERROR( MATCH(D825,Sheet1!$B$25:$B$42) ), 1, MATCH(D825,Sheet1!$B$25:$B$42))</f>
        <v>12</v>
      </c>
      <c r="D825" s="83">
        <f>if(U825, OFFSET(Sheet1!$P$9, 2*B824-1, 0),T824)</f>
        <v>6492.897893</v>
      </c>
      <c r="E825" s="100">
        <f t="array" ref="E825">index(Sheet1!$C$25:$H$42, C825,B825)</f>
        <v>127.2764978</v>
      </c>
      <c r="F825" s="100">
        <f t="array" ref="F825">index(Sheet1!$C$25:$H$42, C825+1,B825)</f>
        <v>137.8828726</v>
      </c>
      <c r="G825" s="94">
        <f t="array" ref="G825">index(Sheet1!$B$25:$B$42, C825,1)</f>
        <v>6000</v>
      </c>
      <c r="H825" s="94">
        <f t="array" ref="H825">index(Sheet1!$B$25:$B$42, C825+1,1)</f>
        <v>6500</v>
      </c>
      <c r="I825" s="100">
        <f t="shared" si="17"/>
        <v>137.7322173</v>
      </c>
      <c r="J825" s="100">
        <f t="array" ref="J825">index(Sheet1!$F$47:$K$64, C825,B825)</f>
        <v>1790.1</v>
      </c>
      <c r="K825" s="100">
        <f t="array" ref="K825">index(Sheet1!$F$47:$K$64, C825+1,B825)</f>
        <v>1712.88</v>
      </c>
      <c r="L825" s="102">
        <f t="shared" si="18"/>
        <v>1713.976849</v>
      </c>
      <c r="M825" s="83">
        <f>L825/( 0.5*Sheet1!$F$18/12)</f>
        <v>1643.605926</v>
      </c>
      <c r="N825" s="83">
        <f t="shared" si="19"/>
        <v>0.4718937486</v>
      </c>
      <c r="O825" s="83">
        <f t="shared" si="20"/>
        <v>356.7691586</v>
      </c>
      <c r="P825" s="83">
        <f t="shared" si="21"/>
        <v>0.1024315701</v>
      </c>
      <c r="Q825" s="83">
        <f t="shared" si="22"/>
        <v>1</v>
      </c>
      <c r="R825" s="86">
        <f t="shared" si="31"/>
        <v>137.8133311</v>
      </c>
      <c r="S825" s="86">
        <f>min(R825, offset(Sheet1!$K$9,B825-1,0))</f>
        <v>137.8133311</v>
      </c>
      <c r="T825" s="83">
        <f t="shared" si="30"/>
        <v>6496.721713</v>
      </c>
      <c r="U825" s="83">
        <f t="shared" si="26"/>
        <v>0</v>
      </c>
      <c r="V825" s="83">
        <f t="shared" si="27"/>
        <v>4.04133471</v>
      </c>
      <c r="W825" s="83">
        <f t="shared" si="28"/>
        <v>2273.009635</v>
      </c>
    </row>
    <row r="826" ht="12.75" customHeight="1">
      <c r="A826" s="83">
        <f t="shared" si="29"/>
        <v>16.8</v>
      </c>
      <c r="B826" s="83">
        <f>IF( ISERROR( MATCH(R825,Sheet1!$K$9:$K$13,1) ), 1,  MATCH(R825,Sheet1!$K$9:$K$13,1)+1)</f>
        <v>3</v>
      </c>
      <c r="C826" s="94">
        <f>IF( ISERROR( MATCH(D826,Sheet1!$B$25:$B$42) ), 1, MATCH(D826,Sheet1!$B$25:$B$42))</f>
        <v>12</v>
      </c>
      <c r="D826" s="83">
        <f>if(U826, OFFSET(Sheet1!$P$9, 2*B825-1, 0),T825)</f>
        <v>6496.721713</v>
      </c>
      <c r="E826" s="100">
        <f t="array" ref="E826">index(Sheet1!$C$25:$H$42, C826,B826)</f>
        <v>127.2764978</v>
      </c>
      <c r="F826" s="100">
        <f t="array" ref="F826">index(Sheet1!$C$25:$H$42, C826+1,B826)</f>
        <v>137.8828726</v>
      </c>
      <c r="G826" s="94">
        <f t="array" ref="G826">index(Sheet1!$B$25:$B$42, C826,1)</f>
        <v>6000</v>
      </c>
      <c r="H826" s="94">
        <f t="array" ref="H826">index(Sheet1!$B$25:$B$42, C826+1,1)</f>
        <v>6500</v>
      </c>
      <c r="I826" s="100">
        <f t="shared" si="17"/>
        <v>137.8133311</v>
      </c>
      <c r="J826" s="100">
        <f t="array" ref="J826">index(Sheet1!$F$47:$K$64, C826,B826)</f>
        <v>1790.1</v>
      </c>
      <c r="K826" s="100">
        <f t="array" ref="K826">index(Sheet1!$F$47:$K$64, C826+1,B826)</f>
        <v>1712.88</v>
      </c>
      <c r="L826" s="102">
        <f t="shared" si="18"/>
        <v>1713.386299</v>
      </c>
      <c r="M826" s="83">
        <f>L826/( 0.5*Sheet1!$F$18/12)</f>
        <v>1643.039622</v>
      </c>
      <c r="N826" s="83">
        <f t="shared" si="19"/>
        <v>0.4717311576</v>
      </c>
      <c r="O826" s="83">
        <f t="shared" si="20"/>
        <v>357.1895018</v>
      </c>
      <c r="P826" s="83">
        <f t="shared" si="21"/>
        <v>0.1025522543</v>
      </c>
      <c r="Q826" s="83">
        <f t="shared" si="22"/>
        <v>1</v>
      </c>
      <c r="R826" s="86">
        <f t="shared" si="31"/>
        <v>137.8943826</v>
      </c>
      <c r="S826" s="86">
        <f>min(R826, offset(Sheet1!$K$9,B826-1,0))</f>
        <v>137.8943826</v>
      </c>
      <c r="T826" s="83">
        <f t="shared" si="30"/>
        <v>6500.542601</v>
      </c>
      <c r="U826" s="83">
        <f t="shared" si="26"/>
        <v>0</v>
      </c>
      <c r="V826" s="83">
        <f t="shared" si="27"/>
        <v>4.043713135</v>
      </c>
      <c r="W826" s="83">
        <f t="shared" si="28"/>
        <v>2277.05097</v>
      </c>
    </row>
    <row r="827" ht="12.75" customHeight="1">
      <c r="A827" s="83">
        <f t="shared" si="29"/>
        <v>16.82</v>
      </c>
      <c r="B827" s="83">
        <f>IF( ISERROR( MATCH(R826,Sheet1!$K$9:$K$13,1) ), 1,  MATCH(R826,Sheet1!$K$9:$K$13,1)+1)</f>
        <v>3</v>
      </c>
      <c r="C827" s="94">
        <f>IF( ISERROR( MATCH(D827,Sheet1!$B$25:$B$42) ), 1, MATCH(D827,Sheet1!$B$25:$B$42))</f>
        <v>13</v>
      </c>
      <c r="D827" s="83">
        <f>if(U827, OFFSET(Sheet1!$P$9, 2*B826-1, 0),T826)</f>
        <v>6500.542601</v>
      </c>
      <c r="E827" s="100">
        <f t="array" ref="E827">index(Sheet1!$C$25:$H$42, C827,B827)</f>
        <v>137.8828726</v>
      </c>
      <c r="F827" s="100">
        <f t="array" ref="F827">index(Sheet1!$C$25:$H$42, C827+1,B827)</f>
        <v>148.4892474</v>
      </c>
      <c r="G827" s="94">
        <f t="array" ref="G827">index(Sheet1!$B$25:$B$42, C827,1)</f>
        <v>6500</v>
      </c>
      <c r="H827" s="94">
        <f t="array" ref="H827">index(Sheet1!$B$25:$B$42, C827+1,1)</f>
        <v>7000</v>
      </c>
      <c r="I827" s="100">
        <f t="shared" si="17"/>
        <v>137.8943826</v>
      </c>
      <c r="J827" s="100">
        <f t="array" ref="J827">index(Sheet1!$F$47:$K$64, C827,B827)</f>
        <v>1712.88</v>
      </c>
      <c r="K827" s="100">
        <f t="array" ref="K827">index(Sheet1!$F$47:$K$64, C827+1,B827)</f>
        <v>1551.42</v>
      </c>
      <c r="L827" s="102">
        <f t="shared" si="18"/>
        <v>1712.704783</v>
      </c>
      <c r="M827" s="83">
        <f>L827/( 0.5*Sheet1!$F$18/12)</f>
        <v>1642.386087</v>
      </c>
      <c r="N827" s="83">
        <f t="shared" si="19"/>
        <v>0.4715435221</v>
      </c>
      <c r="O827" s="83">
        <f t="shared" si="20"/>
        <v>357.6097699</v>
      </c>
      <c r="P827" s="83">
        <f t="shared" si="21"/>
        <v>0.102672917</v>
      </c>
      <c r="Q827" s="83">
        <f t="shared" si="22"/>
        <v>1</v>
      </c>
      <c r="R827" s="86">
        <f t="shared" si="31"/>
        <v>137.9753665</v>
      </c>
      <c r="S827" s="86">
        <f>min(R827, offset(Sheet1!$K$9,B827-1,0))</f>
        <v>137.9753665</v>
      </c>
      <c r="T827" s="83">
        <f t="shared" si="30"/>
        <v>6504.360299</v>
      </c>
      <c r="U827" s="83">
        <f t="shared" si="26"/>
        <v>0</v>
      </c>
      <c r="V827" s="83">
        <f t="shared" si="27"/>
        <v>4.046089654</v>
      </c>
      <c r="W827" s="83">
        <f t="shared" si="28"/>
        <v>2281.094683</v>
      </c>
    </row>
    <row r="828" ht="12.75" customHeight="1">
      <c r="A828" s="83">
        <f t="shared" si="29"/>
        <v>16.84</v>
      </c>
      <c r="B828" s="83">
        <f>IF( ISERROR( MATCH(R827,Sheet1!$K$9:$K$13,1) ), 1,  MATCH(R827,Sheet1!$K$9:$K$13,1)+1)</f>
        <v>3</v>
      </c>
      <c r="C828" s="94">
        <f>IF( ISERROR( MATCH(D828,Sheet1!$B$25:$B$42) ), 1, MATCH(D828,Sheet1!$B$25:$B$42))</f>
        <v>13</v>
      </c>
      <c r="D828" s="83">
        <f>if(U828, OFFSET(Sheet1!$P$9, 2*B827-1, 0),T827)</f>
        <v>6504.360299</v>
      </c>
      <c r="E828" s="100">
        <f t="array" ref="E828">index(Sheet1!$C$25:$H$42, C828,B828)</f>
        <v>137.8828726</v>
      </c>
      <c r="F828" s="100">
        <f t="array" ref="F828">index(Sheet1!$C$25:$H$42, C828+1,B828)</f>
        <v>148.4892474</v>
      </c>
      <c r="G828" s="94">
        <f t="array" ref="G828">index(Sheet1!$B$25:$B$42, C828,1)</f>
        <v>6500</v>
      </c>
      <c r="H828" s="94">
        <f t="array" ref="H828">index(Sheet1!$B$25:$B$42, C828+1,1)</f>
        <v>7000</v>
      </c>
      <c r="I828" s="100">
        <f t="shared" si="17"/>
        <v>137.9753665</v>
      </c>
      <c r="J828" s="100">
        <f t="array" ref="J828">index(Sheet1!$F$47:$K$64, C828,B828)</f>
        <v>1712.88</v>
      </c>
      <c r="K828" s="100">
        <f t="array" ref="K828">index(Sheet1!$F$47:$K$64, C828+1,B828)</f>
        <v>1551.42</v>
      </c>
      <c r="L828" s="102">
        <f t="shared" si="18"/>
        <v>1711.471972</v>
      </c>
      <c r="M828" s="83">
        <f>L828/( 0.5*Sheet1!$F$18/12)</f>
        <v>1641.203892</v>
      </c>
      <c r="N828" s="83">
        <f t="shared" si="19"/>
        <v>0.4712041034</v>
      </c>
      <c r="O828" s="83">
        <f t="shared" si="20"/>
        <v>358.0299339</v>
      </c>
      <c r="P828" s="83">
        <f t="shared" si="21"/>
        <v>0.1027935498</v>
      </c>
      <c r="Q828" s="83">
        <f t="shared" si="22"/>
        <v>1</v>
      </c>
      <c r="R828" s="86">
        <f t="shared" si="31"/>
        <v>138.0562494</v>
      </c>
      <c r="S828" s="86">
        <f>min(R828, offset(Sheet1!$K$9,B828-1,0))</f>
        <v>138.0562494</v>
      </c>
      <c r="T828" s="83">
        <f t="shared" si="30"/>
        <v>6508.173235</v>
      </c>
      <c r="U828" s="83">
        <f t="shared" si="26"/>
        <v>0</v>
      </c>
      <c r="V828" s="83">
        <f t="shared" si="27"/>
        <v>4.048463699</v>
      </c>
      <c r="W828" s="83">
        <f t="shared" si="28"/>
        <v>2285.140773</v>
      </c>
    </row>
    <row r="829" ht="12.75" customHeight="1">
      <c r="A829" s="83">
        <f t="shared" si="29"/>
        <v>16.86</v>
      </c>
      <c r="B829" s="83">
        <f>IF( ISERROR( MATCH(R828,Sheet1!$K$9:$K$13,1) ), 1,  MATCH(R828,Sheet1!$K$9:$K$13,1)+1)</f>
        <v>3</v>
      </c>
      <c r="C829" s="94">
        <f>IF( ISERROR( MATCH(D829,Sheet1!$B$25:$B$42) ), 1, MATCH(D829,Sheet1!$B$25:$B$42))</f>
        <v>13</v>
      </c>
      <c r="D829" s="83">
        <f>if(U829, OFFSET(Sheet1!$P$9, 2*B828-1, 0),T828)</f>
        <v>6508.173235</v>
      </c>
      <c r="E829" s="100">
        <f t="array" ref="E829">index(Sheet1!$C$25:$H$42, C829,B829)</f>
        <v>137.8828726</v>
      </c>
      <c r="F829" s="100">
        <f t="array" ref="F829">index(Sheet1!$C$25:$H$42, C829+1,B829)</f>
        <v>148.4892474</v>
      </c>
      <c r="G829" s="94">
        <f t="array" ref="G829">index(Sheet1!$B$25:$B$42, C829,1)</f>
        <v>6500</v>
      </c>
      <c r="H829" s="94">
        <f t="array" ref="H829">index(Sheet1!$B$25:$B$42, C829+1,1)</f>
        <v>7000</v>
      </c>
      <c r="I829" s="100">
        <f t="shared" si="17"/>
        <v>138.0562494</v>
      </c>
      <c r="J829" s="100">
        <f t="array" ref="J829">index(Sheet1!$F$47:$K$64, C829,B829)</f>
        <v>1712.88</v>
      </c>
      <c r="K829" s="100">
        <f t="array" ref="K829">index(Sheet1!$F$47:$K$64, C829+1,B829)</f>
        <v>1551.42</v>
      </c>
      <c r="L829" s="102">
        <f t="shared" si="18"/>
        <v>1710.240699</v>
      </c>
      <c r="M829" s="83">
        <f>L829/( 0.5*Sheet1!$F$18/12)</f>
        <v>1640.023171</v>
      </c>
      <c r="N829" s="83">
        <f t="shared" si="19"/>
        <v>0.470865108</v>
      </c>
      <c r="O829" s="83">
        <f t="shared" si="20"/>
        <v>358.4498201</v>
      </c>
      <c r="P829" s="83">
        <f t="shared" si="21"/>
        <v>0.1029141028</v>
      </c>
      <c r="Q829" s="83">
        <f t="shared" si="22"/>
        <v>1</v>
      </c>
      <c r="R829" s="86">
        <f t="shared" si="31"/>
        <v>138.1370313</v>
      </c>
      <c r="S829" s="86">
        <f>min(R829, offset(Sheet1!$K$9,B829-1,0))</f>
        <v>138.1370313</v>
      </c>
      <c r="T829" s="83">
        <f t="shared" si="30"/>
        <v>6511.981415</v>
      </c>
      <c r="U829" s="83">
        <f t="shared" si="26"/>
        <v>0</v>
      </c>
      <c r="V829" s="83">
        <f t="shared" si="27"/>
        <v>4.050834784</v>
      </c>
      <c r="W829" s="83">
        <f t="shared" si="28"/>
        <v>2289.189236</v>
      </c>
    </row>
    <row r="830" ht="12.75" customHeight="1">
      <c r="A830" s="83">
        <f t="shared" si="29"/>
        <v>16.88</v>
      </c>
      <c r="B830" s="83">
        <f>IF( ISERROR( MATCH(R829,Sheet1!$K$9:$K$13,1) ), 1,  MATCH(R829,Sheet1!$K$9:$K$13,1)+1)</f>
        <v>3</v>
      </c>
      <c r="C830" s="94">
        <f>IF( ISERROR( MATCH(D830,Sheet1!$B$25:$B$42) ), 1, MATCH(D830,Sheet1!$B$25:$B$42))</f>
        <v>13</v>
      </c>
      <c r="D830" s="83">
        <f>if(U830, OFFSET(Sheet1!$P$9, 2*B829-1, 0),T829)</f>
        <v>6511.981415</v>
      </c>
      <c r="E830" s="100">
        <f t="array" ref="E830">index(Sheet1!$C$25:$H$42, C830,B830)</f>
        <v>137.8828726</v>
      </c>
      <c r="F830" s="100">
        <f t="array" ref="F830">index(Sheet1!$C$25:$H$42, C830+1,B830)</f>
        <v>148.4892474</v>
      </c>
      <c r="G830" s="94">
        <f t="array" ref="G830">index(Sheet1!$B$25:$B$42, C830,1)</f>
        <v>6500</v>
      </c>
      <c r="H830" s="94">
        <f t="array" ref="H830">index(Sheet1!$B$25:$B$42, C830+1,1)</f>
        <v>7000</v>
      </c>
      <c r="I830" s="100">
        <f t="shared" si="17"/>
        <v>138.1370313</v>
      </c>
      <c r="J830" s="100">
        <f t="array" ref="J830">index(Sheet1!$F$47:$K$64, C830,B830)</f>
        <v>1712.88</v>
      </c>
      <c r="K830" s="100">
        <f t="array" ref="K830">index(Sheet1!$F$47:$K$64, C830+1,B830)</f>
        <v>1551.42</v>
      </c>
      <c r="L830" s="102">
        <f t="shared" si="18"/>
        <v>1709.010961</v>
      </c>
      <c r="M830" s="83">
        <f>L830/( 0.5*Sheet1!$F$18/12)</f>
        <v>1638.843923</v>
      </c>
      <c r="N830" s="83">
        <f t="shared" si="19"/>
        <v>0.4705265355</v>
      </c>
      <c r="O830" s="83">
        <f t="shared" si="20"/>
        <v>358.8694281</v>
      </c>
      <c r="P830" s="83">
        <f t="shared" si="21"/>
        <v>0.103034576</v>
      </c>
      <c r="Q830" s="83">
        <f t="shared" si="22"/>
        <v>1</v>
      </c>
      <c r="R830" s="86">
        <f t="shared" si="31"/>
        <v>138.2177125</v>
      </c>
      <c r="S830" s="86">
        <f>min(R830, offset(Sheet1!$K$9,B830-1,0))</f>
        <v>138.2177125</v>
      </c>
      <c r="T830" s="83">
        <f t="shared" si="30"/>
        <v>6515.784845</v>
      </c>
      <c r="U830" s="83">
        <f t="shared" si="26"/>
        <v>0</v>
      </c>
      <c r="V830" s="83">
        <f t="shared" si="27"/>
        <v>4.05320291</v>
      </c>
      <c r="W830" s="83">
        <f t="shared" si="28"/>
        <v>2293.240071</v>
      </c>
    </row>
    <row r="831" ht="12.75" customHeight="1">
      <c r="A831" s="83">
        <f t="shared" si="29"/>
        <v>16.9</v>
      </c>
      <c r="B831" s="83">
        <f>IF( ISERROR( MATCH(R830,Sheet1!$K$9:$K$13,1) ), 1,  MATCH(R830,Sheet1!$K$9:$K$13,1)+1)</f>
        <v>3</v>
      </c>
      <c r="C831" s="94">
        <f>IF( ISERROR( MATCH(D831,Sheet1!$B$25:$B$42) ), 1, MATCH(D831,Sheet1!$B$25:$B$42))</f>
        <v>13</v>
      </c>
      <c r="D831" s="83">
        <f>if(U831, OFFSET(Sheet1!$P$9, 2*B830-1, 0),T830)</f>
        <v>6515.784845</v>
      </c>
      <c r="E831" s="100">
        <f t="array" ref="E831">index(Sheet1!$C$25:$H$42, C831,B831)</f>
        <v>137.8828726</v>
      </c>
      <c r="F831" s="100">
        <f t="array" ref="F831">index(Sheet1!$C$25:$H$42, C831+1,B831)</f>
        <v>148.4892474</v>
      </c>
      <c r="G831" s="94">
        <f t="array" ref="G831">index(Sheet1!$B$25:$B$42, C831,1)</f>
        <v>6500</v>
      </c>
      <c r="H831" s="94">
        <f t="array" ref="H831">index(Sheet1!$B$25:$B$42, C831+1,1)</f>
        <v>7000</v>
      </c>
      <c r="I831" s="100">
        <f t="shared" si="17"/>
        <v>138.2177125</v>
      </c>
      <c r="J831" s="100">
        <f t="array" ref="J831">index(Sheet1!$F$47:$K$64, C831,B831)</f>
        <v>1712.88</v>
      </c>
      <c r="K831" s="100">
        <f t="array" ref="K831">index(Sheet1!$F$47:$K$64, C831+1,B831)</f>
        <v>1551.42</v>
      </c>
      <c r="L831" s="102">
        <f t="shared" si="18"/>
        <v>1707.782758</v>
      </c>
      <c r="M831" s="83">
        <f>L831/( 0.5*Sheet1!$F$18/12)</f>
        <v>1637.666146</v>
      </c>
      <c r="N831" s="83">
        <f t="shared" si="19"/>
        <v>0.4701883854</v>
      </c>
      <c r="O831" s="83">
        <f t="shared" si="20"/>
        <v>359.2887576</v>
      </c>
      <c r="P831" s="83">
        <f t="shared" si="21"/>
        <v>0.1031549692</v>
      </c>
      <c r="Q831" s="83">
        <f t="shared" si="22"/>
        <v>1</v>
      </c>
      <c r="R831" s="86">
        <f t="shared" si="31"/>
        <v>138.298293</v>
      </c>
      <c r="S831" s="86">
        <f>min(R831, offset(Sheet1!$K$9,B831-1,0))</f>
        <v>138.298293</v>
      </c>
      <c r="T831" s="83">
        <f t="shared" si="30"/>
        <v>6519.583528</v>
      </c>
      <c r="U831" s="83">
        <f t="shared" si="26"/>
        <v>0</v>
      </c>
      <c r="V831" s="83">
        <f t="shared" si="27"/>
        <v>4.055568082</v>
      </c>
      <c r="W831" s="83">
        <f t="shared" si="28"/>
        <v>2297.293274</v>
      </c>
    </row>
    <row r="832" ht="12.75" customHeight="1">
      <c r="A832" s="83">
        <f t="shared" si="29"/>
        <v>16.92</v>
      </c>
      <c r="B832" s="83">
        <f>IF( ISERROR( MATCH(R831,Sheet1!$K$9:$K$13,1) ), 1,  MATCH(R831,Sheet1!$K$9:$K$13,1)+1)</f>
        <v>3</v>
      </c>
      <c r="C832" s="94">
        <f>IF( ISERROR( MATCH(D832,Sheet1!$B$25:$B$42) ), 1, MATCH(D832,Sheet1!$B$25:$B$42))</f>
        <v>13</v>
      </c>
      <c r="D832" s="83">
        <f>if(U832, OFFSET(Sheet1!$P$9, 2*B831-1, 0),T831)</f>
        <v>6519.583528</v>
      </c>
      <c r="E832" s="100">
        <f t="array" ref="E832">index(Sheet1!$C$25:$H$42, C832,B832)</f>
        <v>137.8828726</v>
      </c>
      <c r="F832" s="100">
        <f t="array" ref="F832">index(Sheet1!$C$25:$H$42, C832+1,B832)</f>
        <v>148.4892474</v>
      </c>
      <c r="G832" s="94">
        <f t="array" ref="G832">index(Sheet1!$B$25:$B$42, C832,1)</f>
        <v>6500</v>
      </c>
      <c r="H832" s="94">
        <f t="array" ref="H832">index(Sheet1!$B$25:$B$42, C832+1,1)</f>
        <v>7000</v>
      </c>
      <c r="I832" s="100">
        <f t="shared" si="17"/>
        <v>138.298293</v>
      </c>
      <c r="J832" s="100">
        <f t="array" ref="J832">index(Sheet1!$F$47:$K$64, C832,B832)</f>
        <v>1712.88</v>
      </c>
      <c r="K832" s="100">
        <f t="array" ref="K832">index(Sheet1!$F$47:$K$64, C832+1,B832)</f>
        <v>1551.42</v>
      </c>
      <c r="L832" s="102">
        <f t="shared" si="18"/>
        <v>1706.556087</v>
      </c>
      <c r="M832" s="83">
        <f>L832/( 0.5*Sheet1!$F$18/12)</f>
        <v>1636.489839</v>
      </c>
      <c r="N832" s="83">
        <f t="shared" si="19"/>
        <v>0.4698506572</v>
      </c>
      <c r="O832" s="83">
        <f t="shared" si="20"/>
        <v>359.7078083</v>
      </c>
      <c r="P832" s="83">
        <f t="shared" si="21"/>
        <v>0.1032752823</v>
      </c>
      <c r="Q832" s="83">
        <f t="shared" si="22"/>
        <v>1</v>
      </c>
      <c r="R832" s="86">
        <f t="shared" si="31"/>
        <v>138.378773</v>
      </c>
      <c r="S832" s="86">
        <f>min(R832, offset(Sheet1!$K$9,B832-1,0))</f>
        <v>138.378773</v>
      </c>
      <c r="T832" s="83">
        <f t="shared" si="30"/>
        <v>6523.377471</v>
      </c>
      <c r="U832" s="83">
        <f t="shared" si="26"/>
        <v>0</v>
      </c>
      <c r="V832" s="83">
        <f t="shared" si="27"/>
        <v>4.057930302</v>
      </c>
      <c r="W832" s="83">
        <f t="shared" si="28"/>
        <v>2301.348842</v>
      </c>
    </row>
    <row r="833" ht="12.75" customHeight="1">
      <c r="A833" s="83">
        <f t="shared" si="29"/>
        <v>16.94</v>
      </c>
      <c r="B833" s="83">
        <f>IF( ISERROR( MATCH(R832,Sheet1!$K$9:$K$13,1) ), 1,  MATCH(R832,Sheet1!$K$9:$K$13,1)+1)</f>
        <v>3</v>
      </c>
      <c r="C833" s="94">
        <f>IF( ISERROR( MATCH(D833,Sheet1!$B$25:$B$42) ), 1, MATCH(D833,Sheet1!$B$25:$B$42))</f>
        <v>13</v>
      </c>
      <c r="D833" s="83">
        <f>if(U833, OFFSET(Sheet1!$P$9, 2*B832-1, 0),T832)</f>
        <v>6523.377471</v>
      </c>
      <c r="E833" s="100">
        <f t="array" ref="E833">index(Sheet1!$C$25:$H$42, C833,B833)</f>
        <v>137.8828726</v>
      </c>
      <c r="F833" s="100">
        <f t="array" ref="F833">index(Sheet1!$C$25:$H$42, C833+1,B833)</f>
        <v>148.4892474</v>
      </c>
      <c r="G833" s="94">
        <f t="array" ref="G833">index(Sheet1!$B$25:$B$42, C833,1)</f>
        <v>6500</v>
      </c>
      <c r="H833" s="94">
        <f t="array" ref="H833">index(Sheet1!$B$25:$B$42, C833+1,1)</f>
        <v>7000</v>
      </c>
      <c r="I833" s="100">
        <f t="shared" si="17"/>
        <v>138.378773</v>
      </c>
      <c r="J833" s="100">
        <f t="array" ref="J833">index(Sheet1!$F$47:$K$64, C833,B833)</f>
        <v>1712.88</v>
      </c>
      <c r="K833" s="100">
        <f t="array" ref="K833">index(Sheet1!$F$47:$K$64, C833+1,B833)</f>
        <v>1551.42</v>
      </c>
      <c r="L833" s="102">
        <f t="shared" si="18"/>
        <v>1705.330947</v>
      </c>
      <c r="M833" s="83">
        <f>L833/( 0.5*Sheet1!$F$18/12)</f>
        <v>1635.315</v>
      </c>
      <c r="N833" s="83">
        <f t="shared" si="19"/>
        <v>0.4695133505</v>
      </c>
      <c r="O833" s="83">
        <f t="shared" si="20"/>
        <v>360.1265798</v>
      </c>
      <c r="P833" s="83">
        <f t="shared" si="21"/>
        <v>0.1033955153</v>
      </c>
      <c r="Q833" s="83">
        <f t="shared" si="22"/>
        <v>1</v>
      </c>
      <c r="R833" s="86">
        <f t="shared" si="31"/>
        <v>138.4591525</v>
      </c>
      <c r="S833" s="86">
        <f>min(R833, offset(Sheet1!$K$9,B833-1,0))</f>
        <v>138.4591525</v>
      </c>
      <c r="T833" s="83">
        <f t="shared" si="30"/>
        <v>6527.166678</v>
      </c>
      <c r="U833" s="83">
        <f t="shared" si="26"/>
        <v>0</v>
      </c>
      <c r="V833" s="83">
        <f t="shared" si="27"/>
        <v>4.060289574</v>
      </c>
      <c r="W833" s="83">
        <f t="shared" si="28"/>
        <v>2305.406772</v>
      </c>
    </row>
    <row r="834" ht="12.75" customHeight="1">
      <c r="A834" s="83">
        <f t="shared" si="29"/>
        <v>16.96</v>
      </c>
      <c r="B834" s="83">
        <f>IF( ISERROR( MATCH(R833,Sheet1!$K$9:$K$13,1) ), 1,  MATCH(R833,Sheet1!$K$9:$K$13,1)+1)</f>
        <v>3</v>
      </c>
      <c r="C834" s="94">
        <f>IF( ISERROR( MATCH(D834,Sheet1!$B$25:$B$42) ), 1, MATCH(D834,Sheet1!$B$25:$B$42))</f>
        <v>13</v>
      </c>
      <c r="D834" s="83">
        <f>if(U834, OFFSET(Sheet1!$P$9, 2*B833-1, 0),T833)</f>
        <v>6527.166678</v>
      </c>
      <c r="E834" s="100">
        <f t="array" ref="E834">index(Sheet1!$C$25:$H$42, C834,B834)</f>
        <v>137.8828726</v>
      </c>
      <c r="F834" s="100">
        <f t="array" ref="F834">index(Sheet1!$C$25:$H$42, C834+1,B834)</f>
        <v>148.4892474</v>
      </c>
      <c r="G834" s="94">
        <f t="array" ref="G834">index(Sheet1!$B$25:$B$42, C834,1)</f>
        <v>6500</v>
      </c>
      <c r="H834" s="94">
        <f t="array" ref="H834">index(Sheet1!$B$25:$B$42, C834+1,1)</f>
        <v>7000</v>
      </c>
      <c r="I834" s="100">
        <f t="shared" si="17"/>
        <v>138.4591525</v>
      </c>
      <c r="J834" s="100">
        <f t="array" ref="J834">index(Sheet1!$F$47:$K$64, C834,B834)</f>
        <v>1712.88</v>
      </c>
      <c r="K834" s="100">
        <f t="array" ref="K834">index(Sheet1!$F$47:$K$64, C834+1,B834)</f>
        <v>1551.42</v>
      </c>
      <c r="L834" s="102">
        <f t="shared" si="18"/>
        <v>1704.107336</v>
      </c>
      <c r="M834" s="83">
        <f>L834/( 0.5*Sheet1!$F$18/12)</f>
        <v>1634.141627</v>
      </c>
      <c r="N834" s="83">
        <f t="shared" si="19"/>
        <v>0.4691764648</v>
      </c>
      <c r="O834" s="83">
        <f t="shared" si="20"/>
        <v>360.5450718</v>
      </c>
      <c r="P834" s="83">
        <f t="shared" si="21"/>
        <v>0.103515668</v>
      </c>
      <c r="Q834" s="83">
        <f t="shared" si="22"/>
        <v>1</v>
      </c>
      <c r="R834" s="86">
        <f t="shared" si="31"/>
        <v>138.5394317</v>
      </c>
      <c r="S834" s="86">
        <f>min(R834, offset(Sheet1!$K$9,B834-1,0))</f>
        <v>138.5394317</v>
      </c>
      <c r="T834" s="83">
        <f t="shared" si="30"/>
        <v>6530.951155</v>
      </c>
      <c r="U834" s="83">
        <f t="shared" si="26"/>
        <v>0</v>
      </c>
      <c r="V834" s="83">
        <f t="shared" si="27"/>
        <v>4.062645901</v>
      </c>
      <c r="W834" s="83">
        <f t="shared" si="28"/>
        <v>2309.467062</v>
      </c>
    </row>
    <row r="835" ht="12.75" customHeight="1">
      <c r="A835" s="83">
        <f t="shared" si="29"/>
        <v>16.98</v>
      </c>
      <c r="B835" s="83">
        <f>IF( ISERROR( MATCH(R834,Sheet1!$K$9:$K$13,1) ), 1,  MATCH(R834,Sheet1!$K$9:$K$13,1)+1)</f>
        <v>3</v>
      </c>
      <c r="C835" s="94">
        <f>IF( ISERROR( MATCH(D835,Sheet1!$B$25:$B$42) ), 1, MATCH(D835,Sheet1!$B$25:$B$42))</f>
        <v>13</v>
      </c>
      <c r="D835" s="83">
        <f>if(U835, OFFSET(Sheet1!$P$9, 2*B834-1, 0),T834)</f>
        <v>6530.951155</v>
      </c>
      <c r="E835" s="100">
        <f t="array" ref="E835">index(Sheet1!$C$25:$H$42, C835,B835)</f>
        <v>137.8828726</v>
      </c>
      <c r="F835" s="100">
        <f t="array" ref="F835">index(Sheet1!$C$25:$H$42, C835+1,B835)</f>
        <v>148.4892474</v>
      </c>
      <c r="G835" s="94">
        <f t="array" ref="G835">index(Sheet1!$B$25:$B$42, C835,1)</f>
        <v>6500</v>
      </c>
      <c r="H835" s="94">
        <f t="array" ref="H835">index(Sheet1!$B$25:$B$42, C835+1,1)</f>
        <v>7000</v>
      </c>
      <c r="I835" s="100">
        <f t="shared" si="17"/>
        <v>138.5394317</v>
      </c>
      <c r="J835" s="100">
        <f t="array" ref="J835">index(Sheet1!$F$47:$K$64, C835,B835)</f>
        <v>1712.88</v>
      </c>
      <c r="K835" s="100">
        <f t="array" ref="K835">index(Sheet1!$F$47:$K$64, C835+1,B835)</f>
        <v>1551.42</v>
      </c>
      <c r="L835" s="102">
        <f t="shared" si="18"/>
        <v>1702.885253</v>
      </c>
      <c r="M835" s="83">
        <f>L835/( 0.5*Sheet1!$F$18/12)</f>
        <v>1632.969719</v>
      </c>
      <c r="N835" s="83">
        <f t="shared" si="19"/>
        <v>0.4688399996</v>
      </c>
      <c r="O835" s="83">
        <f t="shared" si="20"/>
        <v>360.9632839</v>
      </c>
      <c r="P835" s="83">
        <f t="shared" si="21"/>
        <v>0.1036357404</v>
      </c>
      <c r="Q835" s="83">
        <f t="shared" si="22"/>
        <v>1</v>
      </c>
      <c r="R835" s="86">
        <f t="shared" si="31"/>
        <v>138.6196106</v>
      </c>
      <c r="S835" s="86">
        <f>min(R835, offset(Sheet1!$K$9,B835-1,0))</f>
        <v>138.6196106</v>
      </c>
      <c r="T835" s="83">
        <f t="shared" si="30"/>
        <v>6534.730907</v>
      </c>
      <c r="U835" s="83">
        <f t="shared" si="26"/>
        <v>0</v>
      </c>
      <c r="V835" s="83">
        <f t="shared" si="27"/>
        <v>4.064999287</v>
      </c>
      <c r="W835" s="83">
        <f t="shared" si="28"/>
        <v>2313.529708</v>
      </c>
    </row>
    <row r="836" ht="12.75" customHeight="1">
      <c r="A836" s="83">
        <f t="shared" si="29"/>
        <v>17</v>
      </c>
      <c r="B836" s="83">
        <f>IF( ISERROR( MATCH(R835,Sheet1!$K$9:$K$13,1) ), 1,  MATCH(R835,Sheet1!$K$9:$K$13,1)+1)</f>
        <v>3</v>
      </c>
      <c r="C836" s="94">
        <f>IF( ISERROR( MATCH(D836,Sheet1!$B$25:$B$42) ), 1, MATCH(D836,Sheet1!$B$25:$B$42))</f>
        <v>13</v>
      </c>
      <c r="D836" s="83">
        <f>if(U836, OFFSET(Sheet1!$P$9, 2*B835-1, 0),T835)</f>
        <v>6534.730907</v>
      </c>
      <c r="E836" s="100">
        <f t="array" ref="E836">index(Sheet1!$C$25:$H$42, C836,B836)</f>
        <v>137.8828726</v>
      </c>
      <c r="F836" s="100">
        <f t="array" ref="F836">index(Sheet1!$C$25:$H$42, C836+1,B836)</f>
        <v>148.4892474</v>
      </c>
      <c r="G836" s="94">
        <f t="array" ref="G836">index(Sheet1!$B$25:$B$42, C836,1)</f>
        <v>6500</v>
      </c>
      <c r="H836" s="94">
        <f t="array" ref="H836">index(Sheet1!$B$25:$B$42, C836+1,1)</f>
        <v>7000</v>
      </c>
      <c r="I836" s="100">
        <f t="shared" si="17"/>
        <v>138.6196106</v>
      </c>
      <c r="J836" s="100">
        <f t="array" ref="J836">index(Sheet1!$F$47:$K$64, C836,B836)</f>
        <v>1712.88</v>
      </c>
      <c r="K836" s="100">
        <f t="array" ref="K836">index(Sheet1!$F$47:$K$64, C836+1,B836)</f>
        <v>1551.42</v>
      </c>
      <c r="L836" s="102">
        <f t="shared" si="18"/>
        <v>1701.664695</v>
      </c>
      <c r="M836" s="83">
        <f>L836/( 0.5*Sheet1!$F$18/12)</f>
        <v>1631.799274</v>
      </c>
      <c r="N836" s="83">
        <f t="shared" si="19"/>
        <v>0.4685039546</v>
      </c>
      <c r="O836" s="83">
        <f t="shared" si="20"/>
        <v>361.3812159</v>
      </c>
      <c r="P836" s="83">
        <f t="shared" si="21"/>
        <v>0.1037557324</v>
      </c>
      <c r="Q836" s="83">
        <f t="shared" si="22"/>
        <v>1</v>
      </c>
      <c r="R836" s="86">
        <f t="shared" si="31"/>
        <v>138.6996894</v>
      </c>
      <c r="S836" s="86">
        <f>min(R836, offset(Sheet1!$K$9,B836-1,0))</f>
        <v>138.6996894</v>
      </c>
      <c r="T836" s="83">
        <f t="shared" si="30"/>
        <v>6538.505939</v>
      </c>
      <c r="U836" s="83">
        <f t="shared" si="26"/>
        <v>0</v>
      </c>
      <c r="V836" s="83">
        <f t="shared" si="27"/>
        <v>4.067349734</v>
      </c>
      <c r="W836" s="83">
        <f t="shared" si="28"/>
        <v>2317.594707</v>
      </c>
    </row>
    <row r="837" ht="12.75" customHeight="1">
      <c r="A837" s="83">
        <f t="shared" si="29"/>
        <v>17.02</v>
      </c>
      <c r="B837" s="83">
        <f>IF( ISERROR( MATCH(R836,Sheet1!$K$9:$K$13,1) ), 1,  MATCH(R836,Sheet1!$K$9:$K$13,1)+1)</f>
        <v>3</v>
      </c>
      <c r="C837" s="94">
        <f>IF( ISERROR( MATCH(D837,Sheet1!$B$25:$B$42) ), 1, MATCH(D837,Sheet1!$B$25:$B$42))</f>
        <v>13</v>
      </c>
      <c r="D837" s="83">
        <f>if(U837, OFFSET(Sheet1!$P$9, 2*B836-1, 0),T836)</f>
        <v>6538.505939</v>
      </c>
      <c r="E837" s="100">
        <f t="array" ref="E837">index(Sheet1!$C$25:$H$42, C837,B837)</f>
        <v>137.8828726</v>
      </c>
      <c r="F837" s="100">
        <f t="array" ref="F837">index(Sheet1!$C$25:$H$42, C837+1,B837)</f>
        <v>148.4892474</v>
      </c>
      <c r="G837" s="94">
        <f t="array" ref="G837">index(Sheet1!$B$25:$B$42, C837,1)</f>
        <v>6500</v>
      </c>
      <c r="H837" s="94">
        <f t="array" ref="H837">index(Sheet1!$B$25:$B$42, C837+1,1)</f>
        <v>7000</v>
      </c>
      <c r="I837" s="100">
        <f t="shared" si="17"/>
        <v>138.6996894</v>
      </c>
      <c r="J837" s="100">
        <f t="array" ref="J837">index(Sheet1!$F$47:$K$64, C837,B837)</f>
        <v>1712.88</v>
      </c>
      <c r="K837" s="100">
        <f t="array" ref="K837">index(Sheet1!$F$47:$K$64, C837+1,B837)</f>
        <v>1551.42</v>
      </c>
      <c r="L837" s="102">
        <f t="shared" si="18"/>
        <v>1700.445662</v>
      </c>
      <c r="M837" s="83">
        <f>L837/( 0.5*Sheet1!$F$18/12)</f>
        <v>1630.63029</v>
      </c>
      <c r="N837" s="83">
        <f t="shared" si="19"/>
        <v>0.4681683291</v>
      </c>
      <c r="O837" s="83">
        <f t="shared" si="20"/>
        <v>361.7988673</v>
      </c>
      <c r="P837" s="83">
        <f t="shared" si="21"/>
        <v>0.1038756438</v>
      </c>
      <c r="Q837" s="83">
        <f t="shared" si="22"/>
        <v>1</v>
      </c>
      <c r="R837" s="86">
        <f t="shared" si="31"/>
        <v>138.7796682</v>
      </c>
      <c r="S837" s="86">
        <f>min(R837, offset(Sheet1!$K$9,B837-1,0))</f>
        <v>138.7796682</v>
      </c>
      <c r="T837" s="83">
        <f t="shared" si="30"/>
        <v>6542.276257</v>
      </c>
      <c r="U837" s="83">
        <f t="shared" si="26"/>
        <v>0</v>
      </c>
      <c r="V837" s="83">
        <f t="shared" si="27"/>
        <v>4.069697245</v>
      </c>
      <c r="W837" s="83">
        <f t="shared" si="28"/>
        <v>2321.662057</v>
      </c>
    </row>
    <row r="838" ht="12.75" customHeight="1">
      <c r="A838" s="83">
        <f t="shared" si="29"/>
        <v>17.04</v>
      </c>
      <c r="B838" s="83">
        <f>IF( ISERROR( MATCH(R837,Sheet1!$K$9:$K$13,1) ), 1,  MATCH(R837,Sheet1!$K$9:$K$13,1)+1)</f>
        <v>3</v>
      </c>
      <c r="C838" s="94">
        <f>IF( ISERROR( MATCH(D838,Sheet1!$B$25:$B$42) ), 1, MATCH(D838,Sheet1!$B$25:$B$42))</f>
        <v>13</v>
      </c>
      <c r="D838" s="83">
        <f>if(U838, OFFSET(Sheet1!$P$9, 2*B837-1, 0),T837)</f>
        <v>6542.276257</v>
      </c>
      <c r="E838" s="100">
        <f t="array" ref="E838">index(Sheet1!$C$25:$H$42, C838,B838)</f>
        <v>137.8828726</v>
      </c>
      <c r="F838" s="100">
        <f t="array" ref="F838">index(Sheet1!$C$25:$H$42, C838+1,B838)</f>
        <v>148.4892474</v>
      </c>
      <c r="G838" s="94">
        <f t="array" ref="G838">index(Sheet1!$B$25:$B$42, C838,1)</f>
        <v>6500</v>
      </c>
      <c r="H838" s="94">
        <f t="array" ref="H838">index(Sheet1!$B$25:$B$42, C838+1,1)</f>
        <v>7000</v>
      </c>
      <c r="I838" s="100">
        <f t="shared" si="17"/>
        <v>138.7796682</v>
      </c>
      <c r="J838" s="100">
        <f t="array" ref="J838">index(Sheet1!$F$47:$K$64, C838,B838)</f>
        <v>1712.88</v>
      </c>
      <c r="K838" s="100">
        <f t="array" ref="K838">index(Sheet1!$F$47:$K$64, C838+1,B838)</f>
        <v>1551.42</v>
      </c>
      <c r="L838" s="102">
        <f t="shared" si="18"/>
        <v>1699.228151</v>
      </c>
      <c r="M838" s="83">
        <f>L838/( 0.5*Sheet1!$F$18/12)</f>
        <v>1629.462767</v>
      </c>
      <c r="N838" s="83">
        <f t="shared" si="19"/>
        <v>0.4678331228</v>
      </c>
      <c r="O838" s="83">
        <f t="shared" si="20"/>
        <v>362.2162378</v>
      </c>
      <c r="P838" s="83">
        <f t="shared" si="21"/>
        <v>0.1039954745</v>
      </c>
      <c r="Q838" s="83">
        <f t="shared" si="22"/>
        <v>1</v>
      </c>
      <c r="R838" s="86">
        <f t="shared" si="31"/>
        <v>138.8595471</v>
      </c>
      <c r="S838" s="86">
        <f>min(R838, offset(Sheet1!$K$9,B838-1,0))</f>
        <v>138.8595471</v>
      </c>
      <c r="T838" s="83">
        <f t="shared" si="30"/>
        <v>6546.041865</v>
      </c>
      <c r="U838" s="83">
        <f t="shared" si="26"/>
        <v>0</v>
      </c>
      <c r="V838" s="83">
        <f t="shared" si="27"/>
        <v>4.072041825</v>
      </c>
      <c r="W838" s="83">
        <f t="shared" si="28"/>
        <v>2325.731754</v>
      </c>
    </row>
    <row r="839" ht="12.75" customHeight="1">
      <c r="A839" s="83">
        <f t="shared" si="29"/>
        <v>17.06</v>
      </c>
      <c r="B839" s="83">
        <f>IF( ISERROR( MATCH(R838,Sheet1!$K$9:$K$13,1) ), 1,  MATCH(R838,Sheet1!$K$9:$K$13,1)+1)</f>
        <v>3</v>
      </c>
      <c r="C839" s="94">
        <f>IF( ISERROR( MATCH(D839,Sheet1!$B$25:$B$42) ), 1, MATCH(D839,Sheet1!$B$25:$B$42))</f>
        <v>13</v>
      </c>
      <c r="D839" s="83">
        <f>if(U839, OFFSET(Sheet1!$P$9, 2*B838-1, 0),T838)</f>
        <v>6546.041865</v>
      </c>
      <c r="E839" s="100">
        <f t="array" ref="E839">index(Sheet1!$C$25:$H$42, C839,B839)</f>
        <v>137.8828726</v>
      </c>
      <c r="F839" s="100">
        <f t="array" ref="F839">index(Sheet1!$C$25:$H$42, C839+1,B839)</f>
        <v>148.4892474</v>
      </c>
      <c r="G839" s="94">
        <f t="array" ref="G839">index(Sheet1!$B$25:$B$42, C839,1)</f>
        <v>6500</v>
      </c>
      <c r="H839" s="94">
        <f t="array" ref="H839">index(Sheet1!$B$25:$B$42, C839+1,1)</f>
        <v>7000</v>
      </c>
      <c r="I839" s="100">
        <f t="shared" si="17"/>
        <v>138.8595471</v>
      </c>
      <c r="J839" s="100">
        <f t="array" ref="J839">index(Sheet1!$F$47:$K$64, C839,B839)</f>
        <v>1712.88</v>
      </c>
      <c r="K839" s="100">
        <f t="array" ref="K839">index(Sheet1!$F$47:$K$64, C839+1,B839)</f>
        <v>1551.42</v>
      </c>
      <c r="L839" s="102">
        <f t="shared" si="18"/>
        <v>1698.012161</v>
      </c>
      <c r="M839" s="83">
        <f>L839/( 0.5*Sheet1!$F$18/12)</f>
        <v>1628.296702</v>
      </c>
      <c r="N839" s="83">
        <f t="shared" si="19"/>
        <v>0.4674983353</v>
      </c>
      <c r="O839" s="83">
        <f t="shared" si="20"/>
        <v>362.6333272</v>
      </c>
      <c r="P839" s="83">
        <f t="shared" si="21"/>
        <v>0.1041152246</v>
      </c>
      <c r="Q839" s="83">
        <f t="shared" si="22"/>
        <v>1</v>
      </c>
      <c r="R839" s="86">
        <f t="shared" si="31"/>
        <v>138.9393262</v>
      </c>
      <c r="S839" s="86">
        <f>min(R839, offset(Sheet1!$K$9,B839-1,0))</f>
        <v>138.9393262</v>
      </c>
      <c r="T839" s="83">
        <f t="shared" si="30"/>
        <v>6549.802769</v>
      </c>
      <c r="U839" s="83">
        <f t="shared" si="26"/>
        <v>0</v>
      </c>
      <c r="V839" s="83">
        <f t="shared" si="27"/>
        <v>4.074383476</v>
      </c>
      <c r="W839" s="83">
        <f t="shared" si="28"/>
        <v>2329.803796</v>
      </c>
    </row>
    <row r="840" ht="12.75" customHeight="1">
      <c r="A840" s="83">
        <f t="shared" si="29"/>
        <v>17.08</v>
      </c>
      <c r="B840" s="83">
        <f>IF( ISERROR( MATCH(R839,Sheet1!$K$9:$K$13,1) ), 1,  MATCH(R839,Sheet1!$K$9:$K$13,1)+1)</f>
        <v>3</v>
      </c>
      <c r="C840" s="94">
        <f>IF( ISERROR( MATCH(D840,Sheet1!$B$25:$B$42) ), 1, MATCH(D840,Sheet1!$B$25:$B$42))</f>
        <v>13</v>
      </c>
      <c r="D840" s="83">
        <f>if(U840, OFFSET(Sheet1!$P$9, 2*B839-1, 0),T839)</f>
        <v>6549.802769</v>
      </c>
      <c r="E840" s="100">
        <f t="array" ref="E840">index(Sheet1!$C$25:$H$42, C840,B840)</f>
        <v>137.8828726</v>
      </c>
      <c r="F840" s="100">
        <f t="array" ref="F840">index(Sheet1!$C$25:$H$42, C840+1,B840)</f>
        <v>148.4892474</v>
      </c>
      <c r="G840" s="94">
        <f t="array" ref="G840">index(Sheet1!$B$25:$B$42, C840,1)</f>
        <v>6500</v>
      </c>
      <c r="H840" s="94">
        <f t="array" ref="H840">index(Sheet1!$B$25:$B$42, C840+1,1)</f>
        <v>7000</v>
      </c>
      <c r="I840" s="100">
        <f t="shared" si="17"/>
        <v>138.9393262</v>
      </c>
      <c r="J840" s="100">
        <f t="array" ref="J840">index(Sheet1!$F$47:$K$64, C840,B840)</f>
        <v>1712.88</v>
      </c>
      <c r="K840" s="100">
        <f t="array" ref="K840">index(Sheet1!$F$47:$K$64, C840+1,B840)</f>
        <v>1551.42</v>
      </c>
      <c r="L840" s="102">
        <f t="shared" si="18"/>
        <v>1696.79769</v>
      </c>
      <c r="M840" s="83">
        <f>L840/( 0.5*Sheet1!$F$18/12)</f>
        <v>1627.132093</v>
      </c>
      <c r="N840" s="83">
        <f t="shared" si="19"/>
        <v>0.4671639659</v>
      </c>
      <c r="O840" s="83">
        <f t="shared" si="20"/>
        <v>363.0501351</v>
      </c>
      <c r="P840" s="83">
        <f t="shared" si="21"/>
        <v>0.1042348938</v>
      </c>
      <c r="Q840" s="83">
        <f t="shared" si="22"/>
        <v>1</v>
      </c>
      <c r="R840" s="86">
        <f t="shared" si="31"/>
        <v>139.0190057</v>
      </c>
      <c r="S840" s="86">
        <f>min(R840, offset(Sheet1!$K$9,B840-1,0))</f>
        <v>139.0190057</v>
      </c>
      <c r="T840" s="83">
        <f t="shared" si="30"/>
        <v>6553.558974</v>
      </c>
      <c r="U840" s="83">
        <f t="shared" si="26"/>
        <v>0</v>
      </c>
      <c r="V840" s="83">
        <f t="shared" si="27"/>
        <v>4.076722201</v>
      </c>
      <c r="W840" s="83">
        <f t="shared" si="28"/>
        <v>2333.878179</v>
      </c>
    </row>
    <row r="841" ht="12.75" customHeight="1">
      <c r="A841" s="83">
        <f t="shared" si="29"/>
        <v>17.1</v>
      </c>
      <c r="B841" s="83">
        <f>IF( ISERROR( MATCH(R840,Sheet1!$K$9:$K$13,1) ), 1,  MATCH(R840,Sheet1!$K$9:$K$13,1)+1)</f>
        <v>3</v>
      </c>
      <c r="C841" s="94">
        <f>IF( ISERROR( MATCH(D841,Sheet1!$B$25:$B$42) ), 1, MATCH(D841,Sheet1!$B$25:$B$42))</f>
        <v>13</v>
      </c>
      <c r="D841" s="83">
        <f>if(U841, OFFSET(Sheet1!$P$9, 2*B840-1, 0),T840)</f>
        <v>6553.558974</v>
      </c>
      <c r="E841" s="100">
        <f t="array" ref="E841">index(Sheet1!$C$25:$H$42, C841,B841)</f>
        <v>137.8828726</v>
      </c>
      <c r="F841" s="100">
        <f t="array" ref="F841">index(Sheet1!$C$25:$H$42, C841+1,B841)</f>
        <v>148.4892474</v>
      </c>
      <c r="G841" s="94">
        <f t="array" ref="G841">index(Sheet1!$B$25:$B$42, C841,1)</f>
        <v>6500</v>
      </c>
      <c r="H841" s="94">
        <f t="array" ref="H841">index(Sheet1!$B$25:$B$42, C841+1,1)</f>
        <v>7000</v>
      </c>
      <c r="I841" s="100">
        <f t="shared" si="17"/>
        <v>139.0190057</v>
      </c>
      <c r="J841" s="100">
        <f t="array" ref="J841">index(Sheet1!$F$47:$K$64, C841,B841)</f>
        <v>1712.88</v>
      </c>
      <c r="K841" s="100">
        <f t="array" ref="K841">index(Sheet1!$F$47:$K$64, C841+1,B841)</f>
        <v>1551.42</v>
      </c>
      <c r="L841" s="102">
        <f t="shared" si="18"/>
        <v>1695.584736</v>
      </c>
      <c r="M841" s="83">
        <f>L841/( 0.5*Sheet1!$F$18/12)</f>
        <v>1625.96894</v>
      </c>
      <c r="N841" s="83">
        <f t="shared" si="19"/>
        <v>0.4668300144</v>
      </c>
      <c r="O841" s="83">
        <f t="shared" si="20"/>
        <v>363.4666611</v>
      </c>
      <c r="P841" s="83">
        <f t="shared" si="21"/>
        <v>0.1043544821</v>
      </c>
      <c r="Q841" s="83">
        <f t="shared" si="22"/>
        <v>1</v>
      </c>
      <c r="R841" s="86">
        <f t="shared" si="31"/>
        <v>139.0985855</v>
      </c>
      <c r="S841" s="86">
        <f>min(R841, offset(Sheet1!$K$9,B841-1,0))</f>
        <v>139.0985855</v>
      </c>
      <c r="T841" s="83">
        <f t="shared" si="30"/>
        <v>6557.310484</v>
      </c>
      <c r="U841" s="83">
        <f t="shared" si="26"/>
        <v>0</v>
      </c>
      <c r="V841" s="83">
        <f t="shared" si="27"/>
        <v>4.079058004</v>
      </c>
      <c r="W841" s="83">
        <f t="shared" si="28"/>
        <v>2337.954902</v>
      </c>
    </row>
    <row r="842" ht="12.75" customHeight="1">
      <c r="A842" s="83">
        <f t="shared" si="29"/>
        <v>17.12</v>
      </c>
      <c r="B842" s="83">
        <f>IF( ISERROR( MATCH(R841,Sheet1!$K$9:$K$13,1) ), 1,  MATCH(R841,Sheet1!$K$9:$K$13,1)+1)</f>
        <v>3</v>
      </c>
      <c r="C842" s="94">
        <f>IF( ISERROR( MATCH(D842,Sheet1!$B$25:$B$42) ), 1, MATCH(D842,Sheet1!$B$25:$B$42))</f>
        <v>13</v>
      </c>
      <c r="D842" s="83">
        <f>if(U842, OFFSET(Sheet1!$P$9, 2*B841-1, 0),T841)</f>
        <v>6557.310484</v>
      </c>
      <c r="E842" s="100">
        <f t="array" ref="E842">index(Sheet1!$C$25:$H$42, C842,B842)</f>
        <v>137.8828726</v>
      </c>
      <c r="F842" s="100">
        <f t="array" ref="F842">index(Sheet1!$C$25:$H$42, C842+1,B842)</f>
        <v>148.4892474</v>
      </c>
      <c r="G842" s="94">
        <f t="array" ref="G842">index(Sheet1!$B$25:$B$42, C842,1)</f>
        <v>6500</v>
      </c>
      <c r="H842" s="94">
        <f t="array" ref="H842">index(Sheet1!$B$25:$B$42, C842+1,1)</f>
        <v>7000</v>
      </c>
      <c r="I842" s="100">
        <f t="shared" si="17"/>
        <v>139.0985855</v>
      </c>
      <c r="J842" s="100">
        <f t="array" ref="J842">index(Sheet1!$F$47:$K$64, C842,B842)</f>
        <v>1712.88</v>
      </c>
      <c r="K842" s="100">
        <f t="array" ref="K842">index(Sheet1!$F$47:$K$64, C842+1,B842)</f>
        <v>1551.42</v>
      </c>
      <c r="L842" s="102">
        <f t="shared" si="18"/>
        <v>1694.373298</v>
      </c>
      <c r="M842" s="83">
        <f>L842/( 0.5*Sheet1!$F$18/12)</f>
        <v>1624.80724</v>
      </c>
      <c r="N842" s="83">
        <f t="shared" si="19"/>
        <v>0.4664964802</v>
      </c>
      <c r="O842" s="83">
        <f t="shared" si="20"/>
        <v>363.8829049</v>
      </c>
      <c r="P842" s="83">
        <f t="shared" si="21"/>
        <v>0.1044739894</v>
      </c>
      <c r="Q842" s="83">
        <f t="shared" si="22"/>
        <v>1</v>
      </c>
      <c r="R842" s="86">
        <f t="shared" si="31"/>
        <v>139.1780659</v>
      </c>
      <c r="S842" s="86">
        <f>min(R842, offset(Sheet1!$K$9,B842-1,0))</f>
        <v>139.1780659</v>
      </c>
      <c r="T842" s="83">
        <f t="shared" si="30"/>
        <v>6561.057306</v>
      </c>
      <c r="U842" s="83">
        <f t="shared" si="26"/>
        <v>0</v>
      </c>
      <c r="V842" s="83">
        <f t="shared" si="27"/>
        <v>4.081390888</v>
      </c>
      <c r="W842" s="83">
        <f t="shared" si="28"/>
        <v>2342.03396</v>
      </c>
    </row>
    <row r="843" ht="12.75" customHeight="1">
      <c r="A843" s="83">
        <f t="shared" si="29"/>
        <v>17.14</v>
      </c>
      <c r="B843" s="83">
        <f>IF( ISERROR( MATCH(R842,Sheet1!$K$9:$K$13,1) ), 1,  MATCH(R842,Sheet1!$K$9:$K$13,1)+1)</f>
        <v>3</v>
      </c>
      <c r="C843" s="94">
        <f>IF( ISERROR( MATCH(D843,Sheet1!$B$25:$B$42) ), 1, MATCH(D843,Sheet1!$B$25:$B$42))</f>
        <v>13</v>
      </c>
      <c r="D843" s="83">
        <f>if(U843, OFFSET(Sheet1!$P$9, 2*B842-1, 0),T842)</f>
        <v>6561.057306</v>
      </c>
      <c r="E843" s="100">
        <f t="array" ref="E843">index(Sheet1!$C$25:$H$42, C843,B843)</f>
        <v>137.8828726</v>
      </c>
      <c r="F843" s="100">
        <f t="array" ref="F843">index(Sheet1!$C$25:$H$42, C843+1,B843)</f>
        <v>148.4892474</v>
      </c>
      <c r="G843" s="94">
        <f t="array" ref="G843">index(Sheet1!$B$25:$B$42, C843,1)</f>
        <v>6500</v>
      </c>
      <c r="H843" s="94">
        <f t="array" ref="H843">index(Sheet1!$B$25:$B$42, C843+1,1)</f>
        <v>7000</v>
      </c>
      <c r="I843" s="100">
        <f t="shared" si="17"/>
        <v>139.1780659</v>
      </c>
      <c r="J843" s="100">
        <f t="array" ref="J843">index(Sheet1!$F$47:$K$64, C843,B843)</f>
        <v>1712.88</v>
      </c>
      <c r="K843" s="100">
        <f t="array" ref="K843">index(Sheet1!$F$47:$K$64, C843+1,B843)</f>
        <v>1551.42</v>
      </c>
      <c r="L843" s="102">
        <f t="shared" si="18"/>
        <v>1693.163375</v>
      </c>
      <c r="M843" s="83">
        <f>L843/( 0.5*Sheet1!$F$18/12)</f>
        <v>1623.646993</v>
      </c>
      <c r="N843" s="83">
        <f t="shared" si="19"/>
        <v>0.4661633628</v>
      </c>
      <c r="O843" s="83">
        <f t="shared" si="20"/>
        <v>364.2988663</v>
      </c>
      <c r="P843" s="83">
        <f t="shared" si="21"/>
        <v>0.1045934155</v>
      </c>
      <c r="Q843" s="83">
        <f t="shared" si="22"/>
        <v>1</v>
      </c>
      <c r="R843" s="86">
        <f t="shared" si="31"/>
        <v>139.2574469</v>
      </c>
      <c r="S843" s="86">
        <f>min(R843, offset(Sheet1!$K$9,B843-1,0))</f>
        <v>139.2574469</v>
      </c>
      <c r="T843" s="83">
        <f t="shared" si="30"/>
        <v>6564.799444</v>
      </c>
      <c r="U843" s="83">
        <f t="shared" si="26"/>
        <v>0</v>
      </c>
      <c r="V843" s="83">
        <f t="shared" si="27"/>
        <v>4.083720855</v>
      </c>
      <c r="W843" s="83">
        <f t="shared" si="28"/>
        <v>2346.115351</v>
      </c>
    </row>
    <row r="844" ht="12.75" customHeight="1">
      <c r="A844" s="83">
        <f t="shared" si="29"/>
        <v>17.16</v>
      </c>
      <c r="B844" s="83">
        <f>IF( ISERROR( MATCH(R843,Sheet1!$K$9:$K$13,1) ), 1,  MATCH(R843,Sheet1!$K$9:$K$13,1)+1)</f>
        <v>3</v>
      </c>
      <c r="C844" s="94">
        <f>IF( ISERROR( MATCH(D844,Sheet1!$B$25:$B$42) ), 1, MATCH(D844,Sheet1!$B$25:$B$42))</f>
        <v>13</v>
      </c>
      <c r="D844" s="83">
        <f>if(U844, OFFSET(Sheet1!$P$9, 2*B843-1, 0),T843)</f>
        <v>6564.799444</v>
      </c>
      <c r="E844" s="100">
        <f t="array" ref="E844">index(Sheet1!$C$25:$H$42, C844,B844)</f>
        <v>137.8828726</v>
      </c>
      <c r="F844" s="100">
        <f t="array" ref="F844">index(Sheet1!$C$25:$H$42, C844+1,B844)</f>
        <v>148.4892474</v>
      </c>
      <c r="G844" s="94">
        <f t="array" ref="G844">index(Sheet1!$B$25:$B$42, C844,1)</f>
        <v>6500</v>
      </c>
      <c r="H844" s="94">
        <f t="array" ref="H844">index(Sheet1!$B$25:$B$42, C844+1,1)</f>
        <v>7000</v>
      </c>
      <c r="I844" s="100">
        <f t="shared" si="17"/>
        <v>139.2574469</v>
      </c>
      <c r="J844" s="100">
        <f t="array" ref="J844">index(Sheet1!$F$47:$K$64, C844,B844)</f>
        <v>1712.88</v>
      </c>
      <c r="K844" s="100">
        <f t="array" ref="K844">index(Sheet1!$F$47:$K$64, C844+1,B844)</f>
        <v>1551.42</v>
      </c>
      <c r="L844" s="102">
        <f t="shared" si="18"/>
        <v>1691.954964</v>
      </c>
      <c r="M844" s="83">
        <f>L844/( 0.5*Sheet1!$F$18/12)</f>
        <v>1622.488195</v>
      </c>
      <c r="N844" s="83">
        <f t="shared" si="19"/>
        <v>0.4658306619</v>
      </c>
      <c r="O844" s="83">
        <f t="shared" si="20"/>
        <v>364.7145449</v>
      </c>
      <c r="P844" s="83">
        <f t="shared" si="21"/>
        <v>0.1047127605</v>
      </c>
      <c r="Q844" s="83">
        <f t="shared" si="22"/>
        <v>1</v>
      </c>
      <c r="R844" s="86">
        <f t="shared" si="31"/>
        <v>139.3367287</v>
      </c>
      <c r="S844" s="86">
        <f>min(R844, offset(Sheet1!$K$9,B844-1,0))</f>
        <v>139.3367287</v>
      </c>
      <c r="T844" s="83">
        <f t="shared" si="30"/>
        <v>6568.536904</v>
      </c>
      <c r="U844" s="83">
        <f t="shared" si="26"/>
        <v>0</v>
      </c>
      <c r="V844" s="83">
        <f t="shared" si="27"/>
        <v>4.08604791</v>
      </c>
      <c r="W844" s="83">
        <f t="shared" si="28"/>
        <v>2350.199071</v>
      </c>
    </row>
    <row r="845" ht="12.75" customHeight="1">
      <c r="A845" s="83">
        <f t="shared" si="29"/>
        <v>17.18</v>
      </c>
      <c r="B845" s="83">
        <f>IF( ISERROR( MATCH(R844,Sheet1!$K$9:$K$13,1) ), 1,  MATCH(R844,Sheet1!$K$9:$K$13,1)+1)</f>
        <v>3</v>
      </c>
      <c r="C845" s="94">
        <f>IF( ISERROR( MATCH(D845,Sheet1!$B$25:$B$42) ), 1, MATCH(D845,Sheet1!$B$25:$B$42))</f>
        <v>13</v>
      </c>
      <c r="D845" s="83">
        <f>if(U845, OFFSET(Sheet1!$P$9, 2*B844-1, 0),T844)</f>
        <v>6568.536904</v>
      </c>
      <c r="E845" s="100">
        <f t="array" ref="E845">index(Sheet1!$C$25:$H$42, C845,B845)</f>
        <v>137.8828726</v>
      </c>
      <c r="F845" s="100">
        <f t="array" ref="F845">index(Sheet1!$C$25:$H$42, C845+1,B845)</f>
        <v>148.4892474</v>
      </c>
      <c r="G845" s="94">
        <f t="array" ref="G845">index(Sheet1!$B$25:$B$42, C845,1)</f>
        <v>6500</v>
      </c>
      <c r="H845" s="94">
        <f t="array" ref="H845">index(Sheet1!$B$25:$B$42, C845+1,1)</f>
        <v>7000</v>
      </c>
      <c r="I845" s="100">
        <f t="shared" si="17"/>
        <v>139.3367287</v>
      </c>
      <c r="J845" s="100">
        <f t="array" ref="J845">index(Sheet1!$F$47:$K$64, C845,B845)</f>
        <v>1712.88</v>
      </c>
      <c r="K845" s="100">
        <f t="array" ref="K845">index(Sheet1!$F$47:$K$64, C845+1,B845)</f>
        <v>1551.42</v>
      </c>
      <c r="L845" s="102">
        <f t="shared" si="18"/>
        <v>1690.748063</v>
      </c>
      <c r="M845" s="83">
        <f>L845/( 0.5*Sheet1!$F$18/12)</f>
        <v>1621.330847</v>
      </c>
      <c r="N845" s="83">
        <f t="shared" si="19"/>
        <v>0.4654983769</v>
      </c>
      <c r="O845" s="83">
        <f t="shared" si="20"/>
        <v>365.1299403</v>
      </c>
      <c r="P845" s="83">
        <f t="shared" si="21"/>
        <v>0.1048320242</v>
      </c>
      <c r="Q845" s="83">
        <f t="shared" si="22"/>
        <v>1</v>
      </c>
      <c r="R845" s="86">
        <f t="shared" si="31"/>
        <v>139.4159114</v>
      </c>
      <c r="S845" s="86">
        <f>min(R845, offset(Sheet1!$K$9,B845-1,0))</f>
        <v>139.4159114</v>
      </c>
      <c r="T845" s="83">
        <f t="shared" si="30"/>
        <v>6572.26969</v>
      </c>
      <c r="U845" s="83">
        <f t="shared" si="26"/>
        <v>0</v>
      </c>
      <c r="V845" s="83">
        <f t="shared" si="27"/>
        <v>4.088372055</v>
      </c>
      <c r="W845" s="83">
        <f t="shared" si="28"/>
        <v>2354.285119</v>
      </c>
    </row>
    <row r="846" ht="12.75" customHeight="1">
      <c r="A846" s="83">
        <f t="shared" si="29"/>
        <v>17.2</v>
      </c>
      <c r="B846" s="83">
        <f>IF( ISERROR( MATCH(R845,Sheet1!$K$9:$K$13,1) ), 1,  MATCH(R845,Sheet1!$K$9:$K$13,1)+1)</f>
        <v>3</v>
      </c>
      <c r="C846" s="94">
        <f>IF( ISERROR( MATCH(D846,Sheet1!$B$25:$B$42) ), 1, MATCH(D846,Sheet1!$B$25:$B$42))</f>
        <v>13</v>
      </c>
      <c r="D846" s="83">
        <f>if(U846, OFFSET(Sheet1!$P$9, 2*B845-1, 0),T845)</f>
        <v>6572.26969</v>
      </c>
      <c r="E846" s="100">
        <f t="array" ref="E846">index(Sheet1!$C$25:$H$42, C846,B846)</f>
        <v>137.8828726</v>
      </c>
      <c r="F846" s="100">
        <f t="array" ref="F846">index(Sheet1!$C$25:$H$42, C846+1,B846)</f>
        <v>148.4892474</v>
      </c>
      <c r="G846" s="94">
        <f t="array" ref="G846">index(Sheet1!$B$25:$B$42, C846,1)</f>
        <v>6500</v>
      </c>
      <c r="H846" s="94">
        <f t="array" ref="H846">index(Sheet1!$B$25:$B$42, C846+1,1)</f>
        <v>7000</v>
      </c>
      <c r="I846" s="100">
        <f t="shared" si="17"/>
        <v>139.4159114</v>
      </c>
      <c r="J846" s="100">
        <f t="array" ref="J846">index(Sheet1!$F$47:$K$64, C846,B846)</f>
        <v>1712.88</v>
      </c>
      <c r="K846" s="100">
        <f t="array" ref="K846">index(Sheet1!$F$47:$K$64, C846+1,B846)</f>
        <v>1551.42</v>
      </c>
      <c r="L846" s="102">
        <f t="shared" si="18"/>
        <v>1689.542672</v>
      </c>
      <c r="M846" s="83">
        <f>L846/( 0.5*Sheet1!$F$18/12)</f>
        <v>1620.174945</v>
      </c>
      <c r="N846" s="83">
        <f t="shared" si="19"/>
        <v>0.4651665074</v>
      </c>
      <c r="O846" s="83">
        <f t="shared" si="20"/>
        <v>365.5450523</v>
      </c>
      <c r="P846" s="83">
        <f t="shared" si="21"/>
        <v>0.1049512065</v>
      </c>
      <c r="Q846" s="83">
        <f t="shared" si="22"/>
        <v>1</v>
      </c>
      <c r="R846" s="86">
        <f t="shared" si="31"/>
        <v>139.494995</v>
      </c>
      <c r="S846" s="86">
        <f>min(R846, offset(Sheet1!$K$9,B846-1,0))</f>
        <v>139.494995</v>
      </c>
      <c r="T846" s="83">
        <f t="shared" si="30"/>
        <v>6575.997808</v>
      </c>
      <c r="U846" s="83">
        <f t="shared" si="26"/>
        <v>0</v>
      </c>
      <c r="V846" s="83">
        <f t="shared" si="27"/>
        <v>4.090693294</v>
      </c>
      <c r="W846" s="83">
        <f t="shared" si="28"/>
        <v>2358.373491</v>
      </c>
    </row>
    <row r="847" ht="12.75" customHeight="1">
      <c r="A847" s="83">
        <f t="shared" si="29"/>
        <v>17.22</v>
      </c>
      <c r="B847" s="83">
        <f>IF( ISERROR( MATCH(R846,Sheet1!$K$9:$K$13,1) ), 1,  MATCH(R846,Sheet1!$K$9:$K$13,1)+1)</f>
        <v>3</v>
      </c>
      <c r="C847" s="94">
        <f>IF( ISERROR( MATCH(D847,Sheet1!$B$25:$B$42) ), 1, MATCH(D847,Sheet1!$B$25:$B$42))</f>
        <v>13</v>
      </c>
      <c r="D847" s="83">
        <f>if(U847, OFFSET(Sheet1!$P$9, 2*B846-1, 0),T846)</f>
        <v>6575.997808</v>
      </c>
      <c r="E847" s="100">
        <f t="array" ref="E847">index(Sheet1!$C$25:$H$42, C847,B847)</f>
        <v>137.8828726</v>
      </c>
      <c r="F847" s="100">
        <f t="array" ref="F847">index(Sheet1!$C$25:$H$42, C847+1,B847)</f>
        <v>148.4892474</v>
      </c>
      <c r="G847" s="94">
        <f t="array" ref="G847">index(Sheet1!$B$25:$B$42, C847,1)</f>
        <v>6500</v>
      </c>
      <c r="H847" s="94">
        <f t="array" ref="H847">index(Sheet1!$B$25:$B$42, C847+1,1)</f>
        <v>7000</v>
      </c>
      <c r="I847" s="100">
        <f t="shared" si="17"/>
        <v>139.494995</v>
      </c>
      <c r="J847" s="100">
        <f t="array" ref="J847">index(Sheet1!$F$47:$K$64, C847,B847)</f>
        <v>1712.88</v>
      </c>
      <c r="K847" s="100">
        <f t="array" ref="K847">index(Sheet1!$F$47:$K$64, C847+1,B847)</f>
        <v>1551.42</v>
      </c>
      <c r="L847" s="102">
        <f t="shared" si="18"/>
        <v>1688.338788</v>
      </c>
      <c r="M847" s="83">
        <f>L847/( 0.5*Sheet1!$F$18/12)</f>
        <v>1619.020489</v>
      </c>
      <c r="N847" s="83">
        <f t="shared" si="19"/>
        <v>0.464835053</v>
      </c>
      <c r="O847" s="83">
        <f t="shared" si="20"/>
        <v>365.9598806</v>
      </c>
      <c r="P847" s="83">
        <f t="shared" si="21"/>
        <v>0.1050703074</v>
      </c>
      <c r="Q847" s="83">
        <f t="shared" si="22"/>
        <v>1</v>
      </c>
      <c r="R847" s="86">
        <f t="shared" si="31"/>
        <v>139.5739797</v>
      </c>
      <c r="S847" s="86">
        <f>min(R847, offset(Sheet1!$K$9,B847-1,0))</f>
        <v>139.5739797</v>
      </c>
      <c r="T847" s="83">
        <f t="shared" si="30"/>
        <v>6579.721263</v>
      </c>
      <c r="U847" s="83">
        <f t="shared" si="26"/>
        <v>0</v>
      </c>
      <c r="V847" s="83">
        <f t="shared" si="27"/>
        <v>4.09301163</v>
      </c>
      <c r="W847" s="83">
        <f t="shared" si="28"/>
        <v>2362.464185</v>
      </c>
    </row>
    <row r="848" ht="12.75" customHeight="1">
      <c r="A848" s="83">
        <f t="shared" si="29"/>
        <v>17.24</v>
      </c>
      <c r="B848" s="83">
        <f>IF( ISERROR( MATCH(R847,Sheet1!$K$9:$K$13,1) ), 1,  MATCH(R847,Sheet1!$K$9:$K$13,1)+1)</f>
        <v>3</v>
      </c>
      <c r="C848" s="94">
        <f>IF( ISERROR( MATCH(D848,Sheet1!$B$25:$B$42) ), 1, MATCH(D848,Sheet1!$B$25:$B$42))</f>
        <v>13</v>
      </c>
      <c r="D848" s="83">
        <f>if(U848, OFFSET(Sheet1!$P$9, 2*B847-1, 0),T847)</f>
        <v>6579.721263</v>
      </c>
      <c r="E848" s="100">
        <f t="array" ref="E848">index(Sheet1!$C$25:$H$42, C848,B848)</f>
        <v>137.8828726</v>
      </c>
      <c r="F848" s="100">
        <f t="array" ref="F848">index(Sheet1!$C$25:$H$42, C848+1,B848)</f>
        <v>148.4892474</v>
      </c>
      <c r="G848" s="94">
        <f t="array" ref="G848">index(Sheet1!$B$25:$B$42, C848,1)</f>
        <v>6500</v>
      </c>
      <c r="H848" s="94">
        <f t="array" ref="H848">index(Sheet1!$B$25:$B$42, C848+1,1)</f>
        <v>7000</v>
      </c>
      <c r="I848" s="100">
        <f t="shared" si="17"/>
        <v>139.5739797</v>
      </c>
      <c r="J848" s="100">
        <f t="array" ref="J848">index(Sheet1!$F$47:$K$64, C848,B848)</f>
        <v>1712.88</v>
      </c>
      <c r="K848" s="100">
        <f t="array" ref="K848">index(Sheet1!$F$47:$K$64, C848+1,B848)</f>
        <v>1551.42</v>
      </c>
      <c r="L848" s="102">
        <f t="shared" si="18"/>
        <v>1687.13641</v>
      </c>
      <c r="M848" s="83">
        <f>L848/( 0.5*Sheet1!$F$18/12)</f>
        <v>1617.867478</v>
      </c>
      <c r="N848" s="83">
        <f t="shared" si="19"/>
        <v>0.4645040131</v>
      </c>
      <c r="O848" s="83">
        <f t="shared" si="20"/>
        <v>366.3744247</v>
      </c>
      <c r="P848" s="83">
        <f t="shared" si="21"/>
        <v>0.1051893267</v>
      </c>
      <c r="Q848" s="83">
        <f t="shared" si="22"/>
        <v>1</v>
      </c>
      <c r="R848" s="86">
        <f t="shared" si="31"/>
        <v>139.6528657</v>
      </c>
      <c r="S848" s="86">
        <f>min(R848, offset(Sheet1!$K$9,B848-1,0))</f>
        <v>139.6528657</v>
      </c>
      <c r="T848" s="83">
        <f t="shared" si="30"/>
        <v>6583.440059</v>
      </c>
      <c r="U848" s="83">
        <f t="shared" si="26"/>
        <v>0</v>
      </c>
      <c r="V848" s="83">
        <f t="shared" si="27"/>
        <v>4.095327066</v>
      </c>
      <c r="W848" s="83">
        <f t="shared" si="28"/>
        <v>2366.557196</v>
      </c>
    </row>
    <row r="849" ht="12.75" customHeight="1">
      <c r="A849" s="83">
        <f t="shared" si="29"/>
        <v>17.26</v>
      </c>
      <c r="B849" s="83">
        <f>IF( ISERROR( MATCH(R848,Sheet1!$K$9:$K$13,1) ), 1,  MATCH(R848,Sheet1!$K$9:$K$13,1)+1)</f>
        <v>3</v>
      </c>
      <c r="C849" s="94">
        <f>IF( ISERROR( MATCH(D849,Sheet1!$B$25:$B$42) ), 1, MATCH(D849,Sheet1!$B$25:$B$42))</f>
        <v>13</v>
      </c>
      <c r="D849" s="83">
        <f>if(U849, OFFSET(Sheet1!$P$9, 2*B848-1, 0),T848)</f>
        <v>6583.440059</v>
      </c>
      <c r="E849" s="100">
        <f t="array" ref="E849">index(Sheet1!$C$25:$H$42, C849,B849)</f>
        <v>137.8828726</v>
      </c>
      <c r="F849" s="100">
        <f t="array" ref="F849">index(Sheet1!$C$25:$H$42, C849+1,B849)</f>
        <v>148.4892474</v>
      </c>
      <c r="G849" s="94">
        <f t="array" ref="G849">index(Sheet1!$B$25:$B$42, C849,1)</f>
        <v>6500</v>
      </c>
      <c r="H849" s="94">
        <f t="array" ref="H849">index(Sheet1!$B$25:$B$42, C849+1,1)</f>
        <v>7000</v>
      </c>
      <c r="I849" s="100">
        <f t="shared" si="17"/>
        <v>139.6528657</v>
      </c>
      <c r="J849" s="100">
        <f t="array" ref="J849">index(Sheet1!$F$47:$K$64, C849,B849)</f>
        <v>1712.88</v>
      </c>
      <c r="K849" s="100">
        <f t="array" ref="K849">index(Sheet1!$F$47:$K$64, C849+1,B849)</f>
        <v>1551.42</v>
      </c>
      <c r="L849" s="102">
        <f t="shared" si="18"/>
        <v>1685.935536</v>
      </c>
      <c r="M849" s="83">
        <f>L849/( 0.5*Sheet1!$F$18/12)</f>
        <v>1616.715908</v>
      </c>
      <c r="N849" s="83">
        <f t="shared" si="19"/>
        <v>0.4641733873</v>
      </c>
      <c r="O849" s="83">
        <f t="shared" si="20"/>
        <v>366.7886846</v>
      </c>
      <c r="P849" s="83">
        <f t="shared" si="21"/>
        <v>0.1053082643</v>
      </c>
      <c r="Q849" s="83">
        <f t="shared" si="22"/>
        <v>1</v>
      </c>
      <c r="R849" s="86">
        <f t="shared" si="31"/>
        <v>139.7316529</v>
      </c>
      <c r="S849" s="86">
        <f>min(R849, offset(Sheet1!$K$9,B849-1,0))</f>
        <v>139.7316529</v>
      </c>
      <c r="T849" s="83">
        <f t="shared" si="30"/>
        <v>6587.154203</v>
      </c>
      <c r="U849" s="83">
        <f t="shared" si="26"/>
        <v>0</v>
      </c>
      <c r="V849" s="83">
        <f t="shared" si="27"/>
        <v>4.097639605</v>
      </c>
      <c r="W849" s="83">
        <f t="shared" si="28"/>
        <v>2370.652523</v>
      </c>
    </row>
    <row r="850" ht="12.75" customHeight="1">
      <c r="A850" s="83">
        <f t="shared" si="29"/>
        <v>17.28</v>
      </c>
      <c r="B850" s="83">
        <f>IF( ISERROR( MATCH(R849,Sheet1!$K$9:$K$13,1) ), 1,  MATCH(R849,Sheet1!$K$9:$K$13,1)+1)</f>
        <v>3</v>
      </c>
      <c r="C850" s="94">
        <f>IF( ISERROR( MATCH(D850,Sheet1!$B$25:$B$42) ), 1, MATCH(D850,Sheet1!$B$25:$B$42))</f>
        <v>13</v>
      </c>
      <c r="D850" s="83">
        <f>if(U850, OFFSET(Sheet1!$P$9, 2*B849-1, 0),T849)</f>
        <v>6587.154203</v>
      </c>
      <c r="E850" s="100">
        <f t="array" ref="E850">index(Sheet1!$C$25:$H$42, C850,B850)</f>
        <v>137.8828726</v>
      </c>
      <c r="F850" s="100">
        <f t="array" ref="F850">index(Sheet1!$C$25:$H$42, C850+1,B850)</f>
        <v>148.4892474</v>
      </c>
      <c r="G850" s="94">
        <f t="array" ref="G850">index(Sheet1!$B$25:$B$42, C850,1)</f>
        <v>6500</v>
      </c>
      <c r="H850" s="94">
        <f t="array" ref="H850">index(Sheet1!$B$25:$B$42, C850+1,1)</f>
        <v>7000</v>
      </c>
      <c r="I850" s="100">
        <f t="shared" si="17"/>
        <v>139.7316529</v>
      </c>
      <c r="J850" s="100">
        <f t="array" ref="J850">index(Sheet1!$F$47:$K$64, C850,B850)</f>
        <v>1712.88</v>
      </c>
      <c r="K850" s="100">
        <f t="array" ref="K850">index(Sheet1!$F$47:$K$64, C850+1,B850)</f>
        <v>1551.42</v>
      </c>
      <c r="L850" s="102">
        <f t="shared" si="18"/>
        <v>1684.736165</v>
      </c>
      <c r="M850" s="83">
        <f>L850/( 0.5*Sheet1!$F$18/12)</f>
        <v>1615.565779</v>
      </c>
      <c r="N850" s="83">
        <f t="shared" si="19"/>
        <v>0.4638431753</v>
      </c>
      <c r="O850" s="83">
        <f t="shared" si="20"/>
        <v>367.2026597</v>
      </c>
      <c r="P850" s="83">
        <f t="shared" si="21"/>
        <v>0.1054271202</v>
      </c>
      <c r="Q850" s="83">
        <f t="shared" si="22"/>
        <v>1</v>
      </c>
      <c r="R850" s="86">
        <f t="shared" si="31"/>
        <v>139.8103415</v>
      </c>
      <c r="S850" s="86">
        <f>min(R850, offset(Sheet1!$K$9,B850-1,0))</f>
        <v>139.8103415</v>
      </c>
      <c r="T850" s="83">
        <f t="shared" si="30"/>
        <v>6590.8637</v>
      </c>
      <c r="U850" s="83">
        <f t="shared" si="26"/>
        <v>0</v>
      </c>
      <c r="V850" s="83">
        <f t="shared" si="27"/>
        <v>4.09994925</v>
      </c>
      <c r="W850" s="83">
        <f t="shared" si="28"/>
        <v>2374.750163</v>
      </c>
    </row>
    <row r="851" ht="12.75" customHeight="1">
      <c r="A851" s="83">
        <f t="shared" si="29"/>
        <v>17.3</v>
      </c>
      <c r="B851" s="83">
        <f>IF( ISERROR( MATCH(R850,Sheet1!$K$9:$K$13,1) ), 1,  MATCH(R850,Sheet1!$K$9:$K$13,1)+1)</f>
        <v>3</v>
      </c>
      <c r="C851" s="94">
        <f>IF( ISERROR( MATCH(D851,Sheet1!$B$25:$B$42) ), 1, MATCH(D851,Sheet1!$B$25:$B$42))</f>
        <v>13</v>
      </c>
      <c r="D851" s="83">
        <f>if(U851, OFFSET(Sheet1!$P$9, 2*B850-1, 0),T850)</f>
        <v>6590.8637</v>
      </c>
      <c r="E851" s="100">
        <f t="array" ref="E851">index(Sheet1!$C$25:$H$42, C851,B851)</f>
        <v>137.8828726</v>
      </c>
      <c r="F851" s="100">
        <f t="array" ref="F851">index(Sheet1!$C$25:$H$42, C851+1,B851)</f>
        <v>148.4892474</v>
      </c>
      <c r="G851" s="94">
        <f t="array" ref="G851">index(Sheet1!$B$25:$B$42, C851,1)</f>
        <v>6500</v>
      </c>
      <c r="H851" s="94">
        <f t="array" ref="H851">index(Sheet1!$B$25:$B$42, C851+1,1)</f>
        <v>7000</v>
      </c>
      <c r="I851" s="100">
        <f t="shared" si="17"/>
        <v>139.8103415</v>
      </c>
      <c r="J851" s="100">
        <f t="array" ref="J851">index(Sheet1!$F$47:$K$64, C851,B851)</f>
        <v>1712.88</v>
      </c>
      <c r="K851" s="100">
        <f t="array" ref="K851">index(Sheet1!$F$47:$K$64, C851+1,B851)</f>
        <v>1551.42</v>
      </c>
      <c r="L851" s="102">
        <f t="shared" si="18"/>
        <v>1683.538294</v>
      </c>
      <c r="M851" s="83">
        <f>L851/( 0.5*Sheet1!$F$18/12)</f>
        <v>1614.41709</v>
      </c>
      <c r="N851" s="83">
        <f t="shared" si="19"/>
        <v>0.4635133764</v>
      </c>
      <c r="O851" s="83">
        <f t="shared" si="20"/>
        <v>367.6163499</v>
      </c>
      <c r="P851" s="83">
        <f t="shared" si="21"/>
        <v>0.1055458943</v>
      </c>
      <c r="Q851" s="83">
        <f t="shared" si="22"/>
        <v>1</v>
      </c>
      <c r="R851" s="86">
        <f t="shared" si="31"/>
        <v>139.8889316</v>
      </c>
      <c r="S851" s="86">
        <f>min(R851, offset(Sheet1!$K$9,B851-1,0))</f>
        <v>139.8889316</v>
      </c>
      <c r="T851" s="83">
        <f t="shared" si="30"/>
        <v>6594.568553</v>
      </c>
      <c r="U851" s="83">
        <f t="shared" si="26"/>
        <v>0</v>
      </c>
      <c r="V851" s="83">
        <f t="shared" si="27"/>
        <v>4.102256005</v>
      </c>
      <c r="W851" s="83">
        <f t="shared" si="28"/>
        <v>2378.850112</v>
      </c>
    </row>
    <row r="852" ht="12.75" customHeight="1">
      <c r="A852" s="83">
        <f t="shared" si="29"/>
        <v>17.32</v>
      </c>
      <c r="B852" s="83">
        <f>IF( ISERROR( MATCH(R851,Sheet1!$K$9:$K$13,1) ), 1,  MATCH(R851,Sheet1!$K$9:$K$13,1)+1)</f>
        <v>3</v>
      </c>
      <c r="C852" s="94">
        <f>IF( ISERROR( MATCH(D852,Sheet1!$B$25:$B$42) ), 1, MATCH(D852,Sheet1!$B$25:$B$42))</f>
        <v>13</v>
      </c>
      <c r="D852" s="83">
        <f>if(U852, OFFSET(Sheet1!$P$9, 2*B851-1, 0),T851)</f>
        <v>6594.568553</v>
      </c>
      <c r="E852" s="100">
        <f t="array" ref="E852">index(Sheet1!$C$25:$H$42, C852,B852)</f>
        <v>137.8828726</v>
      </c>
      <c r="F852" s="100">
        <f t="array" ref="F852">index(Sheet1!$C$25:$H$42, C852+1,B852)</f>
        <v>148.4892474</v>
      </c>
      <c r="G852" s="94">
        <f t="array" ref="G852">index(Sheet1!$B$25:$B$42, C852,1)</f>
        <v>6500</v>
      </c>
      <c r="H852" s="94">
        <f t="array" ref="H852">index(Sheet1!$B$25:$B$42, C852+1,1)</f>
        <v>7000</v>
      </c>
      <c r="I852" s="100">
        <f t="shared" si="17"/>
        <v>139.8889316</v>
      </c>
      <c r="J852" s="100">
        <f t="array" ref="J852">index(Sheet1!$F$47:$K$64, C852,B852)</f>
        <v>1712.88</v>
      </c>
      <c r="K852" s="100">
        <f t="array" ref="K852">index(Sheet1!$F$47:$K$64, C852+1,B852)</f>
        <v>1551.42</v>
      </c>
      <c r="L852" s="102">
        <f t="shared" si="18"/>
        <v>1682.341923</v>
      </c>
      <c r="M852" s="83">
        <f>L852/( 0.5*Sheet1!$F$18/12)</f>
        <v>1613.269838</v>
      </c>
      <c r="N852" s="83">
        <f t="shared" si="19"/>
        <v>0.4631839903</v>
      </c>
      <c r="O852" s="83">
        <f t="shared" si="20"/>
        <v>368.0297547</v>
      </c>
      <c r="P852" s="83">
        <f t="shared" si="21"/>
        <v>0.1056645865</v>
      </c>
      <c r="Q852" s="83">
        <f t="shared" si="22"/>
        <v>1</v>
      </c>
      <c r="R852" s="86">
        <f t="shared" si="31"/>
        <v>139.9674234</v>
      </c>
      <c r="S852" s="86">
        <f>min(R852, offset(Sheet1!$K$9,B852-1,0))</f>
        <v>139.9674234</v>
      </c>
      <c r="T852" s="83">
        <f t="shared" si="30"/>
        <v>6598.268769</v>
      </c>
      <c r="U852" s="83">
        <f t="shared" si="26"/>
        <v>0</v>
      </c>
      <c r="V852" s="83">
        <f t="shared" si="27"/>
        <v>4.104559873</v>
      </c>
      <c r="W852" s="83">
        <f t="shared" si="28"/>
        <v>2382.952368</v>
      </c>
    </row>
    <row r="853" ht="12.75" customHeight="1">
      <c r="A853" s="83">
        <f t="shared" si="29"/>
        <v>17.34</v>
      </c>
      <c r="B853" s="83">
        <f>IF( ISERROR( MATCH(R852,Sheet1!$K$9:$K$13,1) ), 1,  MATCH(R852,Sheet1!$K$9:$K$13,1)+1)</f>
        <v>3</v>
      </c>
      <c r="C853" s="94">
        <f>IF( ISERROR( MATCH(D853,Sheet1!$B$25:$B$42) ), 1, MATCH(D853,Sheet1!$B$25:$B$42))</f>
        <v>13</v>
      </c>
      <c r="D853" s="83">
        <f>if(U853, OFFSET(Sheet1!$P$9, 2*B852-1, 0),T852)</f>
        <v>6598.268769</v>
      </c>
      <c r="E853" s="100">
        <f t="array" ref="E853">index(Sheet1!$C$25:$H$42, C853,B853)</f>
        <v>137.8828726</v>
      </c>
      <c r="F853" s="100">
        <f t="array" ref="F853">index(Sheet1!$C$25:$H$42, C853+1,B853)</f>
        <v>148.4892474</v>
      </c>
      <c r="G853" s="94">
        <f t="array" ref="G853">index(Sheet1!$B$25:$B$42, C853,1)</f>
        <v>6500</v>
      </c>
      <c r="H853" s="94">
        <f t="array" ref="H853">index(Sheet1!$B$25:$B$42, C853+1,1)</f>
        <v>7000</v>
      </c>
      <c r="I853" s="100">
        <f t="shared" si="17"/>
        <v>139.9674234</v>
      </c>
      <c r="J853" s="100">
        <f t="array" ref="J853">index(Sheet1!$F$47:$K$64, C853,B853)</f>
        <v>1712.88</v>
      </c>
      <c r="K853" s="100">
        <f t="array" ref="K853">index(Sheet1!$F$47:$K$64, C853+1,B853)</f>
        <v>1551.42</v>
      </c>
      <c r="L853" s="102">
        <f t="shared" si="18"/>
        <v>1681.147049</v>
      </c>
      <c r="M853" s="83">
        <f>L853/( 0.5*Sheet1!$F$18/12)</f>
        <v>1612.124022</v>
      </c>
      <c r="N853" s="83">
        <f t="shared" si="19"/>
        <v>0.4628550165</v>
      </c>
      <c r="O853" s="83">
        <f t="shared" si="20"/>
        <v>368.442874</v>
      </c>
      <c r="P853" s="83">
        <f t="shared" si="21"/>
        <v>0.1057831967</v>
      </c>
      <c r="Q853" s="83">
        <f t="shared" si="22"/>
        <v>1</v>
      </c>
      <c r="R853" s="86">
        <f t="shared" si="31"/>
        <v>140.0458169</v>
      </c>
      <c r="S853" s="86">
        <f>min(R853, offset(Sheet1!$K$9,B853-1,0))</f>
        <v>140.0458169</v>
      </c>
      <c r="T853" s="83">
        <f t="shared" si="30"/>
        <v>6601.964353</v>
      </c>
      <c r="U853" s="83">
        <f t="shared" si="26"/>
        <v>0</v>
      </c>
      <c r="V853" s="83">
        <f t="shared" si="27"/>
        <v>4.106860857</v>
      </c>
      <c r="W853" s="83">
        <f t="shared" si="28"/>
        <v>2387.056928</v>
      </c>
    </row>
    <row r="854" ht="12.75" customHeight="1">
      <c r="A854" s="83">
        <f t="shared" si="29"/>
        <v>17.36</v>
      </c>
      <c r="B854" s="83">
        <f>IF( ISERROR( MATCH(R853,Sheet1!$K$9:$K$13,1) ), 1,  MATCH(R853,Sheet1!$K$9:$K$13,1)+1)</f>
        <v>3</v>
      </c>
      <c r="C854" s="94">
        <f>IF( ISERROR( MATCH(D854,Sheet1!$B$25:$B$42) ), 1, MATCH(D854,Sheet1!$B$25:$B$42))</f>
        <v>13</v>
      </c>
      <c r="D854" s="83">
        <f>if(U854, OFFSET(Sheet1!$P$9, 2*B853-1, 0),T853)</f>
        <v>6601.964353</v>
      </c>
      <c r="E854" s="100">
        <f t="array" ref="E854">index(Sheet1!$C$25:$H$42, C854,B854)</f>
        <v>137.8828726</v>
      </c>
      <c r="F854" s="100">
        <f t="array" ref="F854">index(Sheet1!$C$25:$H$42, C854+1,B854)</f>
        <v>148.4892474</v>
      </c>
      <c r="G854" s="94">
        <f t="array" ref="G854">index(Sheet1!$B$25:$B$42, C854,1)</f>
        <v>6500</v>
      </c>
      <c r="H854" s="94">
        <f t="array" ref="H854">index(Sheet1!$B$25:$B$42, C854+1,1)</f>
        <v>7000</v>
      </c>
      <c r="I854" s="100">
        <f t="shared" si="17"/>
        <v>140.0458169</v>
      </c>
      <c r="J854" s="100">
        <f t="array" ref="J854">index(Sheet1!$F$47:$K$64, C854,B854)</f>
        <v>1712.88</v>
      </c>
      <c r="K854" s="100">
        <f t="array" ref="K854">index(Sheet1!$F$47:$K$64, C854+1,B854)</f>
        <v>1551.42</v>
      </c>
      <c r="L854" s="102">
        <f t="shared" si="18"/>
        <v>1679.953671</v>
      </c>
      <c r="M854" s="83">
        <f>L854/( 0.5*Sheet1!$F$18/12)</f>
        <v>1610.979641</v>
      </c>
      <c r="N854" s="83">
        <f t="shared" si="19"/>
        <v>0.4625264545</v>
      </c>
      <c r="O854" s="83">
        <f t="shared" si="20"/>
        <v>368.8557074</v>
      </c>
      <c r="P854" s="83">
        <f t="shared" si="21"/>
        <v>0.1059017248</v>
      </c>
      <c r="Q854" s="83">
        <f t="shared" si="22"/>
        <v>1</v>
      </c>
      <c r="R854" s="86">
        <f t="shared" si="31"/>
        <v>140.1241122</v>
      </c>
      <c r="S854" s="86">
        <f>min(R854, offset(Sheet1!$K$9,B854-1,0))</f>
        <v>140.1241122</v>
      </c>
      <c r="T854" s="83">
        <f t="shared" si="30"/>
        <v>6605.65531</v>
      </c>
      <c r="U854" s="83">
        <f t="shared" si="26"/>
        <v>0</v>
      </c>
      <c r="V854" s="83">
        <f t="shared" si="27"/>
        <v>4.10915896</v>
      </c>
      <c r="W854" s="83">
        <f t="shared" si="28"/>
        <v>2391.163789</v>
      </c>
    </row>
    <row r="855" ht="12.75" customHeight="1">
      <c r="A855" s="83">
        <f t="shared" si="29"/>
        <v>17.38</v>
      </c>
      <c r="B855" s="83">
        <f>IF( ISERROR( MATCH(R854,Sheet1!$K$9:$K$13,1) ), 1,  MATCH(R854,Sheet1!$K$9:$K$13,1)+1)</f>
        <v>3</v>
      </c>
      <c r="C855" s="94">
        <f>IF( ISERROR( MATCH(D855,Sheet1!$B$25:$B$42) ), 1, MATCH(D855,Sheet1!$B$25:$B$42))</f>
        <v>13</v>
      </c>
      <c r="D855" s="83">
        <f>if(U855, OFFSET(Sheet1!$P$9, 2*B854-1, 0),T854)</f>
        <v>6605.65531</v>
      </c>
      <c r="E855" s="100">
        <f t="array" ref="E855">index(Sheet1!$C$25:$H$42, C855,B855)</f>
        <v>137.8828726</v>
      </c>
      <c r="F855" s="100">
        <f t="array" ref="F855">index(Sheet1!$C$25:$H$42, C855+1,B855)</f>
        <v>148.4892474</v>
      </c>
      <c r="G855" s="94">
        <f t="array" ref="G855">index(Sheet1!$B$25:$B$42, C855,1)</f>
        <v>6500</v>
      </c>
      <c r="H855" s="94">
        <f t="array" ref="H855">index(Sheet1!$B$25:$B$42, C855+1,1)</f>
        <v>7000</v>
      </c>
      <c r="I855" s="100">
        <f t="shared" si="17"/>
        <v>140.1241122</v>
      </c>
      <c r="J855" s="100">
        <f t="array" ref="J855">index(Sheet1!$F$47:$K$64, C855,B855)</f>
        <v>1712.88</v>
      </c>
      <c r="K855" s="100">
        <f t="array" ref="K855">index(Sheet1!$F$47:$K$64, C855+1,B855)</f>
        <v>1551.42</v>
      </c>
      <c r="L855" s="102">
        <f t="shared" si="18"/>
        <v>1678.761787</v>
      </c>
      <c r="M855" s="83">
        <f>L855/( 0.5*Sheet1!$F$18/12)</f>
        <v>1609.836693</v>
      </c>
      <c r="N855" s="83">
        <f t="shared" si="19"/>
        <v>0.462198304</v>
      </c>
      <c r="O855" s="83">
        <f t="shared" si="20"/>
        <v>369.2682546</v>
      </c>
      <c r="P855" s="83">
        <f t="shared" si="21"/>
        <v>0.1060201707</v>
      </c>
      <c r="Q855" s="83">
        <f t="shared" si="22"/>
        <v>1</v>
      </c>
      <c r="R855" s="86">
        <f t="shared" si="31"/>
        <v>140.2023095</v>
      </c>
      <c r="S855" s="86">
        <f>min(R855, offset(Sheet1!$K$9,B855-1,0))</f>
        <v>140.2023095</v>
      </c>
      <c r="T855" s="83">
        <f t="shared" si="30"/>
        <v>6609.341644</v>
      </c>
      <c r="U855" s="83">
        <f t="shared" si="26"/>
        <v>0</v>
      </c>
      <c r="V855" s="83">
        <f t="shared" si="27"/>
        <v>4.111454185</v>
      </c>
      <c r="W855" s="83">
        <f t="shared" si="28"/>
        <v>2395.272948</v>
      </c>
    </row>
    <row r="856" ht="12.75" customHeight="1">
      <c r="A856" s="83">
        <f t="shared" si="29"/>
        <v>17.4</v>
      </c>
      <c r="B856" s="83">
        <f>IF( ISERROR( MATCH(R855,Sheet1!$K$9:$K$13,1) ), 1,  MATCH(R855,Sheet1!$K$9:$K$13,1)+1)</f>
        <v>3</v>
      </c>
      <c r="C856" s="94">
        <f>IF( ISERROR( MATCH(D856,Sheet1!$B$25:$B$42) ), 1, MATCH(D856,Sheet1!$B$25:$B$42))</f>
        <v>13</v>
      </c>
      <c r="D856" s="83">
        <f>if(U856, OFFSET(Sheet1!$P$9, 2*B855-1, 0),T855)</f>
        <v>6609.341644</v>
      </c>
      <c r="E856" s="100">
        <f t="array" ref="E856">index(Sheet1!$C$25:$H$42, C856,B856)</f>
        <v>137.8828726</v>
      </c>
      <c r="F856" s="100">
        <f t="array" ref="F856">index(Sheet1!$C$25:$H$42, C856+1,B856)</f>
        <v>148.4892474</v>
      </c>
      <c r="G856" s="94">
        <f t="array" ref="G856">index(Sheet1!$B$25:$B$42, C856,1)</f>
        <v>6500</v>
      </c>
      <c r="H856" s="94">
        <f t="array" ref="H856">index(Sheet1!$B$25:$B$42, C856+1,1)</f>
        <v>7000</v>
      </c>
      <c r="I856" s="100">
        <f t="shared" si="17"/>
        <v>140.2023095</v>
      </c>
      <c r="J856" s="100">
        <f t="array" ref="J856">index(Sheet1!$F$47:$K$64, C856,B856)</f>
        <v>1712.88</v>
      </c>
      <c r="K856" s="100">
        <f t="array" ref="K856">index(Sheet1!$F$47:$K$64, C856+1,B856)</f>
        <v>1551.42</v>
      </c>
      <c r="L856" s="102">
        <f t="shared" si="18"/>
        <v>1677.571396</v>
      </c>
      <c r="M856" s="83">
        <f>L856/( 0.5*Sheet1!$F$18/12)</f>
        <v>1608.695176</v>
      </c>
      <c r="N856" s="83">
        <f t="shared" si="19"/>
        <v>0.4618705643</v>
      </c>
      <c r="O856" s="83">
        <f t="shared" si="20"/>
        <v>369.6805154</v>
      </c>
      <c r="P856" s="83">
        <f t="shared" si="21"/>
        <v>0.1061385344</v>
      </c>
      <c r="Q856" s="83">
        <f t="shared" si="22"/>
        <v>1</v>
      </c>
      <c r="R856" s="86">
        <f t="shared" si="31"/>
        <v>140.2804088</v>
      </c>
      <c r="S856" s="86">
        <f>min(R856, offset(Sheet1!$K$9,B856-1,0))</f>
        <v>140.2804088</v>
      </c>
      <c r="T856" s="83">
        <f t="shared" si="30"/>
        <v>6613.023362</v>
      </c>
      <c r="U856" s="83">
        <f t="shared" si="26"/>
        <v>0</v>
      </c>
      <c r="V856" s="83">
        <f t="shared" si="27"/>
        <v>4.113746536</v>
      </c>
      <c r="W856" s="83">
        <f t="shared" si="28"/>
        <v>2399.384402</v>
      </c>
    </row>
    <row r="857" ht="12.75" customHeight="1">
      <c r="A857" s="83">
        <f t="shared" si="29"/>
        <v>17.42</v>
      </c>
      <c r="B857" s="83">
        <f>IF( ISERROR( MATCH(R856,Sheet1!$K$9:$K$13,1) ), 1,  MATCH(R856,Sheet1!$K$9:$K$13,1)+1)</f>
        <v>3</v>
      </c>
      <c r="C857" s="94">
        <f>IF( ISERROR( MATCH(D857,Sheet1!$B$25:$B$42) ), 1, MATCH(D857,Sheet1!$B$25:$B$42))</f>
        <v>13</v>
      </c>
      <c r="D857" s="83">
        <f>if(U857, OFFSET(Sheet1!$P$9, 2*B856-1, 0),T856)</f>
        <v>6613.023362</v>
      </c>
      <c r="E857" s="100">
        <f t="array" ref="E857">index(Sheet1!$C$25:$H$42, C857,B857)</f>
        <v>137.8828726</v>
      </c>
      <c r="F857" s="100">
        <f t="array" ref="F857">index(Sheet1!$C$25:$H$42, C857+1,B857)</f>
        <v>148.4892474</v>
      </c>
      <c r="G857" s="94">
        <f t="array" ref="G857">index(Sheet1!$B$25:$B$42, C857,1)</f>
        <v>6500</v>
      </c>
      <c r="H857" s="94">
        <f t="array" ref="H857">index(Sheet1!$B$25:$B$42, C857+1,1)</f>
        <v>7000</v>
      </c>
      <c r="I857" s="100">
        <f t="shared" si="17"/>
        <v>140.2804088</v>
      </c>
      <c r="J857" s="100">
        <f t="array" ref="J857">index(Sheet1!$F$47:$K$64, C857,B857)</f>
        <v>1712.88</v>
      </c>
      <c r="K857" s="100">
        <f t="array" ref="K857">index(Sheet1!$F$47:$K$64, C857+1,B857)</f>
        <v>1551.42</v>
      </c>
      <c r="L857" s="102">
        <f t="shared" si="18"/>
        <v>1676.382496</v>
      </c>
      <c r="M857" s="83">
        <f>L857/( 0.5*Sheet1!$F$18/12)</f>
        <v>1607.555088</v>
      </c>
      <c r="N857" s="83">
        <f t="shared" si="19"/>
        <v>0.4615432352</v>
      </c>
      <c r="O857" s="83">
        <f t="shared" si="20"/>
        <v>370.0924893</v>
      </c>
      <c r="P857" s="83">
        <f t="shared" si="21"/>
        <v>0.1062568158</v>
      </c>
      <c r="Q857" s="83">
        <f t="shared" si="22"/>
        <v>1</v>
      </c>
      <c r="R857" s="86">
        <f t="shared" si="31"/>
        <v>140.3584104</v>
      </c>
      <c r="S857" s="86">
        <f>min(R857, offset(Sheet1!$K$9,B857-1,0))</f>
        <v>140.3584104</v>
      </c>
      <c r="T857" s="83">
        <f t="shared" si="30"/>
        <v>6616.700467</v>
      </c>
      <c r="U857" s="83">
        <f t="shared" si="26"/>
        <v>0</v>
      </c>
      <c r="V857" s="83">
        <f t="shared" si="27"/>
        <v>4.116036015</v>
      </c>
      <c r="W857" s="83">
        <f t="shared" si="28"/>
        <v>2403.498149</v>
      </c>
    </row>
    <row r="858" ht="12.75" customHeight="1">
      <c r="A858" s="83">
        <f t="shared" si="29"/>
        <v>17.44</v>
      </c>
      <c r="B858" s="83">
        <f>IF( ISERROR( MATCH(R857,Sheet1!$K$9:$K$13,1) ), 1,  MATCH(R857,Sheet1!$K$9:$K$13,1)+1)</f>
        <v>3</v>
      </c>
      <c r="C858" s="94">
        <f>IF( ISERROR( MATCH(D858,Sheet1!$B$25:$B$42) ), 1, MATCH(D858,Sheet1!$B$25:$B$42))</f>
        <v>13</v>
      </c>
      <c r="D858" s="83">
        <f>if(U858, OFFSET(Sheet1!$P$9, 2*B857-1, 0),T857)</f>
        <v>6616.700467</v>
      </c>
      <c r="E858" s="100">
        <f t="array" ref="E858">index(Sheet1!$C$25:$H$42, C858,B858)</f>
        <v>137.8828726</v>
      </c>
      <c r="F858" s="100">
        <f t="array" ref="F858">index(Sheet1!$C$25:$H$42, C858+1,B858)</f>
        <v>148.4892474</v>
      </c>
      <c r="G858" s="94">
        <f t="array" ref="G858">index(Sheet1!$B$25:$B$42, C858,1)</f>
        <v>6500</v>
      </c>
      <c r="H858" s="94">
        <f t="array" ref="H858">index(Sheet1!$B$25:$B$42, C858+1,1)</f>
        <v>7000</v>
      </c>
      <c r="I858" s="100">
        <f t="shared" si="17"/>
        <v>140.3584104</v>
      </c>
      <c r="J858" s="100">
        <f t="array" ref="J858">index(Sheet1!$F$47:$K$64, C858,B858)</f>
        <v>1712.88</v>
      </c>
      <c r="K858" s="100">
        <f t="array" ref="K858">index(Sheet1!$F$47:$K$64, C858+1,B858)</f>
        <v>1551.42</v>
      </c>
      <c r="L858" s="102">
        <f t="shared" si="18"/>
        <v>1675.195085</v>
      </c>
      <c r="M858" s="83">
        <f>L858/( 0.5*Sheet1!$F$18/12)</f>
        <v>1606.416429</v>
      </c>
      <c r="N858" s="83">
        <f t="shared" si="19"/>
        <v>0.4612163161</v>
      </c>
      <c r="O858" s="83">
        <f t="shared" si="20"/>
        <v>370.5041762</v>
      </c>
      <c r="P858" s="83">
        <f t="shared" si="21"/>
        <v>0.1063750147</v>
      </c>
      <c r="Q858" s="83">
        <f t="shared" si="22"/>
        <v>1</v>
      </c>
      <c r="R858" s="86">
        <f t="shared" si="31"/>
        <v>140.4363142</v>
      </c>
      <c r="S858" s="86">
        <f>min(R858, offset(Sheet1!$K$9,B858-1,0))</f>
        <v>140.4363142</v>
      </c>
      <c r="T858" s="83">
        <f t="shared" si="30"/>
        <v>6620.372966</v>
      </c>
      <c r="U858" s="83">
        <f t="shared" si="26"/>
        <v>0</v>
      </c>
      <c r="V858" s="83">
        <f t="shared" si="27"/>
        <v>4.118322626</v>
      </c>
      <c r="W858" s="83">
        <f t="shared" si="28"/>
        <v>2407.614185</v>
      </c>
    </row>
    <row r="859" ht="12.75" customHeight="1">
      <c r="A859" s="83">
        <f t="shared" si="29"/>
        <v>17.46</v>
      </c>
      <c r="B859" s="83">
        <f>IF( ISERROR( MATCH(R858,Sheet1!$K$9:$K$13,1) ), 1,  MATCH(R858,Sheet1!$K$9:$K$13,1)+1)</f>
        <v>3</v>
      </c>
      <c r="C859" s="94">
        <f>IF( ISERROR( MATCH(D859,Sheet1!$B$25:$B$42) ), 1, MATCH(D859,Sheet1!$B$25:$B$42))</f>
        <v>13</v>
      </c>
      <c r="D859" s="83">
        <f>if(U859, OFFSET(Sheet1!$P$9, 2*B858-1, 0),T858)</f>
        <v>6620.372966</v>
      </c>
      <c r="E859" s="100">
        <f t="array" ref="E859">index(Sheet1!$C$25:$H$42, C859,B859)</f>
        <v>137.8828726</v>
      </c>
      <c r="F859" s="100">
        <f t="array" ref="F859">index(Sheet1!$C$25:$H$42, C859+1,B859)</f>
        <v>148.4892474</v>
      </c>
      <c r="G859" s="94">
        <f t="array" ref="G859">index(Sheet1!$B$25:$B$42, C859,1)</f>
        <v>6500</v>
      </c>
      <c r="H859" s="94">
        <f t="array" ref="H859">index(Sheet1!$B$25:$B$42, C859+1,1)</f>
        <v>7000</v>
      </c>
      <c r="I859" s="100">
        <f t="shared" si="17"/>
        <v>140.4363142</v>
      </c>
      <c r="J859" s="100">
        <f t="array" ref="J859">index(Sheet1!$F$47:$K$64, C859,B859)</f>
        <v>1712.88</v>
      </c>
      <c r="K859" s="100">
        <f t="array" ref="K859">index(Sheet1!$F$47:$K$64, C859+1,B859)</f>
        <v>1551.42</v>
      </c>
      <c r="L859" s="102">
        <f t="shared" si="18"/>
        <v>1674.009162</v>
      </c>
      <c r="M859" s="83">
        <f>L859/( 0.5*Sheet1!$F$18/12)</f>
        <v>1605.279196</v>
      </c>
      <c r="N859" s="83">
        <f t="shared" si="19"/>
        <v>0.4608898066</v>
      </c>
      <c r="O859" s="83">
        <f t="shared" si="20"/>
        <v>370.9155757</v>
      </c>
      <c r="P859" s="83">
        <f t="shared" si="21"/>
        <v>0.1064931311</v>
      </c>
      <c r="Q859" s="83">
        <f t="shared" si="22"/>
        <v>1</v>
      </c>
      <c r="R859" s="86">
        <f t="shared" si="31"/>
        <v>140.5141203</v>
      </c>
      <c r="S859" s="86">
        <f>min(R859, offset(Sheet1!$K$9,B859-1,0))</f>
        <v>140.5141203</v>
      </c>
      <c r="T859" s="83">
        <f t="shared" si="30"/>
        <v>6624.040863</v>
      </c>
      <c r="U859" s="83">
        <f t="shared" si="26"/>
        <v>0</v>
      </c>
      <c r="V859" s="83">
        <f t="shared" si="27"/>
        <v>4.120606373</v>
      </c>
      <c r="W859" s="83">
        <f t="shared" si="28"/>
        <v>2411.732507</v>
      </c>
    </row>
    <row r="860" ht="12.75" customHeight="1">
      <c r="A860" s="83">
        <f t="shared" si="29"/>
        <v>17.48</v>
      </c>
      <c r="B860" s="83">
        <f>IF( ISERROR( MATCH(R859,Sheet1!$K$9:$K$13,1) ), 1,  MATCH(R859,Sheet1!$K$9:$K$13,1)+1)</f>
        <v>3</v>
      </c>
      <c r="C860" s="94">
        <f>IF( ISERROR( MATCH(D860,Sheet1!$B$25:$B$42) ), 1, MATCH(D860,Sheet1!$B$25:$B$42))</f>
        <v>13</v>
      </c>
      <c r="D860" s="83">
        <f>if(U860, OFFSET(Sheet1!$P$9, 2*B859-1, 0),T859)</f>
        <v>6624.040863</v>
      </c>
      <c r="E860" s="100">
        <f t="array" ref="E860">index(Sheet1!$C$25:$H$42, C860,B860)</f>
        <v>137.8828726</v>
      </c>
      <c r="F860" s="100">
        <f t="array" ref="F860">index(Sheet1!$C$25:$H$42, C860+1,B860)</f>
        <v>148.4892474</v>
      </c>
      <c r="G860" s="94">
        <f t="array" ref="G860">index(Sheet1!$B$25:$B$42, C860,1)</f>
        <v>6500</v>
      </c>
      <c r="H860" s="94">
        <f t="array" ref="H860">index(Sheet1!$B$25:$B$42, C860+1,1)</f>
        <v>7000</v>
      </c>
      <c r="I860" s="100">
        <f t="shared" si="17"/>
        <v>140.5141203</v>
      </c>
      <c r="J860" s="100">
        <f t="array" ref="J860">index(Sheet1!$F$47:$K$64, C860,B860)</f>
        <v>1712.88</v>
      </c>
      <c r="K860" s="100">
        <f t="array" ref="K860">index(Sheet1!$F$47:$K$64, C860+1,B860)</f>
        <v>1551.42</v>
      </c>
      <c r="L860" s="102">
        <f t="shared" si="18"/>
        <v>1672.824725</v>
      </c>
      <c r="M860" s="83">
        <f>L860/( 0.5*Sheet1!$F$18/12)</f>
        <v>1604.143389</v>
      </c>
      <c r="N860" s="83">
        <f t="shared" si="19"/>
        <v>0.4605637061</v>
      </c>
      <c r="O860" s="83">
        <f t="shared" si="20"/>
        <v>371.3266876</v>
      </c>
      <c r="P860" s="83">
        <f t="shared" si="21"/>
        <v>0.106611165</v>
      </c>
      <c r="Q860" s="83">
        <f t="shared" si="22"/>
        <v>1</v>
      </c>
      <c r="R860" s="86">
        <f t="shared" si="31"/>
        <v>140.591829</v>
      </c>
      <c r="S860" s="86">
        <f>min(R860, offset(Sheet1!$K$9,B860-1,0))</f>
        <v>140.591829</v>
      </c>
      <c r="T860" s="83">
        <f t="shared" si="30"/>
        <v>6627.704163</v>
      </c>
      <c r="U860" s="83">
        <f t="shared" si="26"/>
        <v>0</v>
      </c>
      <c r="V860" s="83">
        <f t="shared" si="27"/>
        <v>4.122887257</v>
      </c>
      <c r="W860" s="83">
        <f t="shared" si="28"/>
        <v>2415.853114</v>
      </c>
    </row>
    <row r="861" ht="12.75" customHeight="1">
      <c r="A861" s="83">
        <f t="shared" si="29"/>
        <v>17.5</v>
      </c>
      <c r="B861" s="83">
        <f>IF( ISERROR( MATCH(R860,Sheet1!$K$9:$K$13,1) ), 1,  MATCH(R860,Sheet1!$K$9:$K$13,1)+1)</f>
        <v>3</v>
      </c>
      <c r="C861" s="94">
        <f>IF( ISERROR( MATCH(D861,Sheet1!$B$25:$B$42) ), 1, MATCH(D861,Sheet1!$B$25:$B$42))</f>
        <v>13</v>
      </c>
      <c r="D861" s="83">
        <f>if(U861, OFFSET(Sheet1!$P$9, 2*B860-1, 0),T860)</f>
        <v>6627.704163</v>
      </c>
      <c r="E861" s="100">
        <f t="array" ref="E861">index(Sheet1!$C$25:$H$42, C861,B861)</f>
        <v>137.8828726</v>
      </c>
      <c r="F861" s="100">
        <f t="array" ref="F861">index(Sheet1!$C$25:$H$42, C861+1,B861)</f>
        <v>148.4892474</v>
      </c>
      <c r="G861" s="94">
        <f t="array" ref="G861">index(Sheet1!$B$25:$B$42, C861,1)</f>
        <v>6500</v>
      </c>
      <c r="H861" s="94">
        <f t="array" ref="H861">index(Sheet1!$B$25:$B$42, C861+1,1)</f>
        <v>7000</v>
      </c>
      <c r="I861" s="100">
        <f t="shared" si="17"/>
        <v>140.591829</v>
      </c>
      <c r="J861" s="100">
        <f t="array" ref="J861">index(Sheet1!$F$47:$K$64, C861,B861)</f>
        <v>1712.88</v>
      </c>
      <c r="K861" s="100">
        <f t="array" ref="K861">index(Sheet1!$F$47:$K$64, C861+1,B861)</f>
        <v>1551.42</v>
      </c>
      <c r="L861" s="102">
        <f t="shared" si="18"/>
        <v>1671.641772</v>
      </c>
      <c r="M861" s="83">
        <f>L861/( 0.5*Sheet1!$F$18/12)</f>
        <v>1603.009004</v>
      </c>
      <c r="N861" s="83">
        <f t="shared" si="19"/>
        <v>0.4602380144</v>
      </c>
      <c r="O861" s="83">
        <f t="shared" si="20"/>
        <v>371.7375115</v>
      </c>
      <c r="P861" s="83">
        <f t="shared" si="21"/>
        <v>0.1067291161</v>
      </c>
      <c r="Q861" s="83">
        <f t="shared" si="22"/>
        <v>1</v>
      </c>
      <c r="R861" s="86">
        <f t="shared" si="31"/>
        <v>140.6694403</v>
      </c>
      <c r="S861" s="86">
        <f>min(R861, offset(Sheet1!$K$9,B861-1,0))</f>
        <v>140.6694403</v>
      </c>
      <c r="T861" s="83">
        <f t="shared" si="30"/>
        <v>6631.362872</v>
      </c>
      <c r="U861" s="83">
        <f t="shared" si="26"/>
        <v>0</v>
      </c>
      <c r="V861" s="83">
        <f t="shared" si="27"/>
        <v>4.125165283</v>
      </c>
      <c r="W861" s="83">
        <f t="shared" si="28"/>
        <v>2419.976001</v>
      </c>
    </row>
    <row r="862" ht="12.75" customHeight="1">
      <c r="A862" s="83">
        <f t="shared" si="29"/>
        <v>17.52</v>
      </c>
      <c r="B862" s="83">
        <f>IF( ISERROR( MATCH(R861,Sheet1!$K$9:$K$13,1) ), 1,  MATCH(R861,Sheet1!$K$9:$K$13,1)+1)</f>
        <v>3</v>
      </c>
      <c r="C862" s="94">
        <f>IF( ISERROR( MATCH(D862,Sheet1!$B$25:$B$42) ), 1, MATCH(D862,Sheet1!$B$25:$B$42))</f>
        <v>13</v>
      </c>
      <c r="D862" s="83">
        <f>if(U862, OFFSET(Sheet1!$P$9, 2*B861-1, 0),T861)</f>
        <v>6631.362872</v>
      </c>
      <c r="E862" s="100">
        <f t="array" ref="E862">index(Sheet1!$C$25:$H$42, C862,B862)</f>
        <v>137.8828726</v>
      </c>
      <c r="F862" s="100">
        <f t="array" ref="F862">index(Sheet1!$C$25:$H$42, C862+1,B862)</f>
        <v>148.4892474</v>
      </c>
      <c r="G862" s="94">
        <f t="array" ref="G862">index(Sheet1!$B$25:$B$42, C862,1)</f>
        <v>6500</v>
      </c>
      <c r="H862" s="94">
        <f t="array" ref="H862">index(Sheet1!$B$25:$B$42, C862+1,1)</f>
        <v>7000</v>
      </c>
      <c r="I862" s="100">
        <f t="shared" si="17"/>
        <v>140.6694403</v>
      </c>
      <c r="J862" s="100">
        <f t="array" ref="J862">index(Sheet1!$F$47:$K$64, C862,B862)</f>
        <v>1712.88</v>
      </c>
      <c r="K862" s="100">
        <f t="array" ref="K862">index(Sheet1!$F$47:$K$64, C862+1,B862)</f>
        <v>1551.42</v>
      </c>
      <c r="L862" s="102">
        <f t="shared" si="18"/>
        <v>1670.460301</v>
      </c>
      <c r="M862" s="83">
        <f>L862/( 0.5*Sheet1!$F$18/12)</f>
        <v>1601.876042</v>
      </c>
      <c r="N862" s="83">
        <f t="shared" si="19"/>
        <v>0.4599127309</v>
      </c>
      <c r="O862" s="83">
        <f t="shared" si="20"/>
        <v>372.1480473</v>
      </c>
      <c r="P862" s="83">
        <f t="shared" si="21"/>
        <v>0.1068469846</v>
      </c>
      <c r="Q862" s="83">
        <f t="shared" si="22"/>
        <v>1</v>
      </c>
      <c r="R862" s="86">
        <f t="shared" si="31"/>
        <v>140.7469543</v>
      </c>
      <c r="S862" s="86">
        <f>min(R862, offset(Sheet1!$K$9,B862-1,0))</f>
        <v>140.7469543</v>
      </c>
      <c r="T862" s="83">
        <f t="shared" si="30"/>
        <v>6635.016994</v>
      </c>
      <c r="U862" s="83">
        <f t="shared" si="26"/>
        <v>0</v>
      </c>
      <c r="V862" s="83">
        <f t="shared" si="27"/>
        <v>4.127440453</v>
      </c>
      <c r="W862" s="83">
        <f t="shared" si="28"/>
        <v>2424.101166</v>
      </c>
    </row>
    <row r="863" ht="12.75" customHeight="1">
      <c r="A863" s="83">
        <f t="shared" si="29"/>
        <v>17.54</v>
      </c>
      <c r="B863" s="83">
        <f>IF( ISERROR( MATCH(R862,Sheet1!$K$9:$K$13,1) ), 1,  MATCH(R862,Sheet1!$K$9:$K$13,1)+1)</f>
        <v>3</v>
      </c>
      <c r="C863" s="94">
        <f>IF( ISERROR( MATCH(D863,Sheet1!$B$25:$B$42) ), 1, MATCH(D863,Sheet1!$B$25:$B$42))</f>
        <v>13</v>
      </c>
      <c r="D863" s="83">
        <f>if(U863, OFFSET(Sheet1!$P$9, 2*B862-1, 0),T862)</f>
        <v>6635.016994</v>
      </c>
      <c r="E863" s="100">
        <f t="array" ref="E863">index(Sheet1!$C$25:$H$42, C863,B863)</f>
        <v>137.8828726</v>
      </c>
      <c r="F863" s="100">
        <f t="array" ref="F863">index(Sheet1!$C$25:$H$42, C863+1,B863)</f>
        <v>148.4892474</v>
      </c>
      <c r="G863" s="94">
        <f t="array" ref="G863">index(Sheet1!$B$25:$B$42, C863,1)</f>
        <v>6500</v>
      </c>
      <c r="H863" s="94">
        <f t="array" ref="H863">index(Sheet1!$B$25:$B$42, C863+1,1)</f>
        <v>7000</v>
      </c>
      <c r="I863" s="100">
        <f t="shared" si="17"/>
        <v>140.7469543</v>
      </c>
      <c r="J863" s="100">
        <f t="array" ref="J863">index(Sheet1!$F$47:$K$64, C863,B863)</f>
        <v>1712.88</v>
      </c>
      <c r="K863" s="100">
        <f t="array" ref="K863">index(Sheet1!$F$47:$K$64, C863+1,B863)</f>
        <v>1551.42</v>
      </c>
      <c r="L863" s="102">
        <f t="shared" si="18"/>
        <v>1669.280312</v>
      </c>
      <c r="M863" s="83">
        <f>L863/( 0.5*Sheet1!$F$18/12)</f>
        <v>1600.7445</v>
      </c>
      <c r="N863" s="83">
        <f t="shared" si="19"/>
        <v>0.4595878552</v>
      </c>
      <c r="O863" s="83">
        <f t="shared" si="20"/>
        <v>372.5582945</v>
      </c>
      <c r="P863" s="83">
        <f t="shared" si="21"/>
        <v>0.1069647702</v>
      </c>
      <c r="Q863" s="83">
        <f t="shared" si="22"/>
        <v>1</v>
      </c>
      <c r="R863" s="86">
        <f t="shared" si="31"/>
        <v>140.8243711</v>
      </c>
      <c r="S863" s="86">
        <f>min(R863, offset(Sheet1!$K$9,B863-1,0))</f>
        <v>140.8243711</v>
      </c>
      <c r="T863" s="83">
        <f t="shared" si="30"/>
        <v>6638.666535</v>
      </c>
      <c r="U863" s="83">
        <f t="shared" si="26"/>
        <v>0</v>
      </c>
      <c r="V863" s="83">
        <f t="shared" si="27"/>
        <v>4.129712771</v>
      </c>
      <c r="W863" s="83">
        <f t="shared" si="28"/>
        <v>2428.228607</v>
      </c>
    </row>
    <row r="864" ht="12.75" customHeight="1">
      <c r="A864" s="83">
        <f t="shared" si="29"/>
        <v>17.56</v>
      </c>
      <c r="B864" s="83">
        <f>IF( ISERROR( MATCH(R863,Sheet1!$K$9:$K$13,1) ), 1,  MATCH(R863,Sheet1!$K$9:$K$13,1)+1)</f>
        <v>3</v>
      </c>
      <c r="C864" s="94">
        <f>IF( ISERROR( MATCH(D864,Sheet1!$B$25:$B$42) ), 1, MATCH(D864,Sheet1!$B$25:$B$42))</f>
        <v>13</v>
      </c>
      <c r="D864" s="83">
        <f>if(U864, OFFSET(Sheet1!$P$9, 2*B863-1, 0),T863)</f>
        <v>6638.666535</v>
      </c>
      <c r="E864" s="100">
        <f t="array" ref="E864">index(Sheet1!$C$25:$H$42, C864,B864)</f>
        <v>137.8828726</v>
      </c>
      <c r="F864" s="100">
        <f t="array" ref="F864">index(Sheet1!$C$25:$H$42, C864+1,B864)</f>
        <v>148.4892474</v>
      </c>
      <c r="G864" s="94">
        <f t="array" ref="G864">index(Sheet1!$B$25:$B$42, C864,1)</f>
        <v>6500</v>
      </c>
      <c r="H864" s="94">
        <f t="array" ref="H864">index(Sheet1!$B$25:$B$42, C864+1,1)</f>
        <v>7000</v>
      </c>
      <c r="I864" s="100">
        <f t="shared" si="17"/>
        <v>140.8243711</v>
      </c>
      <c r="J864" s="100">
        <f t="array" ref="J864">index(Sheet1!$F$47:$K$64, C864,B864)</f>
        <v>1712.88</v>
      </c>
      <c r="K864" s="100">
        <f t="array" ref="K864">index(Sheet1!$F$47:$K$64, C864+1,B864)</f>
        <v>1551.42</v>
      </c>
      <c r="L864" s="102">
        <f t="shared" si="18"/>
        <v>1668.101803</v>
      </c>
      <c r="M864" s="83">
        <f>L864/( 0.5*Sheet1!$F$18/12)</f>
        <v>1599.614376</v>
      </c>
      <c r="N864" s="83">
        <f t="shared" si="19"/>
        <v>0.4592633867</v>
      </c>
      <c r="O864" s="83">
        <f t="shared" si="20"/>
        <v>372.9682529</v>
      </c>
      <c r="P864" s="83">
        <f t="shared" si="21"/>
        <v>0.1070824728</v>
      </c>
      <c r="Q864" s="83">
        <f t="shared" si="22"/>
        <v>1</v>
      </c>
      <c r="R864" s="86">
        <f t="shared" si="31"/>
        <v>140.9016908</v>
      </c>
      <c r="S864" s="86">
        <f>min(R864, offset(Sheet1!$K$9,B864-1,0))</f>
        <v>140.9016908</v>
      </c>
      <c r="T864" s="83">
        <f t="shared" si="30"/>
        <v>6642.311499</v>
      </c>
      <c r="U864" s="83">
        <f t="shared" si="26"/>
        <v>0</v>
      </c>
      <c r="V864" s="83">
        <f t="shared" si="27"/>
        <v>4.13198224</v>
      </c>
      <c r="W864" s="83">
        <f t="shared" si="28"/>
        <v>2432.358319</v>
      </c>
    </row>
    <row r="865" ht="12.75" customHeight="1">
      <c r="A865" s="83">
        <f t="shared" si="29"/>
        <v>17.58</v>
      </c>
      <c r="B865" s="83">
        <f>IF( ISERROR( MATCH(R864,Sheet1!$K$9:$K$13,1) ), 1,  MATCH(R864,Sheet1!$K$9:$K$13,1)+1)</f>
        <v>3</v>
      </c>
      <c r="C865" s="94">
        <f>IF( ISERROR( MATCH(D865,Sheet1!$B$25:$B$42) ), 1, MATCH(D865,Sheet1!$B$25:$B$42))</f>
        <v>13</v>
      </c>
      <c r="D865" s="83">
        <f>if(U865, OFFSET(Sheet1!$P$9, 2*B864-1, 0),T864)</f>
        <v>6642.311499</v>
      </c>
      <c r="E865" s="100">
        <f t="array" ref="E865">index(Sheet1!$C$25:$H$42, C865,B865)</f>
        <v>137.8828726</v>
      </c>
      <c r="F865" s="100">
        <f t="array" ref="F865">index(Sheet1!$C$25:$H$42, C865+1,B865)</f>
        <v>148.4892474</v>
      </c>
      <c r="G865" s="94">
        <f t="array" ref="G865">index(Sheet1!$B$25:$B$42, C865,1)</f>
        <v>6500</v>
      </c>
      <c r="H865" s="94">
        <f t="array" ref="H865">index(Sheet1!$B$25:$B$42, C865+1,1)</f>
        <v>7000</v>
      </c>
      <c r="I865" s="100">
        <f t="shared" si="17"/>
        <v>140.9016908</v>
      </c>
      <c r="J865" s="100">
        <f t="array" ref="J865">index(Sheet1!$F$47:$K$64, C865,B865)</f>
        <v>1712.88</v>
      </c>
      <c r="K865" s="100">
        <f t="array" ref="K865">index(Sheet1!$F$47:$K$64, C865+1,B865)</f>
        <v>1551.42</v>
      </c>
      <c r="L865" s="102">
        <f t="shared" si="18"/>
        <v>1666.924771</v>
      </c>
      <c r="M865" s="83">
        <f>L865/( 0.5*Sheet1!$F$18/12)</f>
        <v>1598.48567</v>
      </c>
      <c r="N865" s="83">
        <f t="shared" si="19"/>
        <v>0.4589393252</v>
      </c>
      <c r="O865" s="83">
        <f t="shared" si="20"/>
        <v>373.3779223</v>
      </c>
      <c r="P865" s="83">
        <f t="shared" si="21"/>
        <v>0.1072000925</v>
      </c>
      <c r="Q865" s="83">
        <f t="shared" si="22"/>
        <v>1</v>
      </c>
      <c r="R865" s="86">
        <f t="shared" si="31"/>
        <v>140.9789135</v>
      </c>
      <c r="S865" s="86">
        <f>min(R865, offset(Sheet1!$K$9,B865-1,0))</f>
        <v>140.9789135</v>
      </c>
      <c r="T865" s="83">
        <f t="shared" si="30"/>
        <v>6645.951893</v>
      </c>
      <c r="U865" s="83">
        <f t="shared" si="26"/>
        <v>0</v>
      </c>
      <c r="V865" s="83">
        <f t="shared" si="27"/>
        <v>4.134248863</v>
      </c>
      <c r="W865" s="83">
        <f t="shared" si="28"/>
        <v>2436.490302</v>
      </c>
    </row>
    <row r="866" ht="12.75" customHeight="1">
      <c r="A866" s="83">
        <f t="shared" si="29"/>
        <v>17.6</v>
      </c>
      <c r="B866" s="83">
        <f>IF( ISERROR( MATCH(R865,Sheet1!$K$9:$K$13,1) ), 1,  MATCH(R865,Sheet1!$K$9:$K$13,1)+1)</f>
        <v>3</v>
      </c>
      <c r="C866" s="94">
        <f>IF( ISERROR( MATCH(D866,Sheet1!$B$25:$B$42) ), 1, MATCH(D866,Sheet1!$B$25:$B$42))</f>
        <v>13</v>
      </c>
      <c r="D866" s="83">
        <f>if(U866, OFFSET(Sheet1!$P$9, 2*B865-1, 0),T865)</f>
        <v>6645.951893</v>
      </c>
      <c r="E866" s="100">
        <f t="array" ref="E866">index(Sheet1!$C$25:$H$42, C866,B866)</f>
        <v>137.8828726</v>
      </c>
      <c r="F866" s="100">
        <f t="array" ref="F866">index(Sheet1!$C$25:$H$42, C866+1,B866)</f>
        <v>148.4892474</v>
      </c>
      <c r="G866" s="94">
        <f t="array" ref="G866">index(Sheet1!$B$25:$B$42, C866,1)</f>
        <v>6500</v>
      </c>
      <c r="H866" s="94">
        <f t="array" ref="H866">index(Sheet1!$B$25:$B$42, C866+1,1)</f>
        <v>7000</v>
      </c>
      <c r="I866" s="100">
        <f t="shared" si="17"/>
        <v>140.9789135</v>
      </c>
      <c r="J866" s="100">
        <f t="array" ref="J866">index(Sheet1!$F$47:$K$64, C866,B866)</f>
        <v>1712.88</v>
      </c>
      <c r="K866" s="100">
        <f t="array" ref="K866">index(Sheet1!$F$47:$K$64, C866+1,B866)</f>
        <v>1551.42</v>
      </c>
      <c r="L866" s="102">
        <f t="shared" si="18"/>
        <v>1665.749215</v>
      </c>
      <c r="M866" s="83">
        <f>L866/( 0.5*Sheet1!$F$18/12)</f>
        <v>1597.358379</v>
      </c>
      <c r="N866" s="83">
        <f t="shared" si="19"/>
        <v>0.45861567</v>
      </c>
      <c r="O866" s="83">
        <f t="shared" si="20"/>
        <v>373.7873024</v>
      </c>
      <c r="P866" s="83">
        <f t="shared" si="21"/>
        <v>0.1073176292</v>
      </c>
      <c r="Q866" s="83">
        <f t="shared" si="22"/>
        <v>1</v>
      </c>
      <c r="R866" s="86">
        <f t="shared" si="31"/>
        <v>141.0560394</v>
      </c>
      <c r="S866" s="86">
        <f>min(R866, offset(Sheet1!$K$9,B866-1,0))</f>
        <v>141.0560394</v>
      </c>
      <c r="T866" s="83">
        <f t="shared" si="30"/>
        <v>6649.58772</v>
      </c>
      <c r="U866" s="83">
        <f t="shared" si="26"/>
        <v>0</v>
      </c>
      <c r="V866" s="83">
        <f t="shared" si="27"/>
        <v>4.136512643</v>
      </c>
      <c r="W866" s="83">
        <f t="shared" si="28"/>
        <v>2440.62455</v>
      </c>
    </row>
    <row r="867" ht="12.75" customHeight="1">
      <c r="A867" s="83">
        <f t="shared" si="29"/>
        <v>17.62</v>
      </c>
      <c r="B867" s="83">
        <f>IF( ISERROR( MATCH(R866,Sheet1!$K$9:$K$13,1) ), 1,  MATCH(R866,Sheet1!$K$9:$K$13,1)+1)</f>
        <v>3</v>
      </c>
      <c r="C867" s="94">
        <f>IF( ISERROR( MATCH(D867,Sheet1!$B$25:$B$42) ), 1, MATCH(D867,Sheet1!$B$25:$B$42))</f>
        <v>13</v>
      </c>
      <c r="D867" s="83">
        <f>if(U867, OFFSET(Sheet1!$P$9, 2*B866-1, 0),T866)</f>
        <v>6649.58772</v>
      </c>
      <c r="E867" s="100">
        <f t="array" ref="E867">index(Sheet1!$C$25:$H$42, C867,B867)</f>
        <v>137.8828726</v>
      </c>
      <c r="F867" s="100">
        <f t="array" ref="F867">index(Sheet1!$C$25:$H$42, C867+1,B867)</f>
        <v>148.4892474</v>
      </c>
      <c r="G867" s="94">
        <f t="array" ref="G867">index(Sheet1!$B$25:$B$42, C867,1)</f>
        <v>6500</v>
      </c>
      <c r="H867" s="94">
        <f t="array" ref="H867">index(Sheet1!$B$25:$B$42, C867+1,1)</f>
        <v>7000</v>
      </c>
      <c r="I867" s="100">
        <f t="shared" si="17"/>
        <v>141.0560394</v>
      </c>
      <c r="J867" s="100">
        <f t="array" ref="J867">index(Sheet1!$F$47:$K$64, C867,B867)</f>
        <v>1712.88</v>
      </c>
      <c r="K867" s="100">
        <f t="array" ref="K867">index(Sheet1!$F$47:$K$64, C867+1,B867)</f>
        <v>1551.42</v>
      </c>
      <c r="L867" s="102">
        <f t="shared" si="18"/>
        <v>1664.575134</v>
      </c>
      <c r="M867" s="83">
        <f>L867/( 0.5*Sheet1!$F$18/12)</f>
        <v>1596.232502</v>
      </c>
      <c r="N867" s="83">
        <f t="shared" si="19"/>
        <v>0.4582924209</v>
      </c>
      <c r="O867" s="83">
        <f t="shared" si="20"/>
        <v>374.1963928</v>
      </c>
      <c r="P867" s="83">
        <f t="shared" si="21"/>
        <v>0.1074350826</v>
      </c>
      <c r="Q867" s="83">
        <f t="shared" si="22"/>
        <v>1</v>
      </c>
      <c r="R867" s="86">
        <f t="shared" si="31"/>
        <v>141.1330685</v>
      </c>
      <c r="S867" s="86">
        <f>min(R867, offset(Sheet1!$K$9,B867-1,0))</f>
        <v>141.1330685</v>
      </c>
      <c r="T867" s="83">
        <f t="shared" si="30"/>
        <v>6653.218986</v>
      </c>
      <c r="U867" s="83">
        <f t="shared" si="26"/>
        <v>0</v>
      </c>
      <c r="V867" s="83">
        <f t="shared" si="27"/>
        <v>4.138773583</v>
      </c>
      <c r="W867" s="83">
        <f t="shared" si="28"/>
        <v>2444.761063</v>
      </c>
    </row>
    <row r="868" ht="12.75" customHeight="1">
      <c r="A868" s="83">
        <f t="shared" si="29"/>
        <v>17.64</v>
      </c>
      <c r="B868" s="83">
        <f>IF( ISERROR( MATCH(R867,Sheet1!$K$9:$K$13,1) ), 1,  MATCH(R867,Sheet1!$K$9:$K$13,1)+1)</f>
        <v>3</v>
      </c>
      <c r="C868" s="94">
        <f>IF( ISERROR( MATCH(D868,Sheet1!$B$25:$B$42) ), 1, MATCH(D868,Sheet1!$B$25:$B$42))</f>
        <v>13</v>
      </c>
      <c r="D868" s="83">
        <f>if(U868, OFFSET(Sheet1!$P$9, 2*B867-1, 0),T867)</f>
        <v>6653.218986</v>
      </c>
      <c r="E868" s="100">
        <f t="array" ref="E868">index(Sheet1!$C$25:$H$42, C868,B868)</f>
        <v>137.8828726</v>
      </c>
      <c r="F868" s="100">
        <f t="array" ref="F868">index(Sheet1!$C$25:$H$42, C868+1,B868)</f>
        <v>148.4892474</v>
      </c>
      <c r="G868" s="94">
        <f t="array" ref="G868">index(Sheet1!$B$25:$B$42, C868,1)</f>
        <v>6500</v>
      </c>
      <c r="H868" s="94">
        <f t="array" ref="H868">index(Sheet1!$B$25:$B$42, C868+1,1)</f>
        <v>7000</v>
      </c>
      <c r="I868" s="100">
        <f t="shared" si="17"/>
        <v>141.1330685</v>
      </c>
      <c r="J868" s="100">
        <f t="array" ref="J868">index(Sheet1!$F$47:$K$64, C868,B868)</f>
        <v>1712.88</v>
      </c>
      <c r="K868" s="100">
        <f t="array" ref="K868">index(Sheet1!$F$47:$K$64, C868+1,B868)</f>
        <v>1551.42</v>
      </c>
      <c r="L868" s="102">
        <f t="shared" si="18"/>
        <v>1663.402525</v>
      </c>
      <c r="M868" s="83">
        <f>L868/( 0.5*Sheet1!$F$18/12)</f>
        <v>1595.108037</v>
      </c>
      <c r="N868" s="83">
        <f t="shared" si="19"/>
        <v>0.4579695772</v>
      </c>
      <c r="O868" s="83">
        <f t="shared" si="20"/>
        <v>374.6051934</v>
      </c>
      <c r="P868" s="83">
        <f t="shared" si="21"/>
        <v>0.1075524529</v>
      </c>
      <c r="Q868" s="83">
        <f t="shared" si="22"/>
        <v>1</v>
      </c>
      <c r="R868" s="86">
        <f t="shared" si="31"/>
        <v>141.210001</v>
      </c>
      <c r="S868" s="86">
        <f>min(R868, offset(Sheet1!$K$9,B868-1,0))</f>
        <v>141.210001</v>
      </c>
      <c r="T868" s="83">
        <f t="shared" si="30"/>
        <v>6656.845695</v>
      </c>
      <c r="U868" s="83">
        <f t="shared" si="26"/>
        <v>0</v>
      </c>
      <c r="V868" s="83">
        <f t="shared" si="27"/>
        <v>4.141031687</v>
      </c>
      <c r="W868" s="83">
        <f t="shared" si="28"/>
        <v>2448.899837</v>
      </c>
    </row>
    <row r="869" ht="12.75" customHeight="1">
      <c r="A869" s="83">
        <f t="shared" si="29"/>
        <v>17.66</v>
      </c>
      <c r="B869" s="83">
        <f>IF( ISERROR( MATCH(R868,Sheet1!$K$9:$K$13,1) ), 1,  MATCH(R868,Sheet1!$K$9:$K$13,1)+1)</f>
        <v>3</v>
      </c>
      <c r="C869" s="94">
        <f>IF( ISERROR( MATCH(D869,Sheet1!$B$25:$B$42) ), 1, MATCH(D869,Sheet1!$B$25:$B$42))</f>
        <v>13</v>
      </c>
      <c r="D869" s="83">
        <f>if(U869, OFFSET(Sheet1!$P$9, 2*B868-1, 0),T868)</f>
        <v>6656.845695</v>
      </c>
      <c r="E869" s="100">
        <f t="array" ref="E869">index(Sheet1!$C$25:$H$42, C869,B869)</f>
        <v>137.8828726</v>
      </c>
      <c r="F869" s="100">
        <f t="array" ref="F869">index(Sheet1!$C$25:$H$42, C869+1,B869)</f>
        <v>148.4892474</v>
      </c>
      <c r="G869" s="94">
        <f t="array" ref="G869">index(Sheet1!$B$25:$B$42, C869,1)</f>
        <v>6500</v>
      </c>
      <c r="H869" s="94">
        <f t="array" ref="H869">index(Sheet1!$B$25:$B$42, C869+1,1)</f>
        <v>7000</v>
      </c>
      <c r="I869" s="100">
        <f t="shared" si="17"/>
        <v>141.210001</v>
      </c>
      <c r="J869" s="100">
        <f t="array" ref="J869">index(Sheet1!$F$47:$K$64, C869,B869)</f>
        <v>1712.88</v>
      </c>
      <c r="K869" s="100">
        <f t="array" ref="K869">index(Sheet1!$F$47:$K$64, C869+1,B869)</f>
        <v>1551.42</v>
      </c>
      <c r="L869" s="102">
        <f t="shared" si="18"/>
        <v>1662.231388</v>
      </c>
      <c r="M869" s="83">
        <f>L869/( 0.5*Sheet1!$F$18/12)</f>
        <v>1593.984984</v>
      </c>
      <c r="N869" s="83">
        <f t="shared" si="19"/>
        <v>0.4576471386</v>
      </c>
      <c r="O869" s="83">
        <f t="shared" si="20"/>
        <v>375.0137038</v>
      </c>
      <c r="P869" s="83">
        <f t="shared" si="21"/>
        <v>0.1076697398</v>
      </c>
      <c r="Q869" s="83">
        <f t="shared" si="22"/>
        <v>1</v>
      </c>
      <c r="R869" s="86">
        <f t="shared" si="31"/>
        <v>141.286837</v>
      </c>
      <c r="S869" s="86">
        <f>min(R869, offset(Sheet1!$K$9,B869-1,0))</f>
        <v>141.286837</v>
      </c>
      <c r="T869" s="83">
        <f t="shared" si="30"/>
        <v>6660.467854</v>
      </c>
      <c r="U869" s="83">
        <f t="shared" si="26"/>
        <v>0</v>
      </c>
      <c r="V869" s="83">
        <f t="shared" si="27"/>
        <v>4.143286957</v>
      </c>
      <c r="W869" s="83">
        <f t="shared" si="28"/>
        <v>2453.040868</v>
      </c>
    </row>
    <row r="870" ht="12.75" customHeight="1">
      <c r="A870" s="83">
        <f t="shared" si="29"/>
        <v>17.68</v>
      </c>
      <c r="B870" s="83">
        <f>IF( ISERROR( MATCH(R869,Sheet1!$K$9:$K$13,1) ), 1,  MATCH(R869,Sheet1!$K$9:$K$13,1)+1)</f>
        <v>3</v>
      </c>
      <c r="C870" s="94">
        <f>IF( ISERROR( MATCH(D870,Sheet1!$B$25:$B$42) ), 1, MATCH(D870,Sheet1!$B$25:$B$42))</f>
        <v>13</v>
      </c>
      <c r="D870" s="83">
        <f>if(U870, OFFSET(Sheet1!$P$9, 2*B869-1, 0),T869)</f>
        <v>6660.467854</v>
      </c>
      <c r="E870" s="100">
        <f t="array" ref="E870">index(Sheet1!$C$25:$H$42, C870,B870)</f>
        <v>137.8828726</v>
      </c>
      <c r="F870" s="100">
        <f t="array" ref="F870">index(Sheet1!$C$25:$H$42, C870+1,B870)</f>
        <v>148.4892474</v>
      </c>
      <c r="G870" s="94">
        <f t="array" ref="G870">index(Sheet1!$B$25:$B$42, C870,1)</f>
        <v>6500</v>
      </c>
      <c r="H870" s="94">
        <f t="array" ref="H870">index(Sheet1!$B$25:$B$42, C870+1,1)</f>
        <v>7000</v>
      </c>
      <c r="I870" s="100">
        <f t="shared" si="17"/>
        <v>141.286837</v>
      </c>
      <c r="J870" s="100">
        <f t="array" ref="J870">index(Sheet1!$F$47:$K$64, C870,B870)</f>
        <v>1712.88</v>
      </c>
      <c r="K870" s="100">
        <f t="array" ref="K870">index(Sheet1!$F$47:$K$64, C870+1,B870)</f>
        <v>1551.42</v>
      </c>
      <c r="L870" s="102">
        <f t="shared" si="18"/>
        <v>1661.061721</v>
      </c>
      <c r="M870" s="83">
        <f>L870/( 0.5*Sheet1!$F$18/12)</f>
        <v>1592.863339</v>
      </c>
      <c r="N870" s="83">
        <f t="shared" si="19"/>
        <v>0.4573251046</v>
      </c>
      <c r="O870" s="83">
        <f t="shared" si="20"/>
        <v>375.4219238</v>
      </c>
      <c r="P870" s="83">
        <f t="shared" si="21"/>
        <v>0.1077869434</v>
      </c>
      <c r="Q870" s="83">
        <f t="shared" si="22"/>
        <v>1</v>
      </c>
      <c r="R870" s="86">
        <f t="shared" si="31"/>
        <v>141.3635765</v>
      </c>
      <c r="S870" s="86">
        <f>min(R870, offset(Sheet1!$K$9,B870-1,0))</f>
        <v>141.3635765</v>
      </c>
      <c r="T870" s="83">
        <f t="shared" si="30"/>
        <v>6664.085467</v>
      </c>
      <c r="U870" s="83">
        <f t="shared" si="26"/>
        <v>0</v>
      </c>
      <c r="V870" s="83">
        <f t="shared" si="27"/>
        <v>4.145539398</v>
      </c>
      <c r="W870" s="83">
        <f t="shared" si="28"/>
        <v>2457.184155</v>
      </c>
    </row>
    <row r="871" ht="12.75" customHeight="1">
      <c r="A871" s="83">
        <f t="shared" si="29"/>
        <v>17.7</v>
      </c>
      <c r="B871" s="83">
        <f>IF( ISERROR( MATCH(R870,Sheet1!$K$9:$K$13,1) ), 1,  MATCH(R870,Sheet1!$K$9:$K$13,1)+1)</f>
        <v>3</v>
      </c>
      <c r="C871" s="94">
        <f>IF( ISERROR( MATCH(D871,Sheet1!$B$25:$B$42) ), 1, MATCH(D871,Sheet1!$B$25:$B$42))</f>
        <v>13</v>
      </c>
      <c r="D871" s="83">
        <f>if(U871, OFFSET(Sheet1!$P$9, 2*B870-1, 0),T870)</f>
        <v>6664.085467</v>
      </c>
      <c r="E871" s="100">
        <f t="array" ref="E871">index(Sheet1!$C$25:$H$42, C871,B871)</f>
        <v>137.8828726</v>
      </c>
      <c r="F871" s="100">
        <f t="array" ref="F871">index(Sheet1!$C$25:$H$42, C871+1,B871)</f>
        <v>148.4892474</v>
      </c>
      <c r="G871" s="94">
        <f t="array" ref="G871">index(Sheet1!$B$25:$B$42, C871,1)</f>
        <v>6500</v>
      </c>
      <c r="H871" s="94">
        <f t="array" ref="H871">index(Sheet1!$B$25:$B$42, C871+1,1)</f>
        <v>7000</v>
      </c>
      <c r="I871" s="100">
        <f t="shared" si="17"/>
        <v>141.3635765</v>
      </c>
      <c r="J871" s="100">
        <f t="array" ref="J871">index(Sheet1!$F$47:$K$64, C871,B871)</f>
        <v>1712.88</v>
      </c>
      <c r="K871" s="100">
        <f t="array" ref="K871">index(Sheet1!$F$47:$K$64, C871+1,B871)</f>
        <v>1551.42</v>
      </c>
      <c r="L871" s="102">
        <f t="shared" si="18"/>
        <v>1659.893521</v>
      </c>
      <c r="M871" s="83">
        <f>L871/( 0.5*Sheet1!$F$18/12)</f>
        <v>1591.743103</v>
      </c>
      <c r="N871" s="83">
        <f t="shared" si="19"/>
        <v>0.4570034748</v>
      </c>
      <c r="O871" s="83">
        <f t="shared" si="20"/>
        <v>375.8298531</v>
      </c>
      <c r="P871" s="83">
        <f t="shared" si="21"/>
        <v>0.1079040635</v>
      </c>
      <c r="Q871" s="83">
        <f t="shared" si="22"/>
        <v>1</v>
      </c>
      <c r="R871" s="86">
        <f t="shared" si="31"/>
        <v>141.4402197</v>
      </c>
      <c r="S871" s="86">
        <f>min(R871, offset(Sheet1!$K$9,B871-1,0))</f>
        <v>141.4402197</v>
      </c>
      <c r="T871" s="83">
        <f t="shared" si="30"/>
        <v>6667.698539</v>
      </c>
      <c r="U871" s="83">
        <f t="shared" si="26"/>
        <v>0</v>
      </c>
      <c r="V871" s="83">
        <f t="shared" si="27"/>
        <v>4.147789011</v>
      </c>
      <c r="W871" s="83">
        <f t="shared" si="28"/>
        <v>2461.329695</v>
      </c>
    </row>
    <row r="872" ht="12.75" customHeight="1">
      <c r="A872" s="83">
        <f t="shared" si="29"/>
        <v>17.72</v>
      </c>
      <c r="B872" s="83">
        <f>IF( ISERROR( MATCH(R871,Sheet1!$K$9:$K$13,1) ), 1,  MATCH(R871,Sheet1!$K$9:$K$13,1)+1)</f>
        <v>3</v>
      </c>
      <c r="C872" s="94">
        <f>IF( ISERROR( MATCH(D872,Sheet1!$B$25:$B$42) ), 1, MATCH(D872,Sheet1!$B$25:$B$42))</f>
        <v>13</v>
      </c>
      <c r="D872" s="83">
        <f>if(U872, OFFSET(Sheet1!$P$9, 2*B871-1, 0),T871)</f>
        <v>6667.698539</v>
      </c>
      <c r="E872" s="100">
        <f t="array" ref="E872">index(Sheet1!$C$25:$H$42, C872,B872)</f>
        <v>137.8828726</v>
      </c>
      <c r="F872" s="100">
        <f t="array" ref="F872">index(Sheet1!$C$25:$H$42, C872+1,B872)</f>
        <v>148.4892474</v>
      </c>
      <c r="G872" s="94">
        <f t="array" ref="G872">index(Sheet1!$B$25:$B$42, C872,1)</f>
        <v>6500</v>
      </c>
      <c r="H872" s="94">
        <f t="array" ref="H872">index(Sheet1!$B$25:$B$42, C872+1,1)</f>
        <v>7000</v>
      </c>
      <c r="I872" s="100">
        <f t="shared" si="17"/>
        <v>141.4402197</v>
      </c>
      <c r="J872" s="100">
        <f t="array" ref="J872">index(Sheet1!$F$47:$K$64, C872,B872)</f>
        <v>1712.88</v>
      </c>
      <c r="K872" s="100">
        <f t="array" ref="K872">index(Sheet1!$F$47:$K$64, C872+1,B872)</f>
        <v>1551.42</v>
      </c>
      <c r="L872" s="102">
        <f t="shared" si="18"/>
        <v>1658.726788</v>
      </c>
      <c r="M872" s="83">
        <f>L872/( 0.5*Sheet1!$F$18/12)</f>
        <v>1590.624272</v>
      </c>
      <c r="N872" s="83">
        <f t="shared" si="19"/>
        <v>0.4566822487</v>
      </c>
      <c r="O872" s="83">
        <f t="shared" si="20"/>
        <v>376.2374914</v>
      </c>
      <c r="P872" s="83">
        <f t="shared" si="21"/>
        <v>0.1080211</v>
      </c>
      <c r="Q872" s="83">
        <f t="shared" si="22"/>
        <v>1</v>
      </c>
      <c r="R872" s="86">
        <f t="shared" si="31"/>
        <v>141.5167667</v>
      </c>
      <c r="S872" s="86">
        <f>min(R872, offset(Sheet1!$K$9,B872-1,0))</f>
        <v>141.5167667</v>
      </c>
      <c r="T872" s="83">
        <f t="shared" si="30"/>
        <v>6671.307075</v>
      </c>
      <c r="U872" s="83">
        <f t="shared" si="26"/>
        <v>0</v>
      </c>
      <c r="V872" s="83">
        <f t="shared" si="27"/>
        <v>4.1500358</v>
      </c>
      <c r="W872" s="83">
        <f t="shared" si="28"/>
        <v>2465.477484</v>
      </c>
    </row>
    <row r="873" ht="12.75" customHeight="1">
      <c r="A873" s="83">
        <f t="shared" si="29"/>
        <v>17.74</v>
      </c>
      <c r="B873" s="83">
        <f>IF( ISERROR( MATCH(R872,Sheet1!$K$9:$K$13,1) ), 1,  MATCH(R872,Sheet1!$K$9:$K$13,1)+1)</f>
        <v>3</v>
      </c>
      <c r="C873" s="94">
        <f>IF( ISERROR( MATCH(D873,Sheet1!$B$25:$B$42) ), 1, MATCH(D873,Sheet1!$B$25:$B$42))</f>
        <v>13</v>
      </c>
      <c r="D873" s="83">
        <f>if(U873, OFFSET(Sheet1!$P$9, 2*B872-1, 0),T872)</f>
        <v>6671.307075</v>
      </c>
      <c r="E873" s="100">
        <f t="array" ref="E873">index(Sheet1!$C$25:$H$42, C873,B873)</f>
        <v>137.8828726</v>
      </c>
      <c r="F873" s="100">
        <f t="array" ref="F873">index(Sheet1!$C$25:$H$42, C873+1,B873)</f>
        <v>148.4892474</v>
      </c>
      <c r="G873" s="94">
        <f t="array" ref="G873">index(Sheet1!$B$25:$B$42, C873,1)</f>
        <v>6500</v>
      </c>
      <c r="H873" s="94">
        <f t="array" ref="H873">index(Sheet1!$B$25:$B$42, C873+1,1)</f>
        <v>7000</v>
      </c>
      <c r="I873" s="100">
        <f t="shared" si="17"/>
        <v>141.5167667</v>
      </c>
      <c r="J873" s="100">
        <f t="array" ref="J873">index(Sheet1!$F$47:$K$64, C873,B873)</f>
        <v>1712.88</v>
      </c>
      <c r="K873" s="100">
        <f t="array" ref="K873">index(Sheet1!$F$47:$K$64, C873+1,B873)</f>
        <v>1551.42</v>
      </c>
      <c r="L873" s="102">
        <f t="shared" si="18"/>
        <v>1657.561519</v>
      </c>
      <c r="M873" s="83">
        <f>L873/( 0.5*Sheet1!$F$18/12)</f>
        <v>1589.506846</v>
      </c>
      <c r="N873" s="83">
        <f t="shared" si="19"/>
        <v>0.4563614259</v>
      </c>
      <c r="O873" s="83">
        <f t="shared" si="20"/>
        <v>376.6448385</v>
      </c>
      <c r="P873" s="83">
        <f t="shared" si="21"/>
        <v>0.108138053</v>
      </c>
      <c r="Q873" s="83">
        <f t="shared" si="22"/>
        <v>1</v>
      </c>
      <c r="R873" s="86">
        <f t="shared" si="31"/>
        <v>141.5932175</v>
      </c>
      <c r="S873" s="86">
        <f>min(R873, offset(Sheet1!$K$9,B873-1,0))</f>
        <v>141.5932175</v>
      </c>
      <c r="T873" s="83">
        <f t="shared" si="30"/>
        <v>6674.91108</v>
      </c>
      <c r="U873" s="83">
        <f t="shared" si="26"/>
        <v>0</v>
      </c>
      <c r="V873" s="83">
        <f t="shared" si="27"/>
        <v>4.152279768</v>
      </c>
      <c r="W873" s="83">
        <f t="shared" si="28"/>
        <v>2469.62752</v>
      </c>
    </row>
    <row r="874" ht="12.75" customHeight="1">
      <c r="A874" s="83">
        <f t="shared" si="29"/>
        <v>17.76</v>
      </c>
      <c r="B874" s="83">
        <f>IF( ISERROR( MATCH(R873,Sheet1!$K$9:$K$13,1) ), 1,  MATCH(R873,Sheet1!$K$9:$K$13,1)+1)</f>
        <v>3</v>
      </c>
      <c r="C874" s="94">
        <f>IF( ISERROR( MATCH(D874,Sheet1!$B$25:$B$42) ), 1, MATCH(D874,Sheet1!$B$25:$B$42))</f>
        <v>13</v>
      </c>
      <c r="D874" s="83">
        <f>if(U874, OFFSET(Sheet1!$P$9, 2*B873-1, 0),T873)</f>
        <v>6674.91108</v>
      </c>
      <c r="E874" s="100">
        <f t="array" ref="E874">index(Sheet1!$C$25:$H$42, C874,B874)</f>
        <v>137.8828726</v>
      </c>
      <c r="F874" s="100">
        <f t="array" ref="F874">index(Sheet1!$C$25:$H$42, C874+1,B874)</f>
        <v>148.4892474</v>
      </c>
      <c r="G874" s="94">
        <f t="array" ref="G874">index(Sheet1!$B$25:$B$42, C874,1)</f>
        <v>6500</v>
      </c>
      <c r="H874" s="94">
        <f t="array" ref="H874">index(Sheet1!$B$25:$B$42, C874+1,1)</f>
        <v>7000</v>
      </c>
      <c r="I874" s="100">
        <f t="shared" si="17"/>
        <v>141.5932175</v>
      </c>
      <c r="J874" s="100">
        <f t="array" ref="J874">index(Sheet1!$F$47:$K$64, C874,B874)</f>
        <v>1712.88</v>
      </c>
      <c r="K874" s="100">
        <f t="array" ref="K874">index(Sheet1!$F$47:$K$64, C874+1,B874)</f>
        <v>1551.42</v>
      </c>
      <c r="L874" s="102">
        <f t="shared" si="18"/>
        <v>1656.397714</v>
      </c>
      <c r="M874" s="83">
        <f>L874/( 0.5*Sheet1!$F$18/12)</f>
        <v>1588.390824</v>
      </c>
      <c r="N874" s="83">
        <f t="shared" si="19"/>
        <v>0.4560410059</v>
      </c>
      <c r="O874" s="83">
        <f t="shared" si="20"/>
        <v>377.0518942</v>
      </c>
      <c r="P874" s="83">
        <f t="shared" si="21"/>
        <v>0.1082549222</v>
      </c>
      <c r="Q874" s="83">
        <f t="shared" si="22"/>
        <v>1</v>
      </c>
      <c r="R874" s="86">
        <f t="shared" si="31"/>
        <v>141.6695724</v>
      </c>
      <c r="S874" s="86">
        <f>min(R874, offset(Sheet1!$K$9,B874-1,0))</f>
        <v>141.6695724</v>
      </c>
      <c r="T874" s="83">
        <f t="shared" si="30"/>
        <v>6678.510559</v>
      </c>
      <c r="U874" s="83">
        <f t="shared" si="26"/>
        <v>0</v>
      </c>
      <c r="V874" s="83">
        <f t="shared" si="27"/>
        <v>4.154520918</v>
      </c>
      <c r="W874" s="83">
        <f t="shared" si="28"/>
        <v>2473.779799</v>
      </c>
    </row>
    <row r="875" ht="12.75" customHeight="1">
      <c r="A875" s="83">
        <f t="shared" si="29"/>
        <v>17.78</v>
      </c>
      <c r="B875" s="83">
        <f>IF( ISERROR( MATCH(R874,Sheet1!$K$9:$K$13,1) ), 1,  MATCH(R874,Sheet1!$K$9:$K$13,1)+1)</f>
        <v>3</v>
      </c>
      <c r="C875" s="94">
        <f>IF( ISERROR( MATCH(D875,Sheet1!$B$25:$B$42) ), 1, MATCH(D875,Sheet1!$B$25:$B$42))</f>
        <v>13</v>
      </c>
      <c r="D875" s="83">
        <f>if(U875, OFFSET(Sheet1!$P$9, 2*B874-1, 0),T874)</f>
        <v>6678.510559</v>
      </c>
      <c r="E875" s="100">
        <f t="array" ref="E875">index(Sheet1!$C$25:$H$42, C875,B875)</f>
        <v>137.8828726</v>
      </c>
      <c r="F875" s="100">
        <f t="array" ref="F875">index(Sheet1!$C$25:$H$42, C875+1,B875)</f>
        <v>148.4892474</v>
      </c>
      <c r="G875" s="94">
        <f t="array" ref="G875">index(Sheet1!$B$25:$B$42, C875,1)</f>
        <v>6500</v>
      </c>
      <c r="H875" s="94">
        <f t="array" ref="H875">index(Sheet1!$B$25:$B$42, C875+1,1)</f>
        <v>7000</v>
      </c>
      <c r="I875" s="100">
        <f t="shared" si="17"/>
        <v>141.6695724</v>
      </c>
      <c r="J875" s="100">
        <f t="array" ref="J875">index(Sheet1!$F$47:$K$64, C875,B875)</f>
        <v>1712.88</v>
      </c>
      <c r="K875" s="100">
        <f t="array" ref="K875">index(Sheet1!$F$47:$K$64, C875+1,B875)</f>
        <v>1551.42</v>
      </c>
      <c r="L875" s="102">
        <f t="shared" si="18"/>
        <v>1655.23537</v>
      </c>
      <c r="M875" s="83">
        <f>L875/( 0.5*Sheet1!$F$18/12)</f>
        <v>1587.276202</v>
      </c>
      <c r="N875" s="83">
        <f t="shared" si="19"/>
        <v>0.4557209883</v>
      </c>
      <c r="O875" s="83">
        <f t="shared" si="20"/>
        <v>377.4586581</v>
      </c>
      <c r="P875" s="83">
        <f t="shared" si="21"/>
        <v>0.1083717077</v>
      </c>
      <c r="Q875" s="83">
        <f t="shared" si="22"/>
        <v>1</v>
      </c>
      <c r="R875" s="86">
        <f t="shared" si="31"/>
        <v>141.7458313</v>
      </c>
      <c r="S875" s="86">
        <f>min(R875, offset(Sheet1!$K$9,B875-1,0))</f>
        <v>141.7458313</v>
      </c>
      <c r="T875" s="83">
        <f t="shared" si="30"/>
        <v>6682.105518</v>
      </c>
      <c r="U875" s="83">
        <f t="shared" si="26"/>
        <v>0</v>
      </c>
      <c r="V875" s="83">
        <f t="shared" si="27"/>
        <v>4.156759254</v>
      </c>
      <c r="W875" s="83">
        <f t="shared" si="28"/>
        <v>2477.93432</v>
      </c>
    </row>
    <row r="876" ht="12.75" customHeight="1">
      <c r="A876" s="83">
        <f t="shared" si="29"/>
        <v>17.8</v>
      </c>
      <c r="B876" s="83">
        <f>IF( ISERROR( MATCH(R875,Sheet1!$K$9:$K$13,1) ), 1,  MATCH(R875,Sheet1!$K$9:$K$13,1)+1)</f>
        <v>3</v>
      </c>
      <c r="C876" s="94">
        <f>IF( ISERROR( MATCH(D876,Sheet1!$B$25:$B$42) ), 1, MATCH(D876,Sheet1!$B$25:$B$42))</f>
        <v>13</v>
      </c>
      <c r="D876" s="83">
        <f>if(U876, OFFSET(Sheet1!$P$9, 2*B875-1, 0),T875)</f>
        <v>6682.105518</v>
      </c>
      <c r="E876" s="100">
        <f t="array" ref="E876">index(Sheet1!$C$25:$H$42, C876,B876)</f>
        <v>137.8828726</v>
      </c>
      <c r="F876" s="100">
        <f t="array" ref="F876">index(Sheet1!$C$25:$H$42, C876+1,B876)</f>
        <v>148.4892474</v>
      </c>
      <c r="G876" s="94">
        <f t="array" ref="G876">index(Sheet1!$B$25:$B$42, C876,1)</f>
        <v>6500</v>
      </c>
      <c r="H876" s="94">
        <f t="array" ref="H876">index(Sheet1!$B$25:$B$42, C876+1,1)</f>
        <v>7000</v>
      </c>
      <c r="I876" s="100">
        <f t="shared" si="17"/>
        <v>141.7458313</v>
      </c>
      <c r="J876" s="100">
        <f t="array" ref="J876">index(Sheet1!$F$47:$K$64, C876,B876)</f>
        <v>1712.88</v>
      </c>
      <c r="K876" s="100">
        <f t="array" ref="K876">index(Sheet1!$F$47:$K$64, C876+1,B876)</f>
        <v>1551.42</v>
      </c>
      <c r="L876" s="102">
        <f t="shared" si="18"/>
        <v>1654.074486</v>
      </c>
      <c r="M876" s="83">
        <f>L876/( 0.5*Sheet1!$F$18/12)</f>
        <v>1586.162981</v>
      </c>
      <c r="N876" s="83">
        <f t="shared" si="19"/>
        <v>0.4554013726</v>
      </c>
      <c r="O876" s="83">
        <f t="shared" si="20"/>
        <v>377.86513</v>
      </c>
      <c r="P876" s="83">
        <f t="shared" si="21"/>
        <v>0.1084884094</v>
      </c>
      <c r="Q876" s="83">
        <f t="shared" si="22"/>
        <v>1</v>
      </c>
      <c r="R876" s="86">
        <f t="shared" si="31"/>
        <v>141.8219945</v>
      </c>
      <c r="S876" s="86">
        <f>min(R876, offset(Sheet1!$K$9,B876-1,0))</f>
        <v>141.8219945</v>
      </c>
      <c r="T876" s="83">
        <f t="shared" si="30"/>
        <v>6685.695961</v>
      </c>
      <c r="U876" s="83">
        <f t="shared" si="26"/>
        <v>0</v>
      </c>
      <c r="V876" s="83">
        <f t="shared" si="27"/>
        <v>4.158994778</v>
      </c>
      <c r="W876" s="83">
        <f t="shared" si="28"/>
        <v>2482.09108</v>
      </c>
    </row>
    <row r="877" ht="12.75" customHeight="1">
      <c r="A877" s="83">
        <f t="shared" si="29"/>
        <v>17.82</v>
      </c>
      <c r="B877" s="83">
        <f>IF( ISERROR( MATCH(R876,Sheet1!$K$9:$K$13,1) ), 1,  MATCH(R876,Sheet1!$K$9:$K$13,1)+1)</f>
        <v>3</v>
      </c>
      <c r="C877" s="94">
        <f>IF( ISERROR( MATCH(D877,Sheet1!$B$25:$B$42) ), 1, MATCH(D877,Sheet1!$B$25:$B$42))</f>
        <v>13</v>
      </c>
      <c r="D877" s="83">
        <f>if(U877, OFFSET(Sheet1!$P$9, 2*B876-1, 0),T876)</f>
        <v>6685.695961</v>
      </c>
      <c r="E877" s="100">
        <f t="array" ref="E877">index(Sheet1!$C$25:$H$42, C877,B877)</f>
        <v>137.8828726</v>
      </c>
      <c r="F877" s="100">
        <f t="array" ref="F877">index(Sheet1!$C$25:$H$42, C877+1,B877)</f>
        <v>148.4892474</v>
      </c>
      <c r="G877" s="94">
        <f t="array" ref="G877">index(Sheet1!$B$25:$B$42, C877,1)</f>
        <v>6500</v>
      </c>
      <c r="H877" s="94">
        <f t="array" ref="H877">index(Sheet1!$B$25:$B$42, C877+1,1)</f>
        <v>7000</v>
      </c>
      <c r="I877" s="100">
        <f t="shared" si="17"/>
        <v>141.8219945</v>
      </c>
      <c r="J877" s="100">
        <f t="array" ref="J877">index(Sheet1!$F$47:$K$64, C877,B877)</f>
        <v>1712.88</v>
      </c>
      <c r="K877" s="100">
        <f t="array" ref="K877">index(Sheet1!$F$47:$K$64, C877+1,B877)</f>
        <v>1551.42</v>
      </c>
      <c r="L877" s="102">
        <f t="shared" si="18"/>
        <v>1652.91506</v>
      </c>
      <c r="M877" s="83">
        <f>L877/( 0.5*Sheet1!$F$18/12)</f>
        <v>1585.051158</v>
      </c>
      <c r="N877" s="83">
        <f t="shared" si="19"/>
        <v>0.4550821583</v>
      </c>
      <c r="O877" s="83">
        <f t="shared" si="20"/>
        <v>378.2713096</v>
      </c>
      <c r="P877" s="83">
        <f t="shared" si="21"/>
        <v>0.1086050272</v>
      </c>
      <c r="Q877" s="83">
        <f t="shared" si="22"/>
        <v>1</v>
      </c>
      <c r="R877" s="86">
        <f t="shared" si="31"/>
        <v>141.898062</v>
      </c>
      <c r="S877" s="86">
        <f>min(R877, offset(Sheet1!$K$9,B877-1,0))</f>
        <v>141.898062</v>
      </c>
      <c r="T877" s="83">
        <f t="shared" si="30"/>
        <v>6689.281893</v>
      </c>
      <c r="U877" s="83">
        <f t="shared" si="26"/>
        <v>0</v>
      </c>
      <c r="V877" s="83">
        <f t="shared" si="27"/>
        <v>4.161227495</v>
      </c>
      <c r="W877" s="83">
        <f t="shared" si="28"/>
        <v>2486.250074</v>
      </c>
    </row>
    <row r="878" ht="12.75" customHeight="1">
      <c r="A878" s="83">
        <f t="shared" si="29"/>
        <v>17.84</v>
      </c>
      <c r="B878" s="83">
        <f>IF( ISERROR( MATCH(R877,Sheet1!$K$9:$K$13,1) ), 1,  MATCH(R877,Sheet1!$K$9:$K$13,1)+1)</f>
        <v>3</v>
      </c>
      <c r="C878" s="94">
        <f>IF( ISERROR( MATCH(D878,Sheet1!$B$25:$B$42) ), 1, MATCH(D878,Sheet1!$B$25:$B$42))</f>
        <v>13</v>
      </c>
      <c r="D878" s="83">
        <f>if(U878, OFFSET(Sheet1!$P$9, 2*B877-1, 0),T877)</f>
        <v>6689.281893</v>
      </c>
      <c r="E878" s="100">
        <f t="array" ref="E878">index(Sheet1!$C$25:$H$42, C878,B878)</f>
        <v>137.8828726</v>
      </c>
      <c r="F878" s="100">
        <f t="array" ref="F878">index(Sheet1!$C$25:$H$42, C878+1,B878)</f>
        <v>148.4892474</v>
      </c>
      <c r="G878" s="94">
        <f t="array" ref="G878">index(Sheet1!$B$25:$B$42, C878,1)</f>
        <v>6500</v>
      </c>
      <c r="H878" s="94">
        <f t="array" ref="H878">index(Sheet1!$B$25:$B$42, C878+1,1)</f>
        <v>7000</v>
      </c>
      <c r="I878" s="100">
        <f t="shared" si="17"/>
        <v>141.898062</v>
      </c>
      <c r="J878" s="100">
        <f t="array" ref="J878">index(Sheet1!$F$47:$K$64, C878,B878)</f>
        <v>1712.88</v>
      </c>
      <c r="K878" s="100">
        <f t="array" ref="K878">index(Sheet1!$F$47:$K$64, C878+1,B878)</f>
        <v>1551.42</v>
      </c>
      <c r="L878" s="102">
        <f t="shared" si="18"/>
        <v>1651.757091</v>
      </c>
      <c r="M878" s="83">
        <f>L878/( 0.5*Sheet1!$F$18/12)</f>
        <v>1583.940731</v>
      </c>
      <c r="N878" s="83">
        <f t="shared" si="19"/>
        <v>0.4547633452</v>
      </c>
      <c r="O878" s="83">
        <f t="shared" si="20"/>
        <v>378.6771968</v>
      </c>
      <c r="P878" s="83">
        <f t="shared" si="21"/>
        <v>0.1087215609</v>
      </c>
      <c r="Q878" s="83">
        <f t="shared" si="22"/>
        <v>1</v>
      </c>
      <c r="R878" s="86">
        <f t="shared" si="31"/>
        <v>141.9740339</v>
      </c>
      <c r="S878" s="86">
        <f>min(R878, offset(Sheet1!$K$9,B878-1,0))</f>
        <v>141.9740339</v>
      </c>
      <c r="T878" s="83">
        <f t="shared" si="30"/>
        <v>6692.863319</v>
      </c>
      <c r="U878" s="83">
        <f t="shared" si="26"/>
        <v>0</v>
      </c>
      <c r="V878" s="83">
        <f t="shared" si="27"/>
        <v>4.163457405</v>
      </c>
      <c r="W878" s="83">
        <f t="shared" si="28"/>
        <v>2490.411302</v>
      </c>
    </row>
    <row r="879" ht="12.75" customHeight="1">
      <c r="A879" s="83">
        <f t="shared" si="29"/>
        <v>17.86</v>
      </c>
      <c r="B879" s="83">
        <f>IF( ISERROR( MATCH(R878,Sheet1!$K$9:$K$13,1) ), 1,  MATCH(R878,Sheet1!$K$9:$K$13,1)+1)</f>
        <v>3</v>
      </c>
      <c r="C879" s="94">
        <f>IF( ISERROR( MATCH(D879,Sheet1!$B$25:$B$42) ), 1, MATCH(D879,Sheet1!$B$25:$B$42))</f>
        <v>13</v>
      </c>
      <c r="D879" s="83">
        <f>if(U879, OFFSET(Sheet1!$P$9, 2*B878-1, 0),T878)</f>
        <v>6692.863319</v>
      </c>
      <c r="E879" s="100">
        <f t="array" ref="E879">index(Sheet1!$C$25:$H$42, C879,B879)</f>
        <v>137.8828726</v>
      </c>
      <c r="F879" s="100">
        <f t="array" ref="F879">index(Sheet1!$C$25:$H$42, C879+1,B879)</f>
        <v>148.4892474</v>
      </c>
      <c r="G879" s="94">
        <f t="array" ref="G879">index(Sheet1!$B$25:$B$42, C879,1)</f>
        <v>6500</v>
      </c>
      <c r="H879" s="94">
        <f t="array" ref="H879">index(Sheet1!$B$25:$B$42, C879+1,1)</f>
        <v>7000</v>
      </c>
      <c r="I879" s="100">
        <f t="shared" si="17"/>
        <v>141.9740339</v>
      </c>
      <c r="J879" s="100">
        <f t="array" ref="J879">index(Sheet1!$F$47:$K$64, C879,B879)</f>
        <v>1712.88</v>
      </c>
      <c r="K879" s="100">
        <f t="array" ref="K879">index(Sheet1!$F$47:$K$64, C879+1,B879)</f>
        <v>1551.42</v>
      </c>
      <c r="L879" s="102">
        <f t="shared" si="18"/>
        <v>1650.600577</v>
      </c>
      <c r="M879" s="83">
        <f>L879/( 0.5*Sheet1!$F$18/12)</f>
        <v>1582.8317</v>
      </c>
      <c r="N879" s="83">
        <f t="shared" si="19"/>
        <v>0.4544449326</v>
      </c>
      <c r="O879" s="83">
        <f t="shared" si="20"/>
        <v>379.0827912</v>
      </c>
      <c r="P879" s="83">
        <f t="shared" si="21"/>
        <v>0.1088380107</v>
      </c>
      <c r="Q879" s="83">
        <f t="shared" si="22"/>
        <v>1</v>
      </c>
      <c r="R879" s="86">
        <f t="shared" si="31"/>
        <v>142.0499103</v>
      </c>
      <c r="S879" s="86">
        <f>min(R879, offset(Sheet1!$K$9,B879-1,0))</f>
        <v>142.0499103</v>
      </c>
      <c r="T879" s="83">
        <f t="shared" si="30"/>
        <v>6696.440245</v>
      </c>
      <c r="U879" s="83">
        <f t="shared" si="26"/>
        <v>0</v>
      </c>
      <c r="V879" s="83">
        <f t="shared" si="27"/>
        <v>4.165684514</v>
      </c>
      <c r="W879" s="83">
        <f t="shared" si="28"/>
        <v>2494.574759</v>
      </c>
    </row>
    <row r="880" ht="12.75" customHeight="1">
      <c r="A880" s="83">
        <f t="shared" si="29"/>
        <v>17.88</v>
      </c>
      <c r="B880" s="83">
        <f>IF( ISERROR( MATCH(R879,Sheet1!$K$9:$K$13,1) ), 1,  MATCH(R879,Sheet1!$K$9:$K$13,1)+1)</f>
        <v>3</v>
      </c>
      <c r="C880" s="94">
        <f>IF( ISERROR( MATCH(D880,Sheet1!$B$25:$B$42) ), 1, MATCH(D880,Sheet1!$B$25:$B$42))</f>
        <v>13</v>
      </c>
      <c r="D880" s="83">
        <f>if(U880, OFFSET(Sheet1!$P$9, 2*B879-1, 0),T879)</f>
        <v>6696.440245</v>
      </c>
      <c r="E880" s="100">
        <f t="array" ref="E880">index(Sheet1!$C$25:$H$42, C880,B880)</f>
        <v>137.8828726</v>
      </c>
      <c r="F880" s="100">
        <f t="array" ref="F880">index(Sheet1!$C$25:$H$42, C880+1,B880)</f>
        <v>148.4892474</v>
      </c>
      <c r="G880" s="94">
        <f t="array" ref="G880">index(Sheet1!$B$25:$B$42, C880,1)</f>
        <v>6500</v>
      </c>
      <c r="H880" s="94">
        <f t="array" ref="H880">index(Sheet1!$B$25:$B$42, C880+1,1)</f>
        <v>7000</v>
      </c>
      <c r="I880" s="100">
        <f t="shared" si="17"/>
        <v>142.0499103</v>
      </c>
      <c r="J880" s="100">
        <f t="array" ref="J880">index(Sheet1!$F$47:$K$64, C880,B880)</f>
        <v>1712.88</v>
      </c>
      <c r="K880" s="100">
        <f t="array" ref="K880">index(Sheet1!$F$47:$K$64, C880+1,B880)</f>
        <v>1551.42</v>
      </c>
      <c r="L880" s="102">
        <f t="shared" si="18"/>
        <v>1649.445516</v>
      </c>
      <c r="M880" s="83">
        <f>L880/( 0.5*Sheet1!$F$18/12)</f>
        <v>1581.724063</v>
      </c>
      <c r="N880" s="83">
        <f t="shared" si="19"/>
        <v>0.4541269201</v>
      </c>
      <c r="O880" s="83">
        <f t="shared" si="20"/>
        <v>379.4880925</v>
      </c>
      <c r="P880" s="83">
        <f t="shared" si="21"/>
        <v>0.1089543763</v>
      </c>
      <c r="Q880" s="83">
        <f t="shared" si="22"/>
        <v>1</v>
      </c>
      <c r="R880" s="86">
        <f t="shared" si="31"/>
        <v>142.1256914</v>
      </c>
      <c r="S880" s="86">
        <f>min(R880, offset(Sheet1!$K$9,B880-1,0))</f>
        <v>142.1256914</v>
      </c>
      <c r="T880" s="83">
        <f t="shared" si="30"/>
        <v>6700.012675</v>
      </c>
      <c r="U880" s="83">
        <f t="shared" si="26"/>
        <v>0</v>
      </c>
      <c r="V880" s="83">
        <f t="shared" si="27"/>
        <v>4.167908824</v>
      </c>
      <c r="W880" s="83">
        <f t="shared" si="28"/>
        <v>2498.740444</v>
      </c>
    </row>
    <row r="881" ht="12.75" customHeight="1">
      <c r="A881" s="83">
        <f t="shared" si="29"/>
        <v>17.9</v>
      </c>
      <c r="B881" s="83">
        <f>IF( ISERROR( MATCH(R880,Sheet1!$K$9:$K$13,1) ), 1,  MATCH(R880,Sheet1!$K$9:$K$13,1)+1)</f>
        <v>3</v>
      </c>
      <c r="C881" s="94">
        <f>IF( ISERROR( MATCH(D881,Sheet1!$B$25:$B$42) ), 1, MATCH(D881,Sheet1!$B$25:$B$42))</f>
        <v>13</v>
      </c>
      <c r="D881" s="83">
        <f>if(U881, OFFSET(Sheet1!$P$9, 2*B880-1, 0),T880)</f>
        <v>6700.012675</v>
      </c>
      <c r="E881" s="100">
        <f t="array" ref="E881">index(Sheet1!$C$25:$H$42, C881,B881)</f>
        <v>137.8828726</v>
      </c>
      <c r="F881" s="100">
        <f t="array" ref="F881">index(Sheet1!$C$25:$H$42, C881+1,B881)</f>
        <v>148.4892474</v>
      </c>
      <c r="G881" s="94">
        <f t="array" ref="G881">index(Sheet1!$B$25:$B$42, C881,1)</f>
        <v>6500</v>
      </c>
      <c r="H881" s="94">
        <f t="array" ref="H881">index(Sheet1!$B$25:$B$42, C881+1,1)</f>
        <v>7000</v>
      </c>
      <c r="I881" s="100">
        <f t="shared" si="17"/>
        <v>142.1256914</v>
      </c>
      <c r="J881" s="100">
        <f t="array" ref="J881">index(Sheet1!$F$47:$K$64, C881,B881)</f>
        <v>1712.88</v>
      </c>
      <c r="K881" s="100">
        <f t="array" ref="K881">index(Sheet1!$F$47:$K$64, C881+1,B881)</f>
        <v>1551.42</v>
      </c>
      <c r="L881" s="102">
        <f t="shared" si="18"/>
        <v>1648.291907</v>
      </c>
      <c r="M881" s="83">
        <f>L881/( 0.5*Sheet1!$F$18/12)</f>
        <v>1580.617817</v>
      </c>
      <c r="N881" s="83">
        <f t="shared" si="19"/>
        <v>0.4538093073</v>
      </c>
      <c r="O881" s="83">
        <f t="shared" si="20"/>
        <v>379.8931006</v>
      </c>
      <c r="P881" s="83">
        <f t="shared" si="21"/>
        <v>0.1090706577</v>
      </c>
      <c r="Q881" s="83">
        <f t="shared" si="22"/>
        <v>1</v>
      </c>
      <c r="R881" s="86">
        <f t="shared" si="31"/>
        <v>142.2013772</v>
      </c>
      <c r="S881" s="86">
        <f>min(R881, offset(Sheet1!$K$9,B881-1,0))</f>
        <v>142.2013772</v>
      </c>
      <c r="T881" s="83">
        <f t="shared" si="30"/>
        <v>6703.580614</v>
      </c>
      <c r="U881" s="83">
        <f t="shared" si="26"/>
        <v>0</v>
      </c>
      <c r="V881" s="83">
        <f t="shared" si="27"/>
        <v>4.170130338</v>
      </c>
      <c r="W881" s="83">
        <f t="shared" si="28"/>
        <v>2502.908353</v>
      </c>
    </row>
    <row r="882" ht="12.75" customHeight="1">
      <c r="A882" s="83">
        <f t="shared" si="29"/>
        <v>17.92</v>
      </c>
      <c r="B882" s="83">
        <f>IF( ISERROR( MATCH(R881,Sheet1!$K$9:$K$13,1) ), 1,  MATCH(R881,Sheet1!$K$9:$K$13,1)+1)</f>
        <v>3</v>
      </c>
      <c r="C882" s="94">
        <f>IF( ISERROR( MATCH(D882,Sheet1!$B$25:$B$42) ), 1, MATCH(D882,Sheet1!$B$25:$B$42))</f>
        <v>13</v>
      </c>
      <c r="D882" s="83">
        <f>if(U882, OFFSET(Sheet1!$P$9, 2*B881-1, 0),T881)</f>
        <v>6703.580614</v>
      </c>
      <c r="E882" s="100">
        <f t="array" ref="E882">index(Sheet1!$C$25:$H$42, C882,B882)</f>
        <v>137.8828726</v>
      </c>
      <c r="F882" s="100">
        <f t="array" ref="F882">index(Sheet1!$C$25:$H$42, C882+1,B882)</f>
        <v>148.4892474</v>
      </c>
      <c r="G882" s="94">
        <f t="array" ref="G882">index(Sheet1!$B$25:$B$42, C882,1)</f>
        <v>6500</v>
      </c>
      <c r="H882" s="94">
        <f t="array" ref="H882">index(Sheet1!$B$25:$B$42, C882+1,1)</f>
        <v>7000</v>
      </c>
      <c r="I882" s="100">
        <f t="shared" si="17"/>
        <v>142.2013772</v>
      </c>
      <c r="J882" s="100">
        <f t="array" ref="J882">index(Sheet1!$F$47:$K$64, C882,B882)</f>
        <v>1712.88</v>
      </c>
      <c r="K882" s="100">
        <f t="array" ref="K882">index(Sheet1!$F$47:$K$64, C882+1,B882)</f>
        <v>1551.42</v>
      </c>
      <c r="L882" s="102">
        <f t="shared" si="18"/>
        <v>1647.139748</v>
      </c>
      <c r="M882" s="83">
        <f>L882/( 0.5*Sheet1!$F$18/12)</f>
        <v>1579.512963</v>
      </c>
      <c r="N882" s="83">
        <f t="shared" si="19"/>
        <v>0.4534920938</v>
      </c>
      <c r="O882" s="83">
        <f t="shared" si="20"/>
        <v>380.2978152</v>
      </c>
      <c r="P882" s="83">
        <f t="shared" si="21"/>
        <v>0.1091868548</v>
      </c>
      <c r="Q882" s="83">
        <f t="shared" si="22"/>
        <v>1</v>
      </c>
      <c r="R882" s="86">
        <f t="shared" si="31"/>
        <v>142.2769678</v>
      </c>
      <c r="S882" s="86">
        <f>min(R882, offset(Sheet1!$K$9,B882-1,0))</f>
        <v>142.2769678</v>
      </c>
      <c r="T882" s="83">
        <f t="shared" si="30"/>
        <v>6707.144068</v>
      </c>
      <c r="U882" s="83">
        <f t="shared" si="26"/>
        <v>0</v>
      </c>
      <c r="V882" s="83">
        <f t="shared" si="27"/>
        <v>4.17234906</v>
      </c>
      <c r="W882" s="83">
        <f t="shared" si="28"/>
        <v>2507.078483</v>
      </c>
    </row>
    <row r="883" ht="12.75" customHeight="1">
      <c r="A883" s="83">
        <f t="shared" si="29"/>
        <v>17.94</v>
      </c>
      <c r="B883" s="83">
        <f>IF( ISERROR( MATCH(R882,Sheet1!$K$9:$K$13,1) ), 1,  MATCH(R882,Sheet1!$K$9:$K$13,1)+1)</f>
        <v>3</v>
      </c>
      <c r="C883" s="94">
        <f>IF( ISERROR( MATCH(D883,Sheet1!$B$25:$B$42) ), 1, MATCH(D883,Sheet1!$B$25:$B$42))</f>
        <v>13</v>
      </c>
      <c r="D883" s="83">
        <f>if(U883, OFFSET(Sheet1!$P$9, 2*B882-1, 0),T882)</f>
        <v>6707.144068</v>
      </c>
      <c r="E883" s="100">
        <f t="array" ref="E883">index(Sheet1!$C$25:$H$42, C883,B883)</f>
        <v>137.8828726</v>
      </c>
      <c r="F883" s="100">
        <f t="array" ref="F883">index(Sheet1!$C$25:$H$42, C883+1,B883)</f>
        <v>148.4892474</v>
      </c>
      <c r="G883" s="94">
        <f t="array" ref="G883">index(Sheet1!$B$25:$B$42, C883,1)</f>
        <v>6500</v>
      </c>
      <c r="H883" s="94">
        <f t="array" ref="H883">index(Sheet1!$B$25:$B$42, C883+1,1)</f>
        <v>7000</v>
      </c>
      <c r="I883" s="100">
        <f t="shared" si="17"/>
        <v>142.2769678</v>
      </c>
      <c r="J883" s="100">
        <f t="array" ref="J883">index(Sheet1!$F$47:$K$64, C883,B883)</f>
        <v>1712.88</v>
      </c>
      <c r="K883" s="100">
        <f t="array" ref="K883">index(Sheet1!$F$47:$K$64, C883+1,B883)</f>
        <v>1551.42</v>
      </c>
      <c r="L883" s="102">
        <f t="shared" si="18"/>
        <v>1645.989038</v>
      </c>
      <c r="M883" s="83">
        <f>L883/( 0.5*Sheet1!$F$18/12)</f>
        <v>1578.409497</v>
      </c>
      <c r="N883" s="83">
        <f t="shared" si="19"/>
        <v>0.4531752791</v>
      </c>
      <c r="O883" s="83">
        <f t="shared" si="20"/>
        <v>380.702236</v>
      </c>
      <c r="P883" s="83">
        <f t="shared" si="21"/>
        <v>0.1093029676</v>
      </c>
      <c r="Q883" s="83">
        <f t="shared" si="22"/>
        <v>1</v>
      </c>
      <c r="R883" s="86">
        <f t="shared" si="31"/>
        <v>142.3524634</v>
      </c>
      <c r="S883" s="86">
        <f>min(R883, offset(Sheet1!$K$9,B883-1,0))</f>
        <v>142.3524634</v>
      </c>
      <c r="T883" s="83">
        <f t="shared" si="30"/>
        <v>6710.703041</v>
      </c>
      <c r="U883" s="83">
        <f t="shared" si="26"/>
        <v>0</v>
      </c>
      <c r="V883" s="83">
        <f t="shared" si="27"/>
        <v>4.174564991</v>
      </c>
      <c r="W883" s="83">
        <f t="shared" si="28"/>
        <v>2511.250832</v>
      </c>
    </row>
    <row r="884" ht="12.75" customHeight="1">
      <c r="A884" s="83">
        <f t="shared" si="29"/>
        <v>17.96</v>
      </c>
      <c r="B884" s="83">
        <f>IF( ISERROR( MATCH(R883,Sheet1!$K$9:$K$13,1) ), 1,  MATCH(R883,Sheet1!$K$9:$K$13,1)+1)</f>
        <v>3</v>
      </c>
      <c r="C884" s="94">
        <f>IF( ISERROR( MATCH(D884,Sheet1!$B$25:$B$42) ), 1, MATCH(D884,Sheet1!$B$25:$B$42))</f>
        <v>13</v>
      </c>
      <c r="D884" s="83">
        <f>if(U884, OFFSET(Sheet1!$P$9, 2*B883-1, 0),T883)</f>
        <v>6710.703041</v>
      </c>
      <c r="E884" s="100">
        <f t="array" ref="E884">index(Sheet1!$C$25:$H$42, C884,B884)</f>
        <v>137.8828726</v>
      </c>
      <c r="F884" s="100">
        <f t="array" ref="F884">index(Sheet1!$C$25:$H$42, C884+1,B884)</f>
        <v>148.4892474</v>
      </c>
      <c r="G884" s="94">
        <f t="array" ref="G884">index(Sheet1!$B$25:$B$42, C884,1)</f>
        <v>6500</v>
      </c>
      <c r="H884" s="94">
        <f t="array" ref="H884">index(Sheet1!$B$25:$B$42, C884+1,1)</f>
        <v>7000</v>
      </c>
      <c r="I884" s="100">
        <f t="shared" si="17"/>
        <v>142.3524634</v>
      </c>
      <c r="J884" s="100">
        <f t="array" ref="J884">index(Sheet1!$F$47:$K$64, C884,B884)</f>
        <v>1712.88</v>
      </c>
      <c r="K884" s="100">
        <f t="array" ref="K884">index(Sheet1!$F$47:$K$64, C884+1,B884)</f>
        <v>1551.42</v>
      </c>
      <c r="L884" s="102">
        <f t="shared" si="18"/>
        <v>1644.839774</v>
      </c>
      <c r="M884" s="83">
        <f>L884/( 0.5*Sheet1!$F$18/12)</f>
        <v>1577.307419</v>
      </c>
      <c r="N884" s="83">
        <f t="shared" si="19"/>
        <v>0.4528588628</v>
      </c>
      <c r="O884" s="83">
        <f t="shared" si="20"/>
        <v>381.1063629</v>
      </c>
      <c r="P884" s="83">
        <f t="shared" si="21"/>
        <v>0.1094189959</v>
      </c>
      <c r="Q884" s="83">
        <f t="shared" si="22"/>
        <v>1</v>
      </c>
      <c r="R884" s="86">
        <f t="shared" si="31"/>
        <v>142.4278641</v>
      </c>
      <c r="S884" s="86">
        <f>min(R884, offset(Sheet1!$K$9,B884-1,0))</f>
        <v>142.4278641</v>
      </c>
      <c r="T884" s="83">
        <f t="shared" si="30"/>
        <v>6714.257538</v>
      </c>
      <c r="U884" s="83">
        <f t="shared" si="26"/>
        <v>0</v>
      </c>
      <c r="V884" s="83">
        <f t="shared" si="27"/>
        <v>4.176778136</v>
      </c>
      <c r="W884" s="83">
        <f t="shared" si="28"/>
        <v>2515.425397</v>
      </c>
    </row>
    <row r="885" ht="12.75" customHeight="1">
      <c r="A885" s="83">
        <f t="shared" si="29"/>
        <v>17.98</v>
      </c>
      <c r="B885" s="83">
        <f>IF( ISERROR( MATCH(R884,Sheet1!$K$9:$K$13,1) ), 1,  MATCH(R884,Sheet1!$K$9:$K$13,1)+1)</f>
        <v>3</v>
      </c>
      <c r="C885" s="94">
        <f>IF( ISERROR( MATCH(D885,Sheet1!$B$25:$B$42) ), 1, MATCH(D885,Sheet1!$B$25:$B$42))</f>
        <v>13</v>
      </c>
      <c r="D885" s="83">
        <f>if(U885, OFFSET(Sheet1!$P$9, 2*B884-1, 0),T884)</f>
        <v>6714.257538</v>
      </c>
      <c r="E885" s="100">
        <f t="array" ref="E885">index(Sheet1!$C$25:$H$42, C885,B885)</f>
        <v>137.8828726</v>
      </c>
      <c r="F885" s="100">
        <f t="array" ref="F885">index(Sheet1!$C$25:$H$42, C885+1,B885)</f>
        <v>148.4892474</v>
      </c>
      <c r="G885" s="94">
        <f t="array" ref="G885">index(Sheet1!$B$25:$B$42, C885,1)</f>
        <v>6500</v>
      </c>
      <c r="H885" s="94">
        <f t="array" ref="H885">index(Sheet1!$B$25:$B$42, C885+1,1)</f>
        <v>7000</v>
      </c>
      <c r="I885" s="100">
        <f t="shared" si="17"/>
        <v>142.4278641</v>
      </c>
      <c r="J885" s="100">
        <f t="array" ref="J885">index(Sheet1!$F$47:$K$64, C885,B885)</f>
        <v>1712.88</v>
      </c>
      <c r="K885" s="100">
        <f t="array" ref="K885">index(Sheet1!$F$47:$K$64, C885+1,B885)</f>
        <v>1551.42</v>
      </c>
      <c r="L885" s="102">
        <f t="shared" si="18"/>
        <v>1643.691956</v>
      </c>
      <c r="M885" s="83">
        <f>L885/( 0.5*Sheet1!$F$18/12)</f>
        <v>1576.206727</v>
      </c>
      <c r="N885" s="83">
        <f t="shared" si="19"/>
        <v>0.4525428444</v>
      </c>
      <c r="O885" s="83">
        <f t="shared" si="20"/>
        <v>381.5101955</v>
      </c>
      <c r="P885" s="83">
        <f t="shared" si="21"/>
        <v>0.1095349398</v>
      </c>
      <c r="Q885" s="83">
        <f t="shared" si="22"/>
        <v>1</v>
      </c>
      <c r="R885" s="86">
        <f t="shared" si="31"/>
        <v>142.5031699</v>
      </c>
      <c r="S885" s="86">
        <f>min(R885, offset(Sheet1!$K$9,B885-1,0))</f>
        <v>142.5031699</v>
      </c>
      <c r="T885" s="83">
        <f t="shared" si="30"/>
        <v>6717.807565</v>
      </c>
      <c r="U885" s="83">
        <f t="shared" si="26"/>
        <v>0</v>
      </c>
      <c r="V885" s="83">
        <f t="shared" si="27"/>
        <v>4.178988498</v>
      </c>
      <c r="W885" s="83">
        <f t="shared" si="28"/>
        <v>2519.602175</v>
      </c>
    </row>
    <row r="886" ht="12.75" customHeight="1">
      <c r="A886" s="83">
        <f t="shared" si="29"/>
        <v>18</v>
      </c>
      <c r="B886" s="83">
        <f>IF( ISERROR( MATCH(R885,Sheet1!$K$9:$K$13,1) ), 1,  MATCH(R885,Sheet1!$K$9:$K$13,1)+1)</f>
        <v>3</v>
      </c>
      <c r="C886" s="94">
        <f>IF( ISERROR( MATCH(D886,Sheet1!$B$25:$B$42) ), 1, MATCH(D886,Sheet1!$B$25:$B$42))</f>
        <v>13</v>
      </c>
      <c r="D886" s="83">
        <f>if(U886, OFFSET(Sheet1!$P$9, 2*B885-1, 0),T885)</f>
        <v>6717.807565</v>
      </c>
      <c r="E886" s="100">
        <f t="array" ref="E886">index(Sheet1!$C$25:$H$42, C886,B886)</f>
        <v>137.8828726</v>
      </c>
      <c r="F886" s="100">
        <f t="array" ref="F886">index(Sheet1!$C$25:$H$42, C886+1,B886)</f>
        <v>148.4892474</v>
      </c>
      <c r="G886" s="94">
        <f t="array" ref="G886">index(Sheet1!$B$25:$B$42, C886,1)</f>
        <v>6500</v>
      </c>
      <c r="H886" s="94">
        <f t="array" ref="H886">index(Sheet1!$B$25:$B$42, C886+1,1)</f>
        <v>7000</v>
      </c>
      <c r="I886" s="100">
        <f t="shared" si="17"/>
        <v>142.5031699</v>
      </c>
      <c r="J886" s="100">
        <f t="array" ref="J886">index(Sheet1!$F$47:$K$64, C886,B886)</f>
        <v>1712.88</v>
      </c>
      <c r="K886" s="100">
        <f t="array" ref="K886">index(Sheet1!$F$47:$K$64, C886+1,B886)</f>
        <v>1551.42</v>
      </c>
      <c r="L886" s="102">
        <f t="shared" si="18"/>
        <v>1642.545581</v>
      </c>
      <c r="M886" s="83">
        <f>L886/( 0.5*Sheet1!$F$18/12)</f>
        <v>1575.107419</v>
      </c>
      <c r="N886" s="83">
        <f t="shared" si="19"/>
        <v>0.4522272234</v>
      </c>
      <c r="O886" s="83">
        <f t="shared" si="20"/>
        <v>381.9137336</v>
      </c>
      <c r="P886" s="83">
        <f t="shared" si="21"/>
        <v>0.1096507992</v>
      </c>
      <c r="Q886" s="83">
        <f t="shared" si="22"/>
        <v>1</v>
      </c>
      <c r="R886" s="86">
        <f t="shared" si="31"/>
        <v>142.578381</v>
      </c>
      <c r="S886" s="86">
        <f>min(R886, offset(Sheet1!$K$9,B886-1,0))</f>
        <v>142.578381</v>
      </c>
      <c r="T886" s="83">
        <f t="shared" si="30"/>
        <v>6721.353126</v>
      </c>
      <c r="U886" s="83">
        <f t="shared" si="26"/>
        <v>0</v>
      </c>
      <c r="V886" s="83">
        <f t="shared" si="27"/>
        <v>4.18119608</v>
      </c>
      <c r="W886" s="83">
        <f t="shared" si="28"/>
        <v>2523.781164</v>
      </c>
    </row>
    <row r="887" ht="12.75" customHeight="1">
      <c r="A887" s="83">
        <f t="shared" si="29"/>
        <v>18.02</v>
      </c>
      <c r="B887" s="83">
        <f>IF( ISERROR( MATCH(R886,Sheet1!$K$9:$K$13,1) ), 1,  MATCH(R886,Sheet1!$K$9:$K$13,1)+1)</f>
        <v>3</v>
      </c>
      <c r="C887" s="94">
        <f>IF( ISERROR( MATCH(D887,Sheet1!$B$25:$B$42) ), 1, MATCH(D887,Sheet1!$B$25:$B$42))</f>
        <v>13</v>
      </c>
      <c r="D887" s="83">
        <f>if(U887, OFFSET(Sheet1!$P$9, 2*B886-1, 0),T886)</f>
        <v>6721.353126</v>
      </c>
      <c r="E887" s="100">
        <f t="array" ref="E887">index(Sheet1!$C$25:$H$42, C887,B887)</f>
        <v>137.8828726</v>
      </c>
      <c r="F887" s="100">
        <f t="array" ref="F887">index(Sheet1!$C$25:$H$42, C887+1,B887)</f>
        <v>148.4892474</v>
      </c>
      <c r="G887" s="94">
        <f t="array" ref="G887">index(Sheet1!$B$25:$B$42, C887,1)</f>
        <v>6500</v>
      </c>
      <c r="H887" s="94">
        <f t="array" ref="H887">index(Sheet1!$B$25:$B$42, C887+1,1)</f>
        <v>7000</v>
      </c>
      <c r="I887" s="100">
        <f t="shared" si="17"/>
        <v>142.578381</v>
      </c>
      <c r="J887" s="100">
        <f t="array" ref="J887">index(Sheet1!$F$47:$K$64, C887,B887)</f>
        <v>1712.88</v>
      </c>
      <c r="K887" s="100">
        <f t="array" ref="K887">index(Sheet1!$F$47:$K$64, C887+1,B887)</f>
        <v>1551.42</v>
      </c>
      <c r="L887" s="102">
        <f t="shared" si="18"/>
        <v>1641.400649</v>
      </c>
      <c r="M887" s="83">
        <f>L887/( 0.5*Sheet1!$F$18/12)</f>
        <v>1574.009494</v>
      </c>
      <c r="N887" s="83">
        <f t="shared" si="19"/>
        <v>0.4519119995</v>
      </c>
      <c r="O887" s="83">
        <f t="shared" si="20"/>
        <v>382.316977</v>
      </c>
      <c r="P887" s="83">
        <f t="shared" si="21"/>
        <v>0.1097665739</v>
      </c>
      <c r="Q887" s="83">
        <f t="shared" si="22"/>
        <v>1</v>
      </c>
      <c r="R887" s="86">
        <f t="shared" si="31"/>
        <v>142.6534975</v>
      </c>
      <c r="S887" s="86">
        <f>min(R887, offset(Sheet1!$K$9,B887-1,0))</f>
        <v>142.6534975</v>
      </c>
      <c r="T887" s="83">
        <f t="shared" si="30"/>
        <v>6724.894226</v>
      </c>
      <c r="U887" s="83">
        <f t="shared" si="26"/>
        <v>0</v>
      </c>
      <c r="V887" s="83">
        <f t="shared" si="27"/>
        <v>4.183400884</v>
      </c>
      <c r="W887" s="83">
        <f t="shared" si="28"/>
        <v>2527.96236</v>
      </c>
    </row>
    <row r="888" ht="12.75" customHeight="1">
      <c r="A888" s="83">
        <f t="shared" si="29"/>
        <v>18.04</v>
      </c>
      <c r="B888" s="83">
        <f>IF( ISERROR( MATCH(R887,Sheet1!$K$9:$K$13,1) ), 1,  MATCH(R887,Sheet1!$K$9:$K$13,1)+1)</f>
        <v>3</v>
      </c>
      <c r="C888" s="94">
        <f>IF( ISERROR( MATCH(D888,Sheet1!$B$25:$B$42) ), 1, MATCH(D888,Sheet1!$B$25:$B$42))</f>
        <v>13</v>
      </c>
      <c r="D888" s="83">
        <f>if(U888, OFFSET(Sheet1!$P$9, 2*B887-1, 0),T887)</f>
        <v>6724.894226</v>
      </c>
      <c r="E888" s="100">
        <f t="array" ref="E888">index(Sheet1!$C$25:$H$42, C888,B888)</f>
        <v>137.8828726</v>
      </c>
      <c r="F888" s="100">
        <f t="array" ref="F888">index(Sheet1!$C$25:$H$42, C888+1,B888)</f>
        <v>148.4892474</v>
      </c>
      <c r="G888" s="94">
        <f t="array" ref="G888">index(Sheet1!$B$25:$B$42, C888,1)</f>
        <v>6500</v>
      </c>
      <c r="H888" s="94">
        <f t="array" ref="H888">index(Sheet1!$B$25:$B$42, C888+1,1)</f>
        <v>7000</v>
      </c>
      <c r="I888" s="100">
        <f t="shared" si="17"/>
        <v>142.6534975</v>
      </c>
      <c r="J888" s="100">
        <f t="array" ref="J888">index(Sheet1!$F$47:$K$64, C888,B888)</f>
        <v>1712.88</v>
      </c>
      <c r="K888" s="100">
        <f t="array" ref="K888">index(Sheet1!$F$47:$K$64, C888+1,B888)</f>
        <v>1551.42</v>
      </c>
      <c r="L888" s="102">
        <f t="shared" si="18"/>
        <v>1640.257157</v>
      </c>
      <c r="M888" s="83">
        <f>L888/( 0.5*Sheet1!$F$18/12)</f>
        <v>1572.912951</v>
      </c>
      <c r="N888" s="83">
        <f t="shared" si="19"/>
        <v>0.4515971721</v>
      </c>
      <c r="O888" s="83">
        <f t="shared" si="20"/>
        <v>382.7199254</v>
      </c>
      <c r="P888" s="83">
        <f t="shared" si="21"/>
        <v>0.109882264</v>
      </c>
      <c r="Q888" s="83">
        <f t="shared" si="22"/>
        <v>1</v>
      </c>
      <c r="R888" s="86">
        <f t="shared" si="31"/>
        <v>142.7285194</v>
      </c>
      <c r="S888" s="86">
        <f>min(R888, offset(Sheet1!$K$9,B888-1,0))</f>
        <v>142.7285194</v>
      </c>
      <c r="T888" s="83">
        <f t="shared" si="30"/>
        <v>6728.43087</v>
      </c>
      <c r="U888" s="83">
        <f t="shared" si="26"/>
        <v>0</v>
      </c>
      <c r="V888" s="83">
        <f t="shared" si="27"/>
        <v>4.185602914</v>
      </c>
      <c r="W888" s="83">
        <f t="shared" si="28"/>
        <v>2532.145761</v>
      </c>
    </row>
    <row r="889" ht="12.75" customHeight="1">
      <c r="A889" s="83">
        <f t="shared" si="29"/>
        <v>18.06</v>
      </c>
      <c r="B889" s="83">
        <f>IF( ISERROR( MATCH(R888,Sheet1!$K$9:$K$13,1) ), 1,  MATCH(R888,Sheet1!$K$9:$K$13,1)+1)</f>
        <v>3</v>
      </c>
      <c r="C889" s="94">
        <f>IF( ISERROR( MATCH(D889,Sheet1!$B$25:$B$42) ), 1, MATCH(D889,Sheet1!$B$25:$B$42))</f>
        <v>13</v>
      </c>
      <c r="D889" s="83">
        <f>if(U889, OFFSET(Sheet1!$P$9, 2*B888-1, 0),T888)</f>
        <v>6728.43087</v>
      </c>
      <c r="E889" s="100">
        <f t="array" ref="E889">index(Sheet1!$C$25:$H$42, C889,B889)</f>
        <v>137.8828726</v>
      </c>
      <c r="F889" s="100">
        <f t="array" ref="F889">index(Sheet1!$C$25:$H$42, C889+1,B889)</f>
        <v>148.4892474</v>
      </c>
      <c r="G889" s="94">
        <f t="array" ref="G889">index(Sheet1!$B$25:$B$42, C889,1)</f>
        <v>6500</v>
      </c>
      <c r="H889" s="94">
        <f t="array" ref="H889">index(Sheet1!$B$25:$B$42, C889+1,1)</f>
        <v>7000</v>
      </c>
      <c r="I889" s="100">
        <f t="shared" si="17"/>
        <v>142.7285194</v>
      </c>
      <c r="J889" s="100">
        <f t="array" ref="J889">index(Sheet1!$F$47:$K$64, C889,B889)</f>
        <v>1712.88</v>
      </c>
      <c r="K889" s="100">
        <f t="array" ref="K889">index(Sheet1!$F$47:$K$64, C889+1,B889)</f>
        <v>1551.42</v>
      </c>
      <c r="L889" s="102">
        <f t="shared" si="18"/>
        <v>1639.115103</v>
      </c>
      <c r="M889" s="83">
        <f>L889/( 0.5*Sheet1!$F$18/12)</f>
        <v>1571.817787</v>
      </c>
      <c r="N889" s="83">
        <f t="shared" si="19"/>
        <v>0.4512827409</v>
      </c>
      <c r="O889" s="83">
        <f t="shared" si="20"/>
        <v>383.1225786</v>
      </c>
      <c r="P889" s="83">
        <f t="shared" si="21"/>
        <v>0.1099978693</v>
      </c>
      <c r="Q889" s="83">
        <f t="shared" si="22"/>
        <v>1</v>
      </c>
      <c r="R889" s="86">
        <f t="shared" si="31"/>
        <v>142.803447</v>
      </c>
      <c r="S889" s="86">
        <f>min(R889, offset(Sheet1!$K$9,B889-1,0))</f>
        <v>142.803447</v>
      </c>
      <c r="T889" s="83">
        <f t="shared" si="30"/>
        <v>6731.963064</v>
      </c>
      <c r="U889" s="83">
        <f t="shared" si="26"/>
        <v>0</v>
      </c>
      <c r="V889" s="83">
        <f t="shared" si="27"/>
        <v>4.187802174</v>
      </c>
      <c r="W889" s="83">
        <f t="shared" si="28"/>
        <v>2536.331363</v>
      </c>
    </row>
    <row r="890" ht="12.75" customHeight="1">
      <c r="A890" s="83">
        <f t="shared" si="29"/>
        <v>18.08</v>
      </c>
      <c r="B890" s="83">
        <f>IF( ISERROR( MATCH(R889,Sheet1!$K$9:$K$13,1) ), 1,  MATCH(R889,Sheet1!$K$9:$K$13,1)+1)</f>
        <v>3</v>
      </c>
      <c r="C890" s="94">
        <f>IF( ISERROR( MATCH(D890,Sheet1!$B$25:$B$42) ), 1, MATCH(D890,Sheet1!$B$25:$B$42))</f>
        <v>13</v>
      </c>
      <c r="D890" s="83">
        <f>if(U890, OFFSET(Sheet1!$P$9, 2*B889-1, 0),T889)</f>
        <v>6731.963064</v>
      </c>
      <c r="E890" s="100">
        <f t="array" ref="E890">index(Sheet1!$C$25:$H$42, C890,B890)</f>
        <v>137.8828726</v>
      </c>
      <c r="F890" s="100">
        <f t="array" ref="F890">index(Sheet1!$C$25:$H$42, C890+1,B890)</f>
        <v>148.4892474</v>
      </c>
      <c r="G890" s="94">
        <f t="array" ref="G890">index(Sheet1!$B$25:$B$42, C890,1)</f>
        <v>6500</v>
      </c>
      <c r="H890" s="94">
        <f t="array" ref="H890">index(Sheet1!$B$25:$B$42, C890+1,1)</f>
        <v>7000</v>
      </c>
      <c r="I890" s="100">
        <f t="shared" si="17"/>
        <v>142.803447</v>
      </c>
      <c r="J890" s="100">
        <f t="array" ref="J890">index(Sheet1!$F$47:$K$64, C890,B890)</f>
        <v>1712.88</v>
      </c>
      <c r="K890" s="100">
        <f t="array" ref="K890">index(Sheet1!$F$47:$K$64, C890+1,B890)</f>
        <v>1551.42</v>
      </c>
      <c r="L890" s="102">
        <f t="shared" si="18"/>
        <v>1637.974487</v>
      </c>
      <c r="M890" s="83">
        <f>L890/( 0.5*Sheet1!$F$18/12)</f>
        <v>1570.724001</v>
      </c>
      <c r="N890" s="83">
        <f t="shared" si="19"/>
        <v>0.4509687054</v>
      </c>
      <c r="O890" s="83">
        <f t="shared" si="20"/>
        <v>383.5249365</v>
      </c>
      <c r="P890" s="83">
        <f t="shared" si="21"/>
        <v>0.1101133897</v>
      </c>
      <c r="Q890" s="83">
        <f t="shared" si="22"/>
        <v>1</v>
      </c>
      <c r="R890" s="86">
        <f t="shared" si="31"/>
        <v>142.8782802</v>
      </c>
      <c r="S890" s="86">
        <f>min(R890, offset(Sheet1!$K$9,B890-1,0))</f>
        <v>142.8782802</v>
      </c>
      <c r="T890" s="83">
        <f t="shared" si="30"/>
        <v>6735.490812</v>
      </c>
      <c r="U890" s="83">
        <f t="shared" si="26"/>
        <v>0</v>
      </c>
      <c r="V890" s="83">
        <f t="shared" si="27"/>
        <v>4.189998665</v>
      </c>
      <c r="W890" s="83">
        <f t="shared" si="28"/>
        <v>2540.519166</v>
      </c>
    </row>
    <row r="891" ht="12.75" customHeight="1">
      <c r="A891" s="83">
        <f t="shared" si="29"/>
        <v>18.1</v>
      </c>
      <c r="B891" s="83">
        <f>IF( ISERROR( MATCH(R890,Sheet1!$K$9:$K$13,1) ), 1,  MATCH(R890,Sheet1!$K$9:$K$13,1)+1)</f>
        <v>3</v>
      </c>
      <c r="C891" s="94">
        <f>IF( ISERROR( MATCH(D891,Sheet1!$B$25:$B$42) ), 1, MATCH(D891,Sheet1!$B$25:$B$42))</f>
        <v>13</v>
      </c>
      <c r="D891" s="83">
        <f>if(U891, OFFSET(Sheet1!$P$9, 2*B890-1, 0),T890)</f>
        <v>6735.490812</v>
      </c>
      <c r="E891" s="100">
        <f t="array" ref="E891">index(Sheet1!$C$25:$H$42, C891,B891)</f>
        <v>137.8828726</v>
      </c>
      <c r="F891" s="100">
        <f t="array" ref="F891">index(Sheet1!$C$25:$H$42, C891+1,B891)</f>
        <v>148.4892474</v>
      </c>
      <c r="G891" s="94">
        <f t="array" ref="G891">index(Sheet1!$B$25:$B$42, C891,1)</f>
        <v>6500</v>
      </c>
      <c r="H891" s="94">
        <f t="array" ref="H891">index(Sheet1!$B$25:$B$42, C891+1,1)</f>
        <v>7000</v>
      </c>
      <c r="I891" s="100">
        <f t="shared" si="17"/>
        <v>142.8782802</v>
      </c>
      <c r="J891" s="100">
        <f t="array" ref="J891">index(Sheet1!$F$47:$K$64, C891,B891)</f>
        <v>1712.88</v>
      </c>
      <c r="K891" s="100">
        <f t="array" ref="K891">index(Sheet1!$F$47:$K$64, C891+1,B891)</f>
        <v>1551.42</v>
      </c>
      <c r="L891" s="102">
        <f t="shared" si="18"/>
        <v>1636.835307</v>
      </c>
      <c r="M891" s="83">
        <f>L891/( 0.5*Sheet1!$F$18/12)</f>
        <v>1569.631592</v>
      </c>
      <c r="N891" s="83">
        <f t="shared" si="19"/>
        <v>0.4506550652</v>
      </c>
      <c r="O891" s="83">
        <f t="shared" si="20"/>
        <v>383.9269986</v>
      </c>
      <c r="P891" s="83">
        <f t="shared" si="21"/>
        <v>0.1102288253</v>
      </c>
      <c r="Q891" s="83">
        <f t="shared" si="22"/>
        <v>1</v>
      </c>
      <c r="R891" s="86">
        <f t="shared" si="31"/>
        <v>142.9530192</v>
      </c>
      <c r="S891" s="86">
        <f>min(R891, offset(Sheet1!$K$9,B891-1,0))</f>
        <v>142.9530192</v>
      </c>
      <c r="T891" s="83">
        <f t="shared" si="30"/>
        <v>6739.014119</v>
      </c>
      <c r="U891" s="83">
        <f t="shared" si="26"/>
        <v>0</v>
      </c>
      <c r="V891" s="83">
        <f t="shared" si="27"/>
        <v>4.192192392</v>
      </c>
      <c r="W891" s="83">
        <f t="shared" si="28"/>
        <v>2544.709164</v>
      </c>
    </row>
    <row r="892" ht="12.75" customHeight="1">
      <c r="A892" s="83">
        <f t="shared" si="29"/>
        <v>18.12</v>
      </c>
      <c r="B892" s="83">
        <f>IF( ISERROR( MATCH(R891,Sheet1!$K$9:$K$13,1) ), 1,  MATCH(R891,Sheet1!$K$9:$K$13,1)+1)</f>
        <v>3</v>
      </c>
      <c r="C892" s="94">
        <f>IF( ISERROR( MATCH(D892,Sheet1!$B$25:$B$42) ), 1, MATCH(D892,Sheet1!$B$25:$B$42))</f>
        <v>13</v>
      </c>
      <c r="D892" s="83">
        <f>if(U892, OFFSET(Sheet1!$P$9, 2*B891-1, 0),T891)</f>
        <v>6739.014119</v>
      </c>
      <c r="E892" s="100">
        <f t="array" ref="E892">index(Sheet1!$C$25:$H$42, C892,B892)</f>
        <v>137.8828726</v>
      </c>
      <c r="F892" s="100">
        <f t="array" ref="F892">index(Sheet1!$C$25:$H$42, C892+1,B892)</f>
        <v>148.4892474</v>
      </c>
      <c r="G892" s="94">
        <f t="array" ref="G892">index(Sheet1!$B$25:$B$42, C892,1)</f>
        <v>6500</v>
      </c>
      <c r="H892" s="94">
        <f t="array" ref="H892">index(Sheet1!$B$25:$B$42, C892+1,1)</f>
        <v>7000</v>
      </c>
      <c r="I892" s="100">
        <f t="shared" si="17"/>
        <v>142.9530192</v>
      </c>
      <c r="J892" s="100">
        <f t="array" ref="J892">index(Sheet1!$F$47:$K$64, C892,B892)</f>
        <v>1712.88</v>
      </c>
      <c r="K892" s="100">
        <f t="array" ref="K892">index(Sheet1!$F$47:$K$64, C892+1,B892)</f>
        <v>1551.42</v>
      </c>
      <c r="L892" s="102">
        <f t="shared" si="18"/>
        <v>1635.697561</v>
      </c>
      <c r="M892" s="83">
        <f>L892/( 0.5*Sheet1!$F$18/12)</f>
        <v>1568.540558</v>
      </c>
      <c r="N892" s="83">
        <f t="shared" si="19"/>
        <v>0.4503418198</v>
      </c>
      <c r="O892" s="83">
        <f t="shared" si="20"/>
        <v>384.3287649</v>
      </c>
      <c r="P892" s="83">
        <f t="shared" si="21"/>
        <v>0.110344176</v>
      </c>
      <c r="Q892" s="83">
        <f t="shared" si="22"/>
        <v>1</v>
      </c>
      <c r="R892" s="86">
        <f t="shared" si="31"/>
        <v>143.0276642</v>
      </c>
      <c r="S892" s="86">
        <f>min(R892, offset(Sheet1!$K$9,B892-1,0))</f>
        <v>143.0276642</v>
      </c>
      <c r="T892" s="83">
        <f t="shared" si="30"/>
        <v>6742.532991</v>
      </c>
      <c r="U892" s="83">
        <f t="shared" si="26"/>
        <v>0</v>
      </c>
      <c r="V892" s="83">
        <f t="shared" si="27"/>
        <v>4.194383357</v>
      </c>
      <c r="W892" s="83">
        <f t="shared" si="28"/>
        <v>2548.901357</v>
      </c>
    </row>
    <row r="893" ht="12.75" customHeight="1">
      <c r="A893" s="83">
        <f t="shared" si="29"/>
        <v>18.14</v>
      </c>
      <c r="B893" s="83">
        <f>IF( ISERROR( MATCH(R892,Sheet1!$K$9:$K$13,1) ), 1,  MATCH(R892,Sheet1!$K$9:$K$13,1)+1)</f>
        <v>3</v>
      </c>
      <c r="C893" s="94">
        <f>IF( ISERROR( MATCH(D893,Sheet1!$B$25:$B$42) ), 1, MATCH(D893,Sheet1!$B$25:$B$42))</f>
        <v>13</v>
      </c>
      <c r="D893" s="83">
        <f>if(U893, OFFSET(Sheet1!$P$9, 2*B892-1, 0),T892)</f>
        <v>6742.532991</v>
      </c>
      <c r="E893" s="100">
        <f t="array" ref="E893">index(Sheet1!$C$25:$H$42, C893,B893)</f>
        <v>137.8828726</v>
      </c>
      <c r="F893" s="100">
        <f t="array" ref="F893">index(Sheet1!$C$25:$H$42, C893+1,B893)</f>
        <v>148.4892474</v>
      </c>
      <c r="G893" s="94">
        <f t="array" ref="G893">index(Sheet1!$B$25:$B$42, C893,1)</f>
        <v>6500</v>
      </c>
      <c r="H893" s="94">
        <f t="array" ref="H893">index(Sheet1!$B$25:$B$42, C893+1,1)</f>
        <v>7000</v>
      </c>
      <c r="I893" s="100">
        <f t="shared" si="17"/>
        <v>143.0276642</v>
      </c>
      <c r="J893" s="100">
        <f t="array" ref="J893">index(Sheet1!$F$47:$K$64, C893,B893)</f>
        <v>1712.88</v>
      </c>
      <c r="K893" s="100">
        <f t="array" ref="K893">index(Sheet1!$F$47:$K$64, C893+1,B893)</f>
        <v>1551.42</v>
      </c>
      <c r="L893" s="102">
        <f t="shared" si="18"/>
        <v>1634.561247</v>
      </c>
      <c r="M893" s="83">
        <f>L893/( 0.5*Sheet1!$F$18/12)</f>
        <v>1567.450898</v>
      </c>
      <c r="N893" s="83">
        <f t="shared" si="19"/>
        <v>0.4500289687</v>
      </c>
      <c r="O893" s="83">
        <f t="shared" si="20"/>
        <v>384.7302351</v>
      </c>
      <c r="P893" s="83">
        <f t="shared" si="21"/>
        <v>0.1104594416</v>
      </c>
      <c r="Q893" s="83">
        <f t="shared" si="22"/>
        <v>1</v>
      </c>
      <c r="R893" s="86">
        <f t="shared" si="31"/>
        <v>143.1022151</v>
      </c>
      <c r="S893" s="86">
        <f>min(R893, offset(Sheet1!$K$9,B893-1,0))</f>
        <v>143.1022151</v>
      </c>
      <c r="T893" s="83">
        <f t="shared" si="30"/>
        <v>6746.047431</v>
      </c>
      <c r="U893" s="83">
        <f t="shared" si="26"/>
        <v>0</v>
      </c>
      <c r="V893" s="83">
        <f t="shared" si="27"/>
        <v>4.196571563</v>
      </c>
      <c r="W893" s="83">
        <f t="shared" si="28"/>
        <v>2553.09574</v>
      </c>
    </row>
    <row r="894" ht="12.75" customHeight="1">
      <c r="A894" s="83">
        <f t="shared" si="29"/>
        <v>18.16</v>
      </c>
      <c r="B894" s="83">
        <f>IF( ISERROR( MATCH(R893,Sheet1!$K$9:$K$13,1) ), 1,  MATCH(R893,Sheet1!$K$9:$K$13,1)+1)</f>
        <v>3</v>
      </c>
      <c r="C894" s="94">
        <f>IF( ISERROR( MATCH(D894,Sheet1!$B$25:$B$42) ), 1, MATCH(D894,Sheet1!$B$25:$B$42))</f>
        <v>13</v>
      </c>
      <c r="D894" s="83">
        <f>if(U894, OFFSET(Sheet1!$P$9, 2*B893-1, 0),T893)</f>
        <v>6746.047431</v>
      </c>
      <c r="E894" s="100">
        <f t="array" ref="E894">index(Sheet1!$C$25:$H$42, C894,B894)</f>
        <v>137.8828726</v>
      </c>
      <c r="F894" s="100">
        <f t="array" ref="F894">index(Sheet1!$C$25:$H$42, C894+1,B894)</f>
        <v>148.4892474</v>
      </c>
      <c r="G894" s="94">
        <f t="array" ref="G894">index(Sheet1!$B$25:$B$42, C894,1)</f>
        <v>6500</v>
      </c>
      <c r="H894" s="94">
        <f t="array" ref="H894">index(Sheet1!$B$25:$B$42, C894+1,1)</f>
        <v>7000</v>
      </c>
      <c r="I894" s="100">
        <f t="shared" si="17"/>
        <v>143.1022151</v>
      </c>
      <c r="J894" s="100">
        <f t="array" ref="J894">index(Sheet1!$F$47:$K$64, C894,B894)</f>
        <v>1712.88</v>
      </c>
      <c r="K894" s="100">
        <f t="array" ref="K894">index(Sheet1!$F$47:$K$64, C894+1,B894)</f>
        <v>1551.42</v>
      </c>
      <c r="L894" s="102">
        <f t="shared" si="18"/>
        <v>1633.426364</v>
      </c>
      <c r="M894" s="83">
        <f>L894/( 0.5*Sheet1!$F$18/12)</f>
        <v>1566.36261</v>
      </c>
      <c r="N894" s="83">
        <f t="shared" si="19"/>
        <v>0.4497165116</v>
      </c>
      <c r="O894" s="83">
        <f t="shared" si="20"/>
        <v>385.1314089</v>
      </c>
      <c r="P894" s="83">
        <f t="shared" si="21"/>
        <v>0.1105746221</v>
      </c>
      <c r="Q894" s="83">
        <f t="shared" si="22"/>
        <v>1</v>
      </c>
      <c r="R894" s="86">
        <f t="shared" si="31"/>
        <v>143.1766722</v>
      </c>
      <c r="S894" s="86">
        <f>min(R894, offset(Sheet1!$K$9,B894-1,0))</f>
        <v>143.1766722</v>
      </c>
      <c r="T894" s="83">
        <f t="shared" si="30"/>
        <v>6749.557446</v>
      </c>
      <c r="U894" s="83">
        <f t="shared" si="26"/>
        <v>0</v>
      </c>
      <c r="V894" s="83">
        <f t="shared" si="27"/>
        <v>4.198757014</v>
      </c>
      <c r="W894" s="83">
        <f t="shared" si="28"/>
        <v>2557.292312</v>
      </c>
    </row>
    <row r="895" ht="12.75" customHeight="1">
      <c r="A895" s="83">
        <f t="shared" si="29"/>
        <v>18.18</v>
      </c>
      <c r="B895" s="83">
        <f>IF( ISERROR( MATCH(R894,Sheet1!$K$9:$K$13,1) ), 1,  MATCH(R894,Sheet1!$K$9:$K$13,1)+1)</f>
        <v>3</v>
      </c>
      <c r="C895" s="94">
        <f>IF( ISERROR( MATCH(D895,Sheet1!$B$25:$B$42) ), 1, MATCH(D895,Sheet1!$B$25:$B$42))</f>
        <v>13</v>
      </c>
      <c r="D895" s="83">
        <f>if(U895, OFFSET(Sheet1!$P$9, 2*B894-1, 0),T894)</f>
        <v>6749.557446</v>
      </c>
      <c r="E895" s="100">
        <f t="array" ref="E895">index(Sheet1!$C$25:$H$42, C895,B895)</f>
        <v>137.8828726</v>
      </c>
      <c r="F895" s="100">
        <f t="array" ref="F895">index(Sheet1!$C$25:$H$42, C895+1,B895)</f>
        <v>148.4892474</v>
      </c>
      <c r="G895" s="94">
        <f t="array" ref="G895">index(Sheet1!$B$25:$B$42, C895,1)</f>
        <v>6500</v>
      </c>
      <c r="H895" s="94">
        <f t="array" ref="H895">index(Sheet1!$B$25:$B$42, C895+1,1)</f>
        <v>7000</v>
      </c>
      <c r="I895" s="100">
        <f t="shared" si="17"/>
        <v>143.1766722</v>
      </c>
      <c r="J895" s="100">
        <f t="array" ref="J895">index(Sheet1!$F$47:$K$64, C895,B895)</f>
        <v>1712.88</v>
      </c>
      <c r="K895" s="100">
        <f t="array" ref="K895">index(Sheet1!$F$47:$K$64, C895+1,B895)</f>
        <v>1551.42</v>
      </c>
      <c r="L895" s="102">
        <f t="shared" si="18"/>
        <v>1632.29291</v>
      </c>
      <c r="M895" s="83">
        <f>L895/( 0.5*Sheet1!$F$18/12)</f>
        <v>1565.275692</v>
      </c>
      <c r="N895" s="83">
        <f t="shared" si="19"/>
        <v>0.449404448</v>
      </c>
      <c r="O895" s="83">
        <f t="shared" si="20"/>
        <v>385.5322862</v>
      </c>
      <c r="P895" s="83">
        <f t="shared" si="21"/>
        <v>0.1106897175</v>
      </c>
      <c r="Q895" s="83">
        <f t="shared" si="22"/>
        <v>1</v>
      </c>
      <c r="R895" s="86">
        <f t="shared" si="31"/>
        <v>143.2510355</v>
      </c>
      <c r="S895" s="86">
        <f>min(R895, offset(Sheet1!$K$9,B895-1,0))</f>
        <v>143.2510355</v>
      </c>
      <c r="T895" s="83">
        <f t="shared" si="30"/>
        <v>6753.063039</v>
      </c>
      <c r="U895" s="83">
        <f t="shared" si="26"/>
        <v>0</v>
      </c>
      <c r="V895" s="83">
        <f t="shared" si="27"/>
        <v>4.200939712</v>
      </c>
      <c r="W895" s="83">
        <f t="shared" si="28"/>
        <v>2561.491069</v>
      </c>
    </row>
    <row r="896" ht="12.75" customHeight="1">
      <c r="A896" s="83">
        <f t="shared" si="29"/>
        <v>18.2</v>
      </c>
      <c r="B896" s="83">
        <f>IF( ISERROR( MATCH(R895,Sheet1!$K$9:$K$13,1) ), 1,  MATCH(R895,Sheet1!$K$9:$K$13,1)+1)</f>
        <v>3</v>
      </c>
      <c r="C896" s="94">
        <f>IF( ISERROR( MATCH(D896,Sheet1!$B$25:$B$42) ), 1, MATCH(D896,Sheet1!$B$25:$B$42))</f>
        <v>13</v>
      </c>
      <c r="D896" s="83">
        <f>if(U896, OFFSET(Sheet1!$P$9, 2*B895-1, 0),T895)</f>
        <v>6753.063039</v>
      </c>
      <c r="E896" s="100">
        <f t="array" ref="E896">index(Sheet1!$C$25:$H$42, C896,B896)</f>
        <v>137.8828726</v>
      </c>
      <c r="F896" s="100">
        <f t="array" ref="F896">index(Sheet1!$C$25:$H$42, C896+1,B896)</f>
        <v>148.4892474</v>
      </c>
      <c r="G896" s="94">
        <f t="array" ref="G896">index(Sheet1!$B$25:$B$42, C896,1)</f>
        <v>6500</v>
      </c>
      <c r="H896" s="94">
        <f t="array" ref="H896">index(Sheet1!$B$25:$B$42, C896+1,1)</f>
        <v>7000</v>
      </c>
      <c r="I896" s="100">
        <f t="shared" si="17"/>
        <v>143.2510355</v>
      </c>
      <c r="J896" s="100">
        <f t="array" ref="J896">index(Sheet1!$F$47:$K$64, C896,B896)</f>
        <v>1712.88</v>
      </c>
      <c r="K896" s="100">
        <f t="array" ref="K896">index(Sheet1!$F$47:$K$64, C896+1,B896)</f>
        <v>1551.42</v>
      </c>
      <c r="L896" s="102">
        <f t="shared" si="18"/>
        <v>1631.160883</v>
      </c>
      <c r="M896" s="83">
        <f>L896/( 0.5*Sheet1!$F$18/12)</f>
        <v>1564.190144</v>
      </c>
      <c r="N896" s="83">
        <f t="shared" si="19"/>
        <v>0.4490927775</v>
      </c>
      <c r="O896" s="83">
        <f t="shared" si="20"/>
        <v>385.9328667</v>
      </c>
      <c r="P896" s="83">
        <f t="shared" si="21"/>
        <v>0.1108047277</v>
      </c>
      <c r="Q896" s="83">
        <f t="shared" si="22"/>
        <v>1</v>
      </c>
      <c r="R896" s="86">
        <f t="shared" si="31"/>
        <v>143.3253051</v>
      </c>
      <c r="S896" s="86">
        <f>min(R896, offset(Sheet1!$K$9,B896-1,0))</f>
        <v>143.3253051</v>
      </c>
      <c r="T896" s="83">
        <f t="shared" si="30"/>
        <v>6756.564217</v>
      </c>
      <c r="U896" s="83">
        <f t="shared" si="26"/>
        <v>0</v>
      </c>
      <c r="V896" s="83">
        <f t="shared" si="27"/>
        <v>4.203119661</v>
      </c>
      <c r="W896" s="83">
        <f t="shared" si="28"/>
        <v>2565.692008</v>
      </c>
    </row>
    <row r="897" ht="12.75" customHeight="1">
      <c r="A897" s="83">
        <f t="shared" si="29"/>
        <v>18.22</v>
      </c>
      <c r="B897" s="83">
        <f>IF( ISERROR( MATCH(R896,Sheet1!$K$9:$K$13,1) ), 1,  MATCH(R896,Sheet1!$K$9:$K$13,1)+1)</f>
        <v>3</v>
      </c>
      <c r="C897" s="94">
        <f>IF( ISERROR( MATCH(D897,Sheet1!$B$25:$B$42) ), 1, MATCH(D897,Sheet1!$B$25:$B$42))</f>
        <v>13</v>
      </c>
      <c r="D897" s="83">
        <f>if(U897, OFFSET(Sheet1!$P$9, 2*B896-1, 0),T896)</f>
        <v>6756.564217</v>
      </c>
      <c r="E897" s="100">
        <f t="array" ref="E897">index(Sheet1!$C$25:$H$42, C897,B897)</f>
        <v>137.8828726</v>
      </c>
      <c r="F897" s="100">
        <f t="array" ref="F897">index(Sheet1!$C$25:$H$42, C897+1,B897)</f>
        <v>148.4892474</v>
      </c>
      <c r="G897" s="94">
        <f t="array" ref="G897">index(Sheet1!$B$25:$B$42, C897,1)</f>
        <v>6500</v>
      </c>
      <c r="H897" s="94">
        <f t="array" ref="H897">index(Sheet1!$B$25:$B$42, C897+1,1)</f>
        <v>7000</v>
      </c>
      <c r="I897" s="100">
        <f t="shared" si="17"/>
        <v>143.3253051</v>
      </c>
      <c r="J897" s="100">
        <f t="array" ref="J897">index(Sheet1!$F$47:$K$64, C897,B897)</f>
        <v>1712.88</v>
      </c>
      <c r="K897" s="100">
        <f t="array" ref="K897">index(Sheet1!$F$47:$K$64, C897+1,B897)</f>
        <v>1551.42</v>
      </c>
      <c r="L897" s="102">
        <f t="shared" si="18"/>
        <v>1630.030283</v>
      </c>
      <c r="M897" s="83">
        <f>L897/( 0.5*Sheet1!$F$18/12)</f>
        <v>1563.105963</v>
      </c>
      <c r="N897" s="83">
        <f t="shared" si="19"/>
        <v>0.4487814995</v>
      </c>
      <c r="O897" s="83">
        <f t="shared" si="20"/>
        <v>386.3331502</v>
      </c>
      <c r="P897" s="83">
        <f t="shared" si="21"/>
        <v>0.1109196526</v>
      </c>
      <c r="Q897" s="83">
        <f t="shared" si="22"/>
        <v>1</v>
      </c>
      <c r="R897" s="86">
        <f t="shared" si="31"/>
        <v>143.3994811</v>
      </c>
      <c r="S897" s="86">
        <f>min(R897, offset(Sheet1!$K$9,B897-1,0))</f>
        <v>143.3994811</v>
      </c>
      <c r="T897" s="83">
        <f t="shared" si="30"/>
        <v>6760.060983</v>
      </c>
      <c r="U897" s="83">
        <f t="shared" si="26"/>
        <v>0</v>
      </c>
      <c r="V897" s="83">
        <f t="shared" si="27"/>
        <v>4.205296864</v>
      </c>
      <c r="W897" s="83">
        <f t="shared" si="28"/>
        <v>2569.895128</v>
      </c>
    </row>
    <row r="898" ht="12.75" customHeight="1">
      <c r="A898" s="83">
        <f t="shared" si="29"/>
        <v>18.24</v>
      </c>
      <c r="B898" s="83">
        <f>IF( ISERROR( MATCH(R897,Sheet1!$K$9:$K$13,1) ), 1,  MATCH(R897,Sheet1!$K$9:$K$13,1)+1)</f>
        <v>3</v>
      </c>
      <c r="C898" s="94">
        <f>IF( ISERROR( MATCH(D898,Sheet1!$B$25:$B$42) ), 1, MATCH(D898,Sheet1!$B$25:$B$42))</f>
        <v>13</v>
      </c>
      <c r="D898" s="83">
        <f>if(U898, OFFSET(Sheet1!$P$9, 2*B897-1, 0),T897)</f>
        <v>6760.060983</v>
      </c>
      <c r="E898" s="100">
        <f t="array" ref="E898">index(Sheet1!$C$25:$H$42, C898,B898)</f>
        <v>137.8828726</v>
      </c>
      <c r="F898" s="100">
        <f t="array" ref="F898">index(Sheet1!$C$25:$H$42, C898+1,B898)</f>
        <v>148.4892474</v>
      </c>
      <c r="G898" s="94">
        <f t="array" ref="G898">index(Sheet1!$B$25:$B$42, C898,1)</f>
        <v>6500</v>
      </c>
      <c r="H898" s="94">
        <f t="array" ref="H898">index(Sheet1!$B$25:$B$42, C898+1,1)</f>
        <v>7000</v>
      </c>
      <c r="I898" s="100">
        <f t="shared" si="17"/>
        <v>143.3994811</v>
      </c>
      <c r="J898" s="100">
        <f t="array" ref="J898">index(Sheet1!$F$47:$K$64, C898,B898)</f>
        <v>1712.88</v>
      </c>
      <c r="K898" s="100">
        <f t="array" ref="K898">index(Sheet1!$F$47:$K$64, C898+1,B898)</f>
        <v>1551.42</v>
      </c>
      <c r="L898" s="102">
        <f t="shared" si="18"/>
        <v>1628.901107</v>
      </c>
      <c r="M898" s="83">
        <f>L898/( 0.5*Sheet1!$F$18/12)</f>
        <v>1562.023148</v>
      </c>
      <c r="N898" s="83">
        <f t="shared" si="19"/>
        <v>0.4484706137</v>
      </c>
      <c r="O898" s="83">
        <f t="shared" si="20"/>
        <v>386.7331364</v>
      </c>
      <c r="P898" s="83">
        <f t="shared" si="21"/>
        <v>0.1110344922</v>
      </c>
      <c r="Q898" s="83">
        <f t="shared" si="22"/>
        <v>1</v>
      </c>
      <c r="R898" s="86">
        <f t="shared" si="31"/>
        <v>143.4735637</v>
      </c>
      <c r="S898" s="86">
        <f>min(R898, offset(Sheet1!$K$9,B898-1,0))</f>
        <v>143.4735637</v>
      </c>
      <c r="T898" s="83">
        <f t="shared" si="30"/>
        <v>6763.553344</v>
      </c>
      <c r="U898" s="83">
        <f t="shared" si="26"/>
        <v>0</v>
      </c>
      <c r="V898" s="83">
        <f t="shared" si="27"/>
        <v>4.207471323</v>
      </c>
      <c r="W898" s="83">
        <f t="shared" si="28"/>
        <v>2574.100425</v>
      </c>
    </row>
    <row r="899" ht="12.75" customHeight="1">
      <c r="A899" s="83">
        <f t="shared" si="29"/>
        <v>18.26</v>
      </c>
      <c r="B899" s="83">
        <f>IF( ISERROR( MATCH(R898,Sheet1!$K$9:$K$13,1) ), 1,  MATCH(R898,Sheet1!$K$9:$K$13,1)+1)</f>
        <v>3</v>
      </c>
      <c r="C899" s="94">
        <f>IF( ISERROR( MATCH(D899,Sheet1!$B$25:$B$42) ), 1, MATCH(D899,Sheet1!$B$25:$B$42))</f>
        <v>13</v>
      </c>
      <c r="D899" s="83">
        <f>if(U899, OFFSET(Sheet1!$P$9, 2*B898-1, 0),T898)</f>
        <v>6763.553344</v>
      </c>
      <c r="E899" s="100">
        <f t="array" ref="E899">index(Sheet1!$C$25:$H$42, C899,B899)</f>
        <v>137.8828726</v>
      </c>
      <c r="F899" s="100">
        <f t="array" ref="F899">index(Sheet1!$C$25:$H$42, C899+1,B899)</f>
        <v>148.4892474</v>
      </c>
      <c r="G899" s="94">
        <f t="array" ref="G899">index(Sheet1!$B$25:$B$42, C899,1)</f>
        <v>6500</v>
      </c>
      <c r="H899" s="94">
        <f t="array" ref="H899">index(Sheet1!$B$25:$B$42, C899+1,1)</f>
        <v>7000</v>
      </c>
      <c r="I899" s="100">
        <f t="shared" si="17"/>
        <v>143.4735637</v>
      </c>
      <c r="J899" s="100">
        <f t="array" ref="J899">index(Sheet1!$F$47:$K$64, C899,B899)</f>
        <v>1712.88</v>
      </c>
      <c r="K899" s="100">
        <f t="array" ref="K899">index(Sheet1!$F$47:$K$64, C899+1,B899)</f>
        <v>1551.42</v>
      </c>
      <c r="L899" s="102">
        <f t="shared" si="18"/>
        <v>1627.773354</v>
      </c>
      <c r="M899" s="83">
        <f>L899/( 0.5*Sheet1!$F$18/12)</f>
        <v>1560.941697</v>
      </c>
      <c r="N899" s="83">
        <f t="shared" si="19"/>
        <v>0.4481601197</v>
      </c>
      <c r="O899" s="83">
        <f t="shared" si="20"/>
        <v>387.1328252</v>
      </c>
      <c r="P899" s="83">
        <f t="shared" si="21"/>
        <v>0.1111492464</v>
      </c>
      <c r="Q899" s="83">
        <f t="shared" si="22"/>
        <v>1</v>
      </c>
      <c r="R899" s="86">
        <f t="shared" si="31"/>
        <v>143.5475529</v>
      </c>
      <c r="S899" s="86">
        <f>min(R899, offset(Sheet1!$K$9,B899-1,0))</f>
        <v>143.5475529</v>
      </c>
      <c r="T899" s="83">
        <f t="shared" si="30"/>
        <v>6767.041303</v>
      </c>
      <c r="U899" s="83">
        <f t="shared" si="26"/>
        <v>0</v>
      </c>
      <c r="V899" s="83">
        <f t="shared" si="27"/>
        <v>4.209643042</v>
      </c>
      <c r="W899" s="83">
        <f t="shared" si="28"/>
        <v>2578.307896</v>
      </c>
    </row>
    <row r="900" ht="12.75" customHeight="1">
      <c r="A900" s="83">
        <f t="shared" si="29"/>
        <v>18.28</v>
      </c>
      <c r="B900" s="83">
        <f>IF( ISERROR( MATCH(R899,Sheet1!$K$9:$K$13,1) ), 1,  MATCH(R899,Sheet1!$K$9:$K$13,1)+1)</f>
        <v>3</v>
      </c>
      <c r="C900" s="94">
        <f>IF( ISERROR( MATCH(D900,Sheet1!$B$25:$B$42) ), 1, MATCH(D900,Sheet1!$B$25:$B$42))</f>
        <v>13</v>
      </c>
      <c r="D900" s="83">
        <f>if(U900, OFFSET(Sheet1!$P$9, 2*B899-1, 0),T899)</f>
        <v>6767.041303</v>
      </c>
      <c r="E900" s="100">
        <f t="array" ref="E900">index(Sheet1!$C$25:$H$42, C900,B900)</f>
        <v>137.8828726</v>
      </c>
      <c r="F900" s="100">
        <f t="array" ref="F900">index(Sheet1!$C$25:$H$42, C900+1,B900)</f>
        <v>148.4892474</v>
      </c>
      <c r="G900" s="94">
        <f t="array" ref="G900">index(Sheet1!$B$25:$B$42, C900,1)</f>
        <v>6500</v>
      </c>
      <c r="H900" s="94">
        <f t="array" ref="H900">index(Sheet1!$B$25:$B$42, C900+1,1)</f>
        <v>7000</v>
      </c>
      <c r="I900" s="100">
        <f t="shared" si="17"/>
        <v>143.5475529</v>
      </c>
      <c r="J900" s="100">
        <f t="array" ref="J900">index(Sheet1!$F$47:$K$64, C900,B900)</f>
        <v>1712.88</v>
      </c>
      <c r="K900" s="100">
        <f t="array" ref="K900">index(Sheet1!$F$47:$K$64, C900+1,B900)</f>
        <v>1551.42</v>
      </c>
      <c r="L900" s="102">
        <f t="shared" si="18"/>
        <v>1626.647022</v>
      </c>
      <c r="M900" s="83">
        <f>L900/( 0.5*Sheet1!$F$18/12)</f>
        <v>1559.861609</v>
      </c>
      <c r="N900" s="83">
        <f t="shared" si="19"/>
        <v>0.4478500169</v>
      </c>
      <c r="O900" s="83">
        <f t="shared" si="20"/>
        <v>387.5322164</v>
      </c>
      <c r="P900" s="83">
        <f t="shared" si="21"/>
        <v>0.1112639151</v>
      </c>
      <c r="Q900" s="83">
        <f t="shared" si="22"/>
        <v>1</v>
      </c>
      <c r="R900" s="86">
        <f t="shared" si="31"/>
        <v>143.6214488</v>
      </c>
      <c r="S900" s="86">
        <f>min(R900, offset(Sheet1!$K$9,B900-1,0))</f>
        <v>143.6214488</v>
      </c>
      <c r="T900" s="83">
        <f t="shared" si="30"/>
        <v>6770.524866</v>
      </c>
      <c r="U900" s="83">
        <f t="shared" si="26"/>
        <v>0</v>
      </c>
      <c r="V900" s="83">
        <f t="shared" si="27"/>
        <v>4.211812025</v>
      </c>
      <c r="W900" s="83">
        <f t="shared" si="28"/>
        <v>2582.517539</v>
      </c>
    </row>
    <row r="901" ht="12.75" customHeight="1">
      <c r="A901" s="83">
        <f t="shared" si="29"/>
        <v>18.3</v>
      </c>
      <c r="B901" s="83">
        <f>IF( ISERROR( MATCH(R900,Sheet1!$K$9:$K$13,1) ), 1,  MATCH(R900,Sheet1!$K$9:$K$13,1)+1)</f>
        <v>3</v>
      </c>
      <c r="C901" s="94">
        <f>IF( ISERROR( MATCH(D901,Sheet1!$B$25:$B$42) ), 1, MATCH(D901,Sheet1!$B$25:$B$42))</f>
        <v>13</v>
      </c>
      <c r="D901" s="83">
        <f>if(U901, OFFSET(Sheet1!$P$9, 2*B900-1, 0),T900)</f>
        <v>6770.524866</v>
      </c>
      <c r="E901" s="100">
        <f t="array" ref="E901">index(Sheet1!$C$25:$H$42, C901,B901)</f>
        <v>137.8828726</v>
      </c>
      <c r="F901" s="100">
        <f t="array" ref="F901">index(Sheet1!$C$25:$H$42, C901+1,B901)</f>
        <v>148.4892474</v>
      </c>
      <c r="G901" s="94">
        <f t="array" ref="G901">index(Sheet1!$B$25:$B$42, C901,1)</f>
        <v>6500</v>
      </c>
      <c r="H901" s="94">
        <f t="array" ref="H901">index(Sheet1!$B$25:$B$42, C901+1,1)</f>
        <v>7000</v>
      </c>
      <c r="I901" s="100">
        <f t="shared" si="17"/>
        <v>143.6214488</v>
      </c>
      <c r="J901" s="100">
        <f t="array" ref="J901">index(Sheet1!$F$47:$K$64, C901,B901)</f>
        <v>1712.88</v>
      </c>
      <c r="K901" s="100">
        <f t="array" ref="K901">index(Sheet1!$F$47:$K$64, C901+1,B901)</f>
        <v>1551.42</v>
      </c>
      <c r="L901" s="102">
        <f t="shared" si="18"/>
        <v>1625.52211</v>
      </c>
      <c r="M901" s="83">
        <f>L901/( 0.5*Sheet1!$F$18/12)</f>
        <v>1558.782883</v>
      </c>
      <c r="N901" s="83">
        <f t="shared" si="19"/>
        <v>0.4475403051</v>
      </c>
      <c r="O901" s="83">
        <f t="shared" si="20"/>
        <v>387.9313096</v>
      </c>
      <c r="P901" s="83">
        <f t="shared" si="21"/>
        <v>0.1113784983</v>
      </c>
      <c r="Q901" s="83">
        <f t="shared" si="22"/>
        <v>1</v>
      </c>
      <c r="R901" s="86">
        <f t="shared" si="31"/>
        <v>143.6952516</v>
      </c>
      <c r="S901" s="86">
        <f>min(R901, offset(Sheet1!$K$9,B901-1,0))</f>
        <v>143.6952516</v>
      </c>
      <c r="T901" s="83">
        <f t="shared" si="30"/>
        <v>6774.004038</v>
      </c>
      <c r="U901" s="83">
        <f t="shared" si="26"/>
        <v>0</v>
      </c>
      <c r="V901" s="83">
        <f t="shared" si="27"/>
        <v>4.213978273</v>
      </c>
      <c r="W901" s="83">
        <f t="shared" si="28"/>
        <v>2586.729351</v>
      </c>
    </row>
    <row r="902" ht="12.75" customHeight="1">
      <c r="A902" s="83">
        <f t="shared" si="29"/>
        <v>18.32</v>
      </c>
      <c r="B902" s="83">
        <f>IF( ISERROR( MATCH(R901,Sheet1!$K$9:$K$13,1) ), 1,  MATCH(R901,Sheet1!$K$9:$K$13,1)+1)</f>
        <v>3</v>
      </c>
      <c r="C902" s="94">
        <f>IF( ISERROR( MATCH(D902,Sheet1!$B$25:$B$42) ), 1, MATCH(D902,Sheet1!$B$25:$B$42))</f>
        <v>13</v>
      </c>
      <c r="D902" s="83">
        <f>if(U902, OFFSET(Sheet1!$P$9, 2*B901-1, 0),T901)</f>
        <v>6774.004038</v>
      </c>
      <c r="E902" s="100">
        <f t="array" ref="E902">index(Sheet1!$C$25:$H$42, C902,B902)</f>
        <v>137.8828726</v>
      </c>
      <c r="F902" s="100">
        <f t="array" ref="F902">index(Sheet1!$C$25:$H$42, C902+1,B902)</f>
        <v>148.4892474</v>
      </c>
      <c r="G902" s="94">
        <f t="array" ref="G902">index(Sheet1!$B$25:$B$42, C902,1)</f>
        <v>6500</v>
      </c>
      <c r="H902" s="94">
        <f t="array" ref="H902">index(Sheet1!$B$25:$B$42, C902+1,1)</f>
        <v>7000</v>
      </c>
      <c r="I902" s="100">
        <f t="shared" si="17"/>
        <v>143.6952516</v>
      </c>
      <c r="J902" s="100">
        <f t="array" ref="J902">index(Sheet1!$F$47:$K$64, C902,B902)</f>
        <v>1712.88</v>
      </c>
      <c r="K902" s="100">
        <f t="array" ref="K902">index(Sheet1!$F$47:$K$64, C902+1,B902)</f>
        <v>1551.42</v>
      </c>
      <c r="L902" s="102">
        <f t="shared" si="18"/>
        <v>1624.398616</v>
      </c>
      <c r="M902" s="83">
        <f>L902/( 0.5*Sheet1!$F$18/12)</f>
        <v>1557.705516</v>
      </c>
      <c r="N902" s="83">
        <f t="shared" si="19"/>
        <v>0.4472309836</v>
      </c>
      <c r="O902" s="83">
        <f t="shared" si="20"/>
        <v>388.3301048</v>
      </c>
      <c r="P902" s="83">
        <f t="shared" si="21"/>
        <v>0.1114929959</v>
      </c>
      <c r="Q902" s="83">
        <f t="shared" si="22"/>
        <v>1</v>
      </c>
      <c r="R902" s="86">
        <f t="shared" si="31"/>
        <v>143.7689614</v>
      </c>
      <c r="S902" s="86">
        <f>min(R902, offset(Sheet1!$K$9,B902-1,0))</f>
        <v>143.7689614</v>
      </c>
      <c r="T902" s="83">
        <f t="shared" si="30"/>
        <v>6777.478823</v>
      </c>
      <c r="U902" s="83">
        <f t="shared" si="26"/>
        <v>0</v>
      </c>
      <c r="V902" s="83">
        <f t="shared" si="27"/>
        <v>4.21614179</v>
      </c>
      <c r="W902" s="83">
        <f t="shared" si="28"/>
        <v>2590.943329</v>
      </c>
    </row>
    <row r="903" ht="12.75" customHeight="1">
      <c r="A903" s="83">
        <f t="shared" si="29"/>
        <v>18.34</v>
      </c>
      <c r="B903" s="83">
        <f>IF( ISERROR( MATCH(R902,Sheet1!$K$9:$K$13,1) ), 1,  MATCH(R902,Sheet1!$K$9:$K$13,1)+1)</f>
        <v>3</v>
      </c>
      <c r="C903" s="94">
        <f>IF( ISERROR( MATCH(D903,Sheet1!$B$25:$B$42) ), 1, MATCH(D903,Sheet1!$B$25:$B$42))</f>
        <v>13</v>
      </c>
      <c r="D903" s="83">
        <f>if(U903, OFFSET(Sheet1!$P$9, 2*B902-1, 0),T902)</f>
        <v>6777.478823</v>
      </c>
      <c r="E903" s="100">
        <f t="array" ref="E903">index(Sheet1!$C$25:$H$42, C903,B903)</f>
        <v>137.8828726</v>
      </c>
      <c r="F903" s="100">
        <f t="array" ref="F903">index(Sheet1!$C$25:$H$42, C903+1,B903)</f>
        <v>148.4892474</v>
      </c>
      <c r="G903" s="94">
        <f t="array" ref="G903">index(Sheet1!$B$25:$B$42, C903,1)</f>
        <v>6500</v>
      </c>
      <c r="H903" s="94">
        <f t="array" ref="H903">index(Sheet1!$B$25:$B$42, C903+1,1)</f>
        <v>7000</v>
      </c>
      <c r="I903" s="100">
        <f t="shared" si="17"/>
        <v>143.7689614</v>
      </c>
      <c r="J903" s="100">
        <f t="array" ref="J903">index(Sheet1!$F$47:$K$64, C903,B903)</f>
        <v>1712.88</v>
      </c>
      <c r="K903" s="100">
        <f t="array" ref="K903">index(Sheet1!$F$47:$K$64, C903+1,B903)</f>
        <v>1551.42</v>
      </c>
      <c r="L903" s="102">
        <f t="shared" si="18"/>
        <v>1623.276539</v>
      </c>
      <c r="M903" s="83">
        <f>L903/( 0.5*Sheet1!$F$18/12)</f>
        <v>1556.629507</v>
      </c>
      <c r="N903" s="83">
        <f t="shared" si="19"/>
        <v>0.4469220521</v>
      </c>
      <c r="O903" s="83">
        <f t="shared" si="20"/>
        <v>388.7286017</v>
      </c>
      <c r="P903" s="83">
        <f t="shared" si="21"/>
        <v>0.1116074079</v>
      </c>
      <c r="Q903" s="83">
        <f t="shared" si="22"/>
        <v>1</v>
      </c>
      <c r="R903" s="86">
        <f t="shared" si="31"/>
        <v>143.8425782</v>
      </c>
      <c r="S903" s="86">
        <f>min(R903, offset(Sheet1!$K$9,B903-1,0))</f>
        <v>143.8425782</v>
      </c>
      <c r="T903" s="83">
        <f t="shared" si="30"/>
        <v>6780.949227</v>
      </c>
      <c r="U903" s="83">
        <f t="shared" si="26"/>
        <v>0</v>
      </c>
      <c r="V903" s="83">
        <f t="shared" si="27"/>
        <v>4.21830258</v>
      </c>
      <c r="W903" s="83">
        <f t="shared" si="28"/>
        <v>2595.159471</v>
      </c>
    </row>
    <row r="904" ht="12.75" customHeight="1">
      <c r="A904" s="83">
        <f t="shared" si="29"/>
        <v>18.36</v>
      </c>
      <c r="B904" s="83">
        <f>IF( ISERROR( MATCH(R903,Sheet1!$K$9:$K$13,1) ), 1,  MATCH(R903,Sheet1!$K$9:$K$13,1)+1)</f>
        <v>3</v>
      </c>
      <c r="C904" s="94">
        <f>IF( ISERROR( MATCH(D904,Sheet1!$B$25:$B$42) ), 1, MATCH(D904,Sheet1!$B$25:$B$42))</f>
        <v>13</v>
      </c>
      <c r="D904" s="83">
        <f>if(U904, OFFSET(Sheet1!$P$9, 2*B903-1, 0),T903)</f>
        <v>6780.949227</v>
      </c>
      <c r="E904" s="100">
        <f t="array" ref="E904">index(Sheet1!$C$25:$H$42, C904,B904)</f>
        <v>137.8828726</v>
      </c>
      <c r="F904" s="100">
        <f t="array" ref="F904">index(Sheet1!$C$25:$H$42, C904+1,B904)</f>
        <v>148.4892474</v>
      </c>
      <c r="G904" s="94">
        <f t="array" ref="G904">index(Sheet1!$B$25:$B$42, C904,1)</f>
        <v>6500</v>
      </c>
      <c r="H904" s="94">
        <f t="array" ref="H904">index(Sheet1!$B$25:$B$42, C904+1,1)</f>
        <v>7000</v>
      </c>
      <c r="I904" s="100">
        <f t="shared" si="17"/>
        <v>143.8425782</v>
      </c>
      <c r="J904" s="100">
        <f t="array" ref="J904">index(Sheet1!$F$47:$K$64, C904,B904)</f>
        <v>1712.88</v>
      </c>
      <c r="K904" s="100">
        <f t="array" ref="K904">index(Sheet1!$F$47:$K$64, C904+1,B904)</f>
        <v>1551.42</v>
      </c>
      <c r="L904" s="102">
        <f t="shared" si="18"/>
        <v>1622.155876</v>
      </c>
      <c r="M904" s="83">
        <f>L904/( 0.5*Sheet1!$F$18/12)</f>
        <v>1555.554856</v>
      </c>
      <c r="N904" s="83">
        <f t="shared" si="19"/>
        <v>0.4466135101</v>
      </c>
      <c r="O904" s="83">
        <f t="shared" si="20"/>
        <v>389.1268001</v>
      </c>
      <c r="P904" s="83">
        <f t="shared" si="21"/>
        <v>0.1117217342</v>
      </c>
      <c r="Q904" s="83">
        <f t="shared" si="22"/>
        <v>1</v>
      </c>
      <c r="R904" s="86">
        <f t="shared" si="31"/>
        <v>143.9161021</v>
      </c>
      <c r="S904" s="86">
        <f>min(R904, offset(Sheet1!$K$9,B904-1,0))</f>
        <v>143.9161021</v>
      </c>
      <c r="T904" s="83">
        <f t="shared" si="30"/>
        <v>6784.415254</v>
      </c>
      <c r="U904" s="83">
        <f t="shared" si="26"/>
        <v>0</v>
      </c>
      <c r="V904" s="83">
        <f t="shared" si="27"/>
        <v>4.220460644</v>
      </c>
      <c r="W904" s="83">
        <f t="shared" si="28"/>
        <v>2599.377774</v>
      </c>
    </row>
    <row r="905" ht="12.75" customHeight="1">
      <c r="A905" s="83">
        <f t="shared" si="29"/>
        <v>18.38</v>
      </c>
      <c r="B905" s="83">
        <f>IF( ISERROR( MATCH(R904,Sheet1!$K$9:$K$13,1) ), 1,  MATCH(R904,Sheet1!$K$9:$K$13,1)+1)</f>
        <v>3</v>
      </c>
      <c r="C905" s="94">
        <f>IF( ISERROR( MATCH(D905,Sheet1!$B$25:$B$42) ), 1, MATCH(D905,Sheet1!$B$25:$B$42))</f>
        <v>13</v>
      </c>
      <c r="D905" s="83">
        <f>if(U905, OFFSET(Sheet1!$P$9, 2*B904-1, 0),T904)</f>
        <v>6784.415254</v>
      </c>
      <c r="E905" s="100">
        <f t="array" ref="E905">index(Sheet1!$C$25:$H$42, C905,B905)</f>
        <v>137.8828726</v>
      </c>
      <c r="F905" s="100">
        <f t="array" ref="F905">index(Sheet1!$C$25:$H$42, C905+1,B905)</f>
        <v>148.4892474</v>
      </c>
      <c r="G905" s="94">
        <f t="array" ref="G905">index(Sheet1!$B$25:$B$42, C905,1)</f>
        <v>6500</v>
      </c>
      <c r="H905" s="94">
        <f t="array" ref="H905">index(Sheet1!$B$25:$B$42, C905+1,1)</f>
        <v>7000</v>
      </c>
      <c r="I905" s="100">
        <f t="shared" si="17"/>
        <v>143.9161021</v>
      </c>
      <c r="J905" s="100">
        <f t="array" ref="J905">index(Sheet1!$F$47:$K$64, C905,B905)</f>
        <v>1712.88</v>
      </c>
      <c r="K905" s="100">
        <f t="array" ref="K905">index(Sheet1!$F$47:$K$64, C905+1,B905)</f>
        <v>1551.42</v>
      </c>
      <c r="L905" s="102">
        <f t="shared" si="18"/>
        <v>1621.036626</v>
      </c>
      <c r="M905" s="83">
        <f>L905/( 0.5*Sheet1!$F$18/12)</f>
        <v>1554.481559</v>
      </c>
      <c r="N905" s="83">
        <f t="shared" si="19"/>
        <v>0.4463053573</v>
      </c>
      <c r="O905" s="83">
        <f t="shared" si="20"/>
        <v>389.5246998</v>
      </c>
      <c r="P905" s="83">
        <f t="shared" si="21"/>
        <v>0.1118359747</v>
      </c>
      <c r="Q905" s="83">
        <f t="shared" si="22"/>
        <v>1</v>
      </c>
      <c r="R905" s="86">
        <f t="shared" si="31"/>
        <v>143.9895334</v>
      </c>
      <c r="S905" s="86">
        <f>min(R905, offset(Sheet1!$K$9,B905-1,0))</f>
        <v>143.9895334</v>
      </c>
      <c r="T905" s="83">
        <f t="shared" si="30"/>
        <v>6787.876909</v>
      </c>
      <c r="U905" s="83">
        <f t="shared" si="26"/>
        <v>0</v>
      </c>
      <c r="V905" s="83">
        <f t="shared" si="27"/>
        <v>4.222615987</v>
      </c>
      <c r="W905" s="83">
        <f t="shared" si="28"/>
        <v>2603.598235</v>
      </c>
    </row>
    <row r="906" ht="12.75" customHeight="1">
      <c r="A906" s="83">
        <f t="shared" si="29"/>
        <v>18.4</v>
      </c>
      <c r="B906" s="83">
        <f>IF( ISERROR( MATCH(R905,Sheet1!$K$9:$K$13,1) ), 1,  MATCH(R905,Sheet1!$K$9:$K$13,1)+1)</f>
        <v>3</v>
      </c>
      <c r="C906" s="94">
        <f>IF( ISERROR( MATCH(D906,Sheet1!$B$25:$B$42) ), 1, MATCH(D906,Sheet1!$B$25:$B$42))</f>
        <v>13</v>
      </c>
      <c r="D906" s="83">
        <f>if(U906, OFFSET(Sheet1!$P$9, 2*B905-1, 0),T905)</f>
        <v>6787.876909</v>
      </c>
      <c r="E906" s="100">
        <f t="array" ref="E906">index(Sheet1!$C$25:$H$42, C906,B906)</f>
        <v>137.8828726</v>
      </c>
      <c r="F906" s="100">
        <f t="array" ref="F906">index(Sheet1!$C$25:$H$42, C906+1,B906)</f>
        <v>148.4892474</v>
      </c>
      <c r="G906" s="94">
        <f t="array" ref="G906">index(Sheet1!$B$25:$B$42, C906,1)</f>
        <v>6500</v>
      </c>
      <c r="H906" s="94">
        <f t="array" ref="H906">index(Sheet1!$B$25:$B$42, C906+1,1)</f>
        <v>7000</v>
      </c>
      <c r="I906" s="100">
        <f t="shared" si="17"/>
        <v>143.9895334</v>
      </c>
      <c r="J906" s="100">
        <f t="array" ref="J906">index(Sheet1!$F$47:$K$64, C906,B906)</f>
        <v>1712.88</v>
      </c>
      <c r="K906" s="100">
        <f t="array" ref="K906">index(Sheet1!$F$47:$K$64, C906+1,B906)</f>
        <v>1551.42</v>
      </c>
      <c r="L906" s="102">
        <f t="shared" si="18"/>
        <v>1619.918788</v>
      </c>
      <c r="M906" s="83">
        <f>L906/( 0.5*Sheet1!$F$18/12)</f>
        <v>1553.409617</v>
      </c>
      <c r="N906" s="83">
        <f t="shared" si="19"/>
        <v>0.4459975931</v>
      </c>
      <c r="O906" s="83">
        <f t="shared" si="20"/>
        <v>389.9223006</v>
      </c>
      <c r="P906" s="83">
        <f t="shared" si="21"/>
        <v>0.1119501294</v>
      </c>
      <c r="Q906" s="83">
        <f t="shared" si="22"/>
        <v>1</v>
      </c>
      <c r="R906" s="86">
        <f t="shared" si="31"/>
        <v>144.062872</v>
      </c>
      <c r="S906" s="86">
        <f>min(R906, offset(Sheet1!$K$9,B906-1,0))</f>
        <v>144.062872</v>
      </c>
      <c r="T906" s="83">
        <f t="shared" si="30"/>
        <v>6791.334198</v>
      </c>
      <c r="U906" s="83">
        <f t="shared" si="26"/>
        <v>0</v>
      </c>
      <c r="V906" s="83">
        <f t="shared" si="27"/>
        <v>4.224768612</v>
      </c>
      <c r="W906" s="83">
        <f t="shared" si="28"/>
        <v>2607.82085</v>
      </c>
    </row>
    <row r="907" ht="12.75" customHeight="1">
      <c r="A907" s="83">
        <f t="shared" si="29"/>
        <v>18.42</v>
      </c>
      <c r="B907" s="83">
        <f>IF( ISERROR( MATCH(R906,Sheet1!$K$9:$K$13,1) ), 1,  MATCH(R906,Sheet1!$K$9:$K$13,1)+1)</f>
        <v>3</v>
      </c>
      <c r="C907" s="94">
        <f>IF( ISERROR( MATCH(D907,Sheet1!$B$25:$B$42) ), 1, MATCH(D907,Sheet1!$B$25:$B$42))</f>
        <v>13</v>
      </c>
      <c r="D907" s="83">
        <f>if(U907, OFFSET(Sheet1!$P$9, 2*B906-1, 0),T906)</f>
        <v>6791.334198</v>
      </c>
      <c r="E907" s="100">
        <f t="array" ref="E907">index(Sheet1!$C$25:$H$42, C907,B907)</f>
        <v>137.8828726</v>
      </c>
      <c r="F907" s="100">
        <f t="array" ref="F907">index(Sheet1!$C$25:$H$42, C907+1,B907)</f>
        <v>148.4892474</v>
      </c>
      <c r="G907" s="94">
        <f t="array" ref="G907">index(Sheet1!$B$25:$B$42, C907,1)</f>
        <v>6500</v>
      </c>
      <c r="H907" s="94">
        <f t="array" ref="H907">index(Sheet1!$B$25:$B$42, C907+1,1)</f>
        <v>7000</v>
      </c>
      <c r="I907" s="100">
        <f t="shared" si="17"/>
        <v>144.062872</v>
      </c>
      <c r="J907" s="100">
        <f t="array" ref="J907">index(Sheet1!$F$47:$K$64, C907,B907)</f>
        <v>1712.88</v>
      </c>
      <c r="K907" s="100">
        <f t="array" ref="K907">index(Sheet1!$F$47:$K$64, C907+1,B907)</f>
        <v>1551.42</v>
      </c>
      <c r="L907" s="102">
        <f t="shared" si="18"/>
        <v>1618.802361</v>
      </c>
      <c r="M907" s="83">
        <f>L907/( 0.5*Sheet1!$F$18/12)</f>
        <v>1552.339026</v>
      </c>
      <c r="N907" s="83">
        <f t="shared" si="19"/>
        <v>0.4456902172</v>
      </c>
      <c r="O907" s="83">
        <f t="shared" si="20"/>
        <v>390.3196022</v>
      </c>
      <c r="P907" s="83">
        <f t="shared" si="21"/>
        <v>0.1120641982</v>
      </c>
      <c r="Q907" s="83">
        <f t="shared" si="22"/>
        <v>1</v>
      </c>
      <c r="R907" s="86">
        <f t="shared" si="31"/>
        <v>144.136118</v>
      </c>
      <c r="S907" s="86">
        <f>min(R907, offset(Sheet1!$K$9,B907-1,0))</f>
        <v>144.136118</v>
      </c>
      <c r="T907" s="83">
        <f t="shared" si="30"/>
        <v>6794.787125</v>
      </c>
      <c r="U907" s="83">
        <f t="shared" si="26"/>
        <v>0</v>
      </c>
      <c r="V907" s="83">
        <f t="shared" si="27"/>
        <v>4.22691852</v>
      </c>
      <c r="W907" s="83">
        <f t="shared" si="28"/>
        <v>2612.045619</v>
      </c>
    </row>
    <row r="908" ht="12.75" customHeight="1">
      <c r="A908" s="83">
        <f t="shared" si="29"/>
        <v>18.44</v>
      </c>
      <c r="B908" s="83">
        <f>IF( ISERROR( MATCH(R907,Sheet1!$K$9:$K$13,1) ), 1,  MATCH(R907,Sheet1!$K$9:$K$13,1)+1)</f>
        <v>3</v>
      </c>
      <c r="C908" s="94">
        <f>IF( ISERROR( MATCH(D908,Sheet1!$B$25:$B$42) ), 1, MATCH(D908,Sheet1!$B$25:$B$42))</f>
        <v>13</v>
      </c>
      <c r="D908" s="83">
        <f>if(U908, OFFSET(Sheet1!$P$9, 2*B907-1, 0),T907)</f>
        <v>6794.787125</v>
      </c>
      <c r="E908" s="100">
        <f t="array" ref="E908">index(Sheet1!$C$25:$H$42, C908,B908)</f>
        <v>137.8828726</v>
      </c>
      <c r="F908" s="100">
        <f t="array" ref="F908">index(Sheet1!$C$25:$H$42, C908+1,B908)</f>
        <v>148.4892474</v>
      </c>
      <c r="G908" s="94">
        <f t="array" ref="G908">index(Sheet1!$B$25:$B$42, C908,1)</f>
        <v>6500</v>
      </c>
      <c r="H908" s="94">
        <f t="array" ref="H908">index(Sheet1!$B$25:$B$42, C908+1,1)</f>
        <v>7000</v>
      </c>
      <c r="I908" s="100">
        <f t="shared" si="17"/>
        <v>144.136118</v>
      </c>
      <c r="J908" s="100">
        <f t="array" ref="J908">index(Sheet1!$F$47:$K$64, C908,B908)</f>
        <v>1712.88</v>
      </c>
      <c r="K908" s="100">
        <f t="array" ref="K908">index(Sheet1!$F$47:$K$64, C908+1,B908)</f>
        <v>1551.42</v>
      </c>
      <c r="L908" s="102">
        <f t="shared" si="18"/>
        <v>1617.687342</v>
      </c>
      <c r="M908" s="83">
        <f>L908/( 0.5*Sheet1!$F$18/12)</f>
        <v>1551.269787</v>
      </c>
      <c r="N908" s="83">
        <f t="shared" si="19"/>
        <v>0.445383229</v>
      </c>
      <c r="O908" s="83">
        <f t="shared" si="20"/>
        <v>390.7166045</v>
      </c>
      <c r="P908" s="83">
        <f t="shared" si="21"/>
        <v>0.112178181</v>
      </c>
      <c r="Q908" s="83">
        <f t="shared" si="22"/>
        <v>1</v>
      </c>
      <c r="R908" s="86">
        <f t="shared" si="31"/>
        <v>144.2092717</v>
      </c>
      <c r="S908" s="86">
        <f>min(R908, offset(Sheet1!$K$9,B908-1,0))</f>
        <v>144.2092717</v>
      </c>
      <c r="T908" s="83">
        <f t="shared" si="30"/>
        <v>6798.235695</v>
      </c>
      <c r="U908" s="83">
        <f t="shared" si="26"/>
        <v>0</v>
      </c>
      <c r="V908" s="83">
        <f t="shared" si="27"/>
        <v>4.229065716</v>
      </c>
      <c r="W908" s="83">
        <f t="shared" si="28"/>
        <v>2616.272538</v>
      </c>
    </row>
    <row r="909" ht="12.75" customHeight="1">
      <c r="A909" s="83">
        <f t="shared" si="29"/>
        <v>18.46</v>
      </c>
      <c r="B909" s="83">
        <f>IF( ISERROR( MATCH(R908,Sheet1!$K$9:$K$13,1) ), 1,  MATCH(R908,Sheet1!$K$9:$K$13,1)+1)</f>
        <v>3</v>
      </c>
      <c r="C909" s="94">
        <f>IF( ISERROR( MATCH(D909,Sheet1!$B$25:$B$42) ), 1, MATCH(D909,Sheet1!$B$25:$B$42))</f>
        <v>13</v>
      </c>
      <c r="D909" s="83">
        <f>if(U909, OFFSET(Sheet1!$P$9, 2*B908-1, 0),T908)</f>
        <v>6798.235695</v>
      </c>
      <c r="E909" s="100">
        <f t="array" ref="E909">index(Sheet1!$C$25:$H$42, C909,B909)</f>
        <v>137.8828726</v>
      </c>
      <c r="F909" s="100">
        <f t="array" ref="F909">index(Sheet1!$C$25:$H$42, C909+1,B909)</f>
        <v>148.4892474</v>
      </c>
      <c r="G909" s="94">
        <f t="array" ref="G909">index(Sheet1!$B$25:$B$42, C909,1)</f>
        <v>6500</v>
      </c>
      <c r="H909" s="94">
        <f t="array" ref="H909">index(Sheet1!$B$25:$B$42, C909+1,1)</f>
        <v>7000</v>
      </c>
      <c r="I909" s="100">
        <f t="shared" si="17"/>
        <v>144.2092717</v>
      </c>
      <c r="J909" s="100">
        <f t="array" ref="J909">index(Sheet1!$F$47:$K$64, C909,B909)</f>
        <v>1712.88</v>
      </c>
      <c r="K909" s="100">
        <f t="array" ref="K909">index(Sheet1!$F$47:$K$64, C909+1,B909)</f>
        <v>1551.42</v>
      </c>
      <c r="L909" s="102">
        <f t="shared" si="18"/>
        <v>1616.573729</v>
      </c>
      <c r="M909" s="83">
        <f>L909/( 0.5*Sheet1!$F$18/12)</f>
        <v>1550.201896</v>
      </c>
      <c r="N909" s="83">
        <f t="shared" si="19"/>
        <v>0.4450766282</v>
      </c>
      <c r="O909" s="83">
        <f t="shared" si="20"/>
        <v>391.1133073</v>
      </c>
      <c r="P909" s="83">
        <f t="shared" si="21"/>
        <v>0.1122920779</v>
      </c>
      <c r="Q909" s="83">
        <f t="shared" si="22"/>
        <v>1</v>
      </c>
      <c r="R909" s="86">
        <f t="shared" si="31"/>
        <v>144.282333</v>
      </c>
      <c r="S909" s="86">
        <f>min(R909, offset(Sheet1!$K$9,B909-1,0))</f>
        <v>144.282333</v>
      </c>
      <c r="T909" s="83">
        <f t="shared" si="30"/>
        <v>6801.679913</v>
      </c>
      <c r="U909" s="83">
        <f t="shared" si="26"/>
        <v>0</v>
      </c>
      <c r="V909" s="83">
        <f t="shared" si="27"/>
        <v>4.231210203</v>
      </c>
      <c r="W909" s="83">
        <f t="shared" si="28"/>
        <v>2620.501603</v>
      </c>
    </row>
    <row r="910" ht="12.75" customHeight="1">
      <c r="A910" s="83">
        <f t="shared" si="29"/>
        <v>18.48</v>
      </c>
      <c r="B910" s="83">
        <f>IF( ISERROR( MATCH(R909,Sheet1!$K$9:$K$13,1) ), 1,  MATCH(R909,Sheet1!$K$9:$K$13,1)+1)</f>
        <v>3</v>
      </c>
      <c r="C910" s="94">
        <f>IF( ISERROR( MATCH(D910,Sheet1!$B$25:$B$42) ), 1, MATCH(D910,Sheet1!$B$25:$B$42))</f>
        <v>13</v>
      </c>
      <c r="D910" s="83">
        <f>if(U910, OFFSET(Sheet1!$P$9, 2*B909-1, 0),T909)</f>
        <v>6801.679913</v>
      </c>
      <c r="E910" s="100">
        <f t="array" ref="E910">index(Sheet1!$C$25:$H$42, C910,B910)</f>
        <v>137.8828726</v>
      </c>
      <c r="F910" s="100">
        <f t="array" ref="F910">index(Sheet1!$C$25:$H$42, C910+1,B910)</f>
        <v>148.4892474</v>
      </c>
      <c r="G910" s="94">
        <f t="array" ref="G910">index(Sheet1!$B$25:$B$42, C910,1)</f>
        <v>6500</v>
      </c>
      <c r="H910" s="94">
        <f t="array" ref="H910">index(Sheet1!$B$25:$B$42, C910+1,1)</f>
        <v>7000</v>
      </c>
      <c r="I910" s="100">
        <f t="shared" si="17"/>
        <v>144.282333</v>
      </c>
      <c r="J910" s="100">
        <f t="array" ref="J910">index(Sheet1!$F$47:$K$64, C910,B910)</f>
        <v>1712.88</v>
      </c>
      <c r="K910" s="100">
        <f t="array" ref="K910">index(Sheet1!$F$47:$K$64, C910+1,B910)</f>
        <v>1551.42</v>
      </c>
      <c r="L910" s="102">
        <f t="shared" si="18"/>
        <v>1615.461522</v>
      </c>
      <c r="M910" s="83">
        <f>L910/( 0.5*Sheet1!$F$18/12)</f>
        <v>1549.135353</v>
      </c>
      <c r="N910" s="83">
        <f t="shared" si="19"/>
        <v>0.4447704144</v>
      </c>
      <c r="O910" s="83">
        <f t="shared" si="20"/>
        <v>391.5097104</v>
      </c>
      <c r="P910" s="83">
        <f t="shared" si="21"/>
        <v>0.1124058887</v>
      </c>
      <c r="Q910" s="83">
        <f t="shared" si="22"/>
        <v>1</v>
      </c>
      <c r="R910" s="86">
        <f t="shared" si="31"/>
        <v>144.3553022</v>
      </c>
      <c r="S910" s="86">
        <f>min(R910, offset(Sheet1!$K$9,B910-1,0))</f>
        <v>144.3553022</v>
      </c>
      <c r="T910" s="83">
        <f t="shared" si="30"/>
        <v>6805.119784</v>
      </c>
      <c r="U910" s="83">
        <f t="shared" si="26"/>
        <v>0</v>
      </c>
      <c r="V910" s="83">
        <f t="shared" si="27"/>
        <v>4.233351983</v>
      </c>
      <c r="W910" s="83">
        <f t="shared" si="28"/>
        <v>2624.732814</v>
      </c>
    </row>
    <row r="911" ht="12.75" customHeight="1">
      <c r="A911" s="83">
        <f t="shared" si="29"/>
        <v>18.5</v>
      </c>
      <c r="B911" s="83">
        <f>IF( ISERROR( MATCH(R910,Sheet1!$K$9:$K$13,1) ), 1,  MATCH(R910,Sheet1!$K$9:$K$13,1)+1)</f>
        <v>3</v>
      </c>
      <c r="C911" s="94">
        <f>IF( ISERROR( MATCH(D911,Sheet1!$B$25:$B$42) ), 1, MATCH(D911,Sheet1!$B$25:$B$42))</f>
        <v>13</v>
      </c>
      <c r="D911" s="83">
        <f>if(U911, OFFSET(Sheet1!$P$9, 2*B910-1, 0),T910)</f>
        <v>6805.119784</v>
      </c>
      <c r="E911" s="100">
        <f t="array" ref="E911">index(Sheet1!$C$25:$H$42, C911,B911)</f>
        <v>137.8828726</v>
      </c>
      <c r="F911" s="100">
        <f t="array" ref="F911">index(Sheet1!$C$25:$H$42, C911+1,B911)</f>
        <v>148.4892474</v>
      </c>
      <c r="G911" s="94">
        <f t="array" ref="G911">index(Sheet1!$B$25:$B$42, C911,1)</f>
        <v>6500</v>
      </c>
      <c r="H911" s="94">
        <f t="array" ref="H911">index(Sheet1!$B$25:$B$42, C911+1,1)</f>
        <v>7000</v>
      </c>
      <c r="I911" s="100">
        <f t="shared" si="17"/>
        <v>144.3553022</v>
      </c>
      <c r="J911" s="100">
        <f t="array" ref="J911">index(Sheet1!$F$47:$K$64, C911,B911)</f>
        <v>1712.88</v>
      </c>
      <c r="K911" s="100">
        <f t="array" ref="K911">index(Sheet1!$F$47:$K$64, C911+1,B911)</f>
        <v>1551.42</v>
      </c>
      <c r="L911" s="102">
        <f t="shared" si="18"/>
        <v>1614.350719</v>
      </c>
      <c r="M911" s="83">
        <f>L911/( 0.5*Sheet1!$F$18/12)</f>
        <v>1548.070156</v>
      </c>
      <c r="N911" s="83">
        <f t="shared" si="19"/>
        <v>0.444464587</v>
      </c>
      <c r="O911" s="83">
        <f t="shared" si="20"/>
        <v>391.9058136</v>
      </c>
      <c r="P911" s="83">
        <f t="shared" si="21"/>
        <v>0.1125196134</v>
      </c>
      <c r="Q911" s="83">
        <f t="shared" si="22"/>
        <v>1</v>
      </c>
      <c r="R911" s="86">
        <f t="shared" si="31"/>
        <v>144.4281792</v>
      </c>
      <c r="S911" s="86">
        <f>min(R911, offset(Sheet1!$K$9,B911-1,0))</f>
        <v>144.4281792</v>
      </c>
      <c r="T911" s="83">
        <f t="shared" si="30"/>
        <v>6808.555313</v>
      </c>
      <c r="U911" s="83">
        <f t="shared" si="26"/>
        <v>0</v>
      </c>
      <c r="V911" s="83">
        <f t="shared" si="27"/>
        <v>4.235491059</v>
      </c>
      <c r="W911" s="83">
        <f t="shared" si="28"/>
        <v>2628.966166</v>
      </c>
    </row>
    <row r="912" ht="12.75" customHeight="1">
      <c r="A912" s="83">
        <f t="shared" si="29"/>
        <v>18.52</v>
      </c>
      <c r="B912" s="83">
        <f>IF( ISERROR( MATCH(R911,Sheet1!$K$9:$K$13,1) ), 1,  MATCH(R911,Sheet1!$K$9:$K$13,1)+1)</f>
        <v>3</v>
      </c>
      <c r="C912" s="94">
        <f>IF( ISERROR( MATCH(D912,Sheet1!$B$25:$B$42) ), 1, MATCH(D912,Sheet1!$B$25:$B$42))</f>
        <v>13</v>
      </c>
      <c r="D912" s="83">
        <f>if(U912, OFFSET(Sheet1!$P$9, 2*B911-1, 0),T911)</f>
        <v>6808.555313</v>
      </c>
      <c r="E912" s="100">
        <f t="array" ref="E912">index(Sheet1!$C$25:$H$42, C912,B912)</f>
        <v>137.8828726</v>
      </c>
      <c r="F912" s="100">
        <f t="array" ref="F912">index(Sheet1!$C$25:$H$42, C912+1,B912)</f>
        <v>148.4892474</v>
      </c>
      <c r="G912" s="94">
        <f t="array" ref="G912">index(Sheet1!$B$25:$B$42, C912,1)</f>
        <v>6500</v>
      </c>
      <c r="H912" s="94">
        <f t="array" ref="H912">index(Sheet1!$B$25:$B$42, C912+1,1)</f>
        <v>7000</v>
      </c>
      <c r="I912" s="100">
        <f t="shared" si="17"/>
        <v>144.4281792</v>
      </c>
      <c r="J912" s="100">
        <f t="array" ref="J912">index(Sheet1!$F$47:$K$64, C912,B912)</f>
        <v>1712.88</v>
      </c>
      <c r="K912" s="100">
        <f t="array" ref="K912">index(Sheet1!$F$47:$K$64, C912+1,B912)</f>
        <v>1551.42</v>
      </c>
      <c r="L912" s="102">
        <f t="shared" si="18"/>
        <v>1613.241318</v>
      </c>
      <c r="M912" s="83">
        <f>L912/( 0.5*Sheet1!$F$18/12)</f>
        <v>1547.006304</v>
      </c>
      <c r="N912" s="83">
        <f t="shared" si="19"/>
        <v>0.4441591457</v>
      </c>
      <c r="O912" s="83">
        <f t="shared" si="20"/>
        <v>392.3016166</v>
      </c>
      <c r="P912" s="83">
        <f t="shared" si="21"/>
        <v>0.112633252</v>
      </c>
      <c r="Q912" s="83">
        <f t="shared" si="22"/>
        <v>1</v>
      </c>
      <c r="R912" s="86">
        <f t="shared" si="31"/>
        <v>144.5009642</v>
      </c>
      <c r="S912" s="86">
        <f>min(R912, offset(Sheet1!$K$9,B912-1,0))</f>
        <v>144.5009642</v>
      </c>
      <c r="T912" s="83">
        <f t="shared" si="30"/>
        <v>6811.986504</v>
      </c>
      <c r="U912" s="83">
        <f t="shared" si="26"/>
        <v>0</v>
      </c>
      <c r="V912" s="83">
        <f t="shared" si="27"/>
        <v>4.237627436</v>
      </c>
      <c r="W912" s="83">
        <f t="shared" si="28"/>
        <v>2633.201657</v>
      </c>
    </row>
    <row r="913" ht="12.75" customHeight="1">
      <c r="A913" s="83">
        <f t="shared" si="29"/>
        <v>18.54</v>
      </c>
      <c r="B913" s="83">
        <f>IF( ISERROR( MATCH(R912,Sheet1!$K$9:$K$13,1) ), 1,  MATCH(R912,Sheet1!$K$9:$K$13,1)+1)</f>
        <v>3</v>
      </c>
      <c r="C913" s="94">
        <f>IF( ISERROR( MATCH(D913,Sheet1!$B$25:$B$42) ), 1, MATCH(D913,Sheet1!$B$25:$B$42))</f>
        <v>13</v>
      </c>
      <c r="D913" s="83">
        <f>if(U913, OFFSET(Sheet1!$P$9, 2*B912-1, 0),T912)</f>
        <v>6811.986504</v>
      </c>
      <c r="E913" s="100">
        <f t="array" ref="E913">index(Sheet1!$C$25:$H$42, C913,B913)</f>
        <v>137.8828726</v>
      </c>
      <c r="F913" s="100">
        <f t="array" ref="F913">index(Sheet1!$C$25:$H$42, C913+1,B913)</f>
        <v>148.4892474</v>
      </c>
      <c r="G913" s="94">
        <f t="array" ref="G913">index(Sheet1!$B$25:$B$42, C913,1)</f>
        <v>6500</v>
      </c>
      <c r="H913" s="94">
        <f t="array" ref="H913">index(Sheet1!$B$25:$B$42, C913+1,1)</f>
        <v>7000</v>
      </c>
      <c r="I913" s="100">
        <f t="shared" si="17"/>
        <v>144.5009642</v>
      </c>
      <c r="J913" s="100">
        <f t="array" ref="J913">index(Sheet1!$F$47:$K$64, C913,B913)</f>
        <v>1712.88</v>
      </c>
      <c r="K913" s="100">
        <f t="array" ref="K913">index(Sheet1!$F$47:$K$64, C913+1,B913)</f>
        <v>1551.42</v>
      </c>
      <c r="L913" s="102">
        <f t="shared" si="18"/>
        <v>1612.133318</v>
      </c>
      <c r="M913" s="83">
        <f>L913/( 0.5*Sheet1!$F$18/12)</f>
        <v>1545.943795</v>
      </c>
      <c r="N913" s="83">
        <f t="shared" si="19"/>
        <v>0.4438540899</v>
      </c>
      <c r="O913" s="83">
        <f t="shared" si="20"/>
        <v>392.6971193</v>
      </c>
      <c r="P913" s="83">
        <f t="shared" si="21"/>
        <v>0.1127468043</v>
      </c>
      <c r="Q913" s="83">
        <f t="shared" si="22"/>
        <v>1</v>
      </c>
      <c r="R913" s="86">
        <f t="shared" si="31"/>
        <v>144.5736573</v>
      </c>
      <c r="S913" s="86">
        <f>min(R913, offset(Sheet1!$K$9,B913-1,0))</f>
        <v>144.5736573</v>
      </c>
      <c r="T913" s="83">
        <f t="shared" si="30"/>
        <v>6815.413363</v>
      </c>
      <c r="U913" s="83">
        <f t="shared" si="26"/>
        <v>0</v>
      </c>
      <c r="V913" s="83">
        <f t="shared" si="27"/>
        <v>4.239761114</v>
      </c>
      <c r="W913" s="83">
        <f t="shared" si="28"/>
        <v>2637.439284</v>
      </c>
    </row>
    <row r="914" ht="12.75" customHeight="1">
      <c r="A914" s="83">
        <f t="shared" si="29"/>
        <v>18.56</v>
      </c>
      <c r="B914" s="83">
        <f>IF( ISERROR( MATCH(R913,Sheet1!$K$9:$K$13,1) ), 1,  MATCH(R913,Sheet1!$K$9:$K$13,1)+1)</f>
        <v>3</v>
      </c>
      <c r="C914" s="94">
        <f>IF( ISERROR( MATCH(D914,Sheet1!$B$25:$B$42) ), 1, MATCH(D914,Sheet1!$B$25:$B$42))</f>
        <v>13</v>
      </c>
      <c r="D914" s="83">
        <f>if(U914, OFFSET(Sheet1!$P$9, 2*B913-1, 0),T913)</f>
        <v>6815.413363</v>
      </c>
      <c r="E914" s="100">
        <f t="array" ref="E914">index(Sheet1!$C$25:$H$42, C914,B914)</f>
        <v>137.8828726</v>
      </c>
      <c r="F914" s="100">
        <f t="array" ref="F914">index(Sheet1!$C$25:$H$42, C914+1,B914)</f>
        <v>148.4892474</v>
      </c>
      <c r="G914" s="94">
        <f t="array" ref="G914">index(Sheet1!$B$25:$B$42, C914,1)</f>
        <v>6500</v>
      </c>
      <c r="H914" s="94">
        <f t="array" ref="H914">index(Sheet1!$B$25:$B$42, C914+1,1)</f>
        <v>7000</v>
      </c>
      <c r="I914" s="100">
        <f t="shared" si="17"/>
        <v>144.5736573</v>
      </c>
      <c r="J914" s="100">
        <f t="array" ref="J914">index(Sheet1!$F$47:$K$64, C914,B914)</f>
        <v>1712.88</v>
      </c>
      <c r="K914" s="100">
        <f t="array" ref="K914">index(Sheet1!$F$47:$K$64, C914+1,B914)</f>
        <v>1551.42</v>
      </c>
      <c r="L914" s="102">
        <f t="shared" si="18"/>
        <v>1611.026717</v>
      </c>
      <c r="M914" s="83">
        <f>L914/( 0.5*Sheet1!$F$18/12)</f>
        <v>1544.882628</v>
      </c>
      <c r="N914" s="83">
        <f t="shared" si="19"/>
        <v>0.4435494194</v>
      </c>
      <c r="O914" s="83">
        <f t="shared" si="20"/>
        <v>393.0923215</v>
      </c>
      <c r="P914" s="83">
        <f t="shared" si="21"/>
        <v>0.1128602703</v>
      </c>
      <c r="Q914" s="83">
        <f t="shared" si="22"/>
        <v>1</v>
      </c>
      <c r="R914" s="86">
        <f t="shared" si="31"/>
        <v>144.6462586</v>
      </c>
      <c r="S914" s="86">
        <f>min(R914, offset(Sheet1!$K$9,B914-1,0))</f>
        <v>144.6462586</v>
      </c>
      <c r="T914" s="83">
        <f t="shared" si="30"/>
        <v>6818.835895</v>
      </c>
      <c r="U914" s="83">
        <f t="shared" si="26"/>
        <v>0</v>
      </c>
      <c r="V914" s="83">
        <f t="shared" si="27"/>
        <v>4.241892099</v>
      </c>
      <c r="W914" s="83">
        <f t="shared" si="28"/>
        <v>2641.679045</v>
      </c>
    </row>
    <row r="915" ht="12.75" customHeight="1">
      <c r="A915" s="83">
        <f t="shared" si="29"/>
        <v>18.58</v>
      </c>
      <c r="B915" s="83">
        <f>IF( ISERROR( MATCH(R914,Sheet1!$K$9:$K$13,1) ), 1,  MATCH(R914,Sheet1!$K$9:$K$13,1)+1)</f>
        <v>3</v>
      </c>
      <c r="C915" s="94">
        <f>IF( ISERROR( MATCH(D915,Sheet1!$B$25:$B$42) ), 1, MATCH(D915,Sheet1!$B$25:$B$42))</f>
        <v>13</v>
      </c>
      <c r="D915" s="83">
        <f>if(U915, OFFSET(Sheet1!$P$9, 2*B914-1, 0),T914)</f>
        <v>6818.835895</v>
      </c>
      <c r="E915" s="100">
        <f t="array" ref="E915">index(Sheet1!$C$25:$H$42, C915,B915)</f>
        <v>137.8828726</v>
      </c>
      <c r="F915" s="100">
        <f t="array" ref="F915">index(Sheet1!$C$25:$H$42, C915+1,B915)</f>
        <v>148.4892474</v>
      </c>
      <c r="G915" s="94">
        <f t="array" ref="G915">index(Sheet1!$B$25:$B$42, C915,1)</f>
        <v>6500</v>
      </c>
      <c r="H915" s="94">
        <f t="array" ref="H915">index(Sheet1!$B$25:$B$42, C915+1,1)</f>
        <v>7000</v>
      </c>
      <c r="I915" s="100">
        <f t="shared" si="17"/>
        <v>144.6462586</v>
      </c>
      <c r="J915" s="100">
        <f t="array" ref="J915">index(Sheet1!$F$47:$K$64, C915,B915)</f>
        <v>1712.88</v>
      </c>
      <c r="K915" s="100">
        <f t="array" ref="K915">index(Sheet1!$F$47:$K$64, C915+1,B915)</f>
        <v>1551.42</v>
      </c>
      <c r="L915" s="102">
        <f t="shared" si="18"/>
        <v>1609.921513</v>
      </c>
      <c r="M915" s="83">
        <f>L915/( 0.5*Sheet1!$F$18/12)</f>
        <v>1543.822801</v>
      </c>
      <c r="N915" s="83">
        <f t="shared" si="19"/>
        <v>0.4432451337</v>
      </c>
      <c r="O915" s="83">
        <f t="shared" si="20"/>
        <v>393.4872231</v>
      </c>
      <c r="P915" s="83">
        <f t="shared" si="21"/>
        <v>0.11297365</v>
      </c>
      <c r="Q915" s="83">
        <f t="shared" si="22"/>
        <v>1</v>
      </c>
      <c r="R915" s="86">
        <f t="shared" si="31"/>
        <v>144.7187682</v>
      </c>
      <c r="S915" s="86">
        <f>min(R915, offset(Sheet1!$K$9,B915-1,0))</f>
        <v>144.7187682</v>
      </c>
      <c r="T915" s="83">
        <f t="shared" si="30"/>
        <v>6822.254103</v>
      </c>
      <c r="U915" s="83">
        <f t="shared" si="26"/>
        <v>0</v>
      </c>
      <c r="V915" s="83">
        <f t="shared" si="27"/>
        <v>4.244020392</v>
      </c>
      <c r="W915" s="83">
        <f t="shared" si="28"/>
        <v>2645.920937</v>
      </c>
    </row>
    <row r="916" ht="12.75" customHeight="1">
      <c r="A916" s="83">
        <f t="shared" si="29"/>
        <v>18.6</v>
      </c>
      <c r="B916" s="83">
        <f>IF( ISERROR( MATCH(R915,Sheet1!$K$9:$K$13,1) ), 1,  MATCH(R915,Sheet1!$K$9:$K$13,1)+1)</f>
        <v>3</v>
      </c>
      <c r="C916" s="94">
        <f>IF( ISERROR( MATCH(D916,Sheet1!$B$25:$B$42) ), 1, MATCH(D916,Sheet1!$B$25:$B$42))</f>
        <v>13</v>
      </c>
      <c r="D916" s="83">
        <f>if(U916, OFFSET(Sheet1!$P$9, 2*B915-1, 0),T915)</f>
        <v>6822.254103</v>
      </c>
      <c r="E916" s="100">
        <f t="array" ref="E916">index(Sheet1!$C$25:$H$42, C916,B916)</f>
        <v>137.8828726</v>
      </c>
      <c r="F916" s="100">
        <f t="array" ref="F916">index(Sheet1!$C$25:$H$42, C916+1,B916)</f>
        <v>148.4892474</v>
      </c>
      <c r="G916" s="94">
        <f t="array" ref="G916">index(Sheet1!$B$25:$B$42, C916,1)</f>
        <v>6500</v>
      </c>
      <c r="H916" s="94">
        <f t="array" ref="H916">index(Sheet1!$B$25:$B$42, C916+1,1)</f>
        <v>7000</v>
      </c>
      <c r="I916" s="100">
        <f t="shared" si="17"/>
        <v>144.7187682</v>
      </c>
      <c r="J916" s="100">
        <f t="array" ref="J916">index(Sheet1!$F$47:$K$64, C916,B916)</f>
        <v>1712.88</v>
      </c>
      <c r="K916" s="100">
        <f t="array" ref="K916">index(Sheet1!$F$47:$K$64, C916+1,B916)</f>
        <v>1551.42</v>
      </c>
      <c r="L916" s="102">
        <f t="shared" si="18"/>
        <v>1608.817705</v>
      </c>
      <c r="M916" s="83">
        <f>L916/( 0.5*Sheet1!$F$18/12)</f>
        <v>1542.764312</v>
      </c>
      <c r="N916" s="83">
        <f t="shared" si="19"/>
        <v>0.4429412322</v>
      </c>
      <c r="O916" s="83">
        <f t="shared" si="20"/>
        <v>393.8818237</v>
      </c>
      <c r="P916" s="83">
        <f t="shared" si="21"/>
        <v>0.1130869434</v>
      </c>
      <c r="Q916" s="83">
        <f t="shared" si="22"/>
        <v>1</v>
      </c>
      <c r="R916" s="86">
        <f t="shared" si="31"/>
        <v>144.7911862</v>
      </c>
      <c r="S916" s="86">
        <f>min(R916, offset(Sheet1!$K$9,B916-1,0))</f>
        <v>144.7911862</v>
      </c>
      <c r="T916" s="83">
        <f t="shared" si="30"/>
        <v>6825.667994</v>
      </c>
      <c r="U916" s="83">
        <f t="shared" si="26"/>
        <v>0</v>
      </c>
      <c r="V916" s="83">
        <f t="shared" si="27"/>
        <v>4.246145997</v>
      </c>
      <c r="W916" s="83">
        <f t="shared" si="28"/>
        <v>2650.164958</v>
      </c>
    </row>
    <row r="917" ht="12.75" customHeight="1">
      <c r="A917" s="83">
        <f t="shared" si="29"/>
        <v>18.62</v>
      </c>
      <c r="B917" s="83">
        <f>IF( ISERROR( MATCH(R916,Sheet1!$K$9:$K$13,1) ), 1,  MATCH(R916,Sheet1!$K$9:$K$13,1)+1)</f>
        <v>3</v>
      </c>
      <c r="C917" s="94">
        <f>IF( ISERROR( MATCH(D917,Sheet1!$B$25:$B$42) ), 1, MATCH(D917,Sheet1!$B$25:$B$42))</f>
        <v>13</v>
      </c>
      <c r="D917" s="83">
        <f>if(U917, OFFSET(Sheet1!$P$9, 2*B916-1, 0),T916)</f>
        <v>6825.667994</v>
      </c>
      <c r="E917" s="100">
        <f t="array" ref="E917">index(Sheet1!$C$25:$H$42, C917,B917)</f>
        <v>137.8828726</v>
      </c>
      <c r="F917" s="100">
        <f t="array" ref="F917">index(Sheet1!$C$25:$H$42, C917+1,B917)</f>
        <v>148.4892474</v>
      </c>
      <c r="G917" s="94">
        <f t="array" ref="G917">index(Sheet1!$B$25:$B$42, C917,1)</f>
        <v>6500</v>
      </c>
      <c r="H917" s="94">
        <f t="array" ref="H917">index(Sheet1!$B$25:$B$42, C917+1,1)</f>
        <v>7000</v>
      </c>
      <c r="I917" s="100">
        <f t="shared" si="17"/>
        <v>144.7911862</v>
      </c>
      <c r="J917" s="100">
        <f t="array" ref="J917">index(Sheet1!$F$47:$K$64, C917,B917)</f>
        <v>1712.88</v>
      </c>
      <c r="K917" s="100">
        <f t="array" ref="K917">index(Sheet1!$F$47:$K$64, C917+1,B917)</f>
        <v>1551.42</v>
      </c>
      <c r="L917" s="102">
        <f t="shared" si="18"/>
        <v>1607.715291</v>
      </c>
      <c r="M917" s="83">
        <f>L917/( 0.5*Sheet1!$F$18/12)</f>
        <v>1541.70716</v>
      </c>
      <c r="N917" s="83">
        <f t="shared" si="19"/>
        <v>0.4426377146</v>
      </c>
      <c r="O917" s="83">
        <f t="shared" si="20"/>
        <v>394.2761233</v>
      </c>
      <c r="P917" s="83">
        <f t="shared" si="21"/>
        <v>0.1132001502</v>
      </c>
      <c r="Q917" s="83">
        <f t="shared" si="22"/>
        <v>1</v>
      </c>
      <c r="R917" s="86">
        <f t="shared" si="31"/>
        <v>144.8635127</v>
      </c>
      <c r="S917" s="86">
        <f>min(R917, offset(Sheet1!$K$9,B917-1,0))</f>
        <v>144.8635127</v>
      </c>
      <c r="T917" s="83">
        <f t="shared" si="30"/>
        <v>6829.077572</v>
      </c>
      <c r="U917" s="83">
        <f t="shared" si="26"/>
        <v>0</v>
      </c>
      <c r="V917" s="83">
        <f t="shared" si="27"/>
        <v>4.248268917</v>
      </c>
      <c r="W917" s="83">
        <f t="shared" si="28"/>
        <v>2654.411104</v>
      </c>
    </row>
    <row r="918" ht="12.75" customHeight="1">
      <c r="A918" s="83">
        <f t="shared" si="29"/>
        <v>18.64</v>
      </c>
      <c r="B918" s="83">
        <f>IF( ISERROR( MATCH(R917,Sheet1!$K$9:$K$13,1) ), 1,  MATCH(R917,Sheet1!$K$9:$K$13,1)+1)</f>
        <v>3</v>
      </c>
      <c r="C918" s="94">
        <f>IF( ISERROR( MATCH(D918,Sheet1!$B$25:$B$42) ), 1, MATCH(D918,Sheet1!$B$25:$B$42))</f>
        <v>13</v>
      </c>
      <c r="D918" s="83">
        <f>if(U918, OFFSET(Sheet1!$P$9, 2*B917-1, 0),T917)</f>
        <v>6829.077572</v>
      </c>
      <c r="E918" s="100">
        <f t="array" ref="E918">index(Sheet1!$C$25:$H$42, C918,B918)</f>
        <v>137.8828726</v>
      </c>
      <c r="F918" s="100">
        <f t="array" ref="F918">index(Sheet1!$C$25:$H$42, C918+1,B918)</f>
        <v>148.4892474</v>
      </c>
      <c r="G918" s="94">
        <f t="array" ref="G918">index(Sheet1!$B$25:$B$42, C918,1)</f>
        <v>6500</v>
      </c>
      <c r="H918" s="94">
        <f t="array" ref="H918">index(Sheet1!$B$25:$B$42, C918+1,1)</f>
        <v>7000</v>
      </c>
      <c r="I918" s="100">
        <f t="shared" si="17"/>
        <v>144.8635127</v>
      </c>
      <c r="J918" s="100">
        <f t="array" ref="J918">index(Sheet1!$F$47:$K$64, C918,B918)</f>
        <v>1712.88</v>
      </c>
      <c r="K918" s="100">
        <f t="array" ref="K918">index(Sheet1!$F$47:$K$64, C918+1,B918)</f>
        <v>1551.42</v>
      </c>
      <c r="L918" s="102">
        <f t="shared" si="18"/>
        <v>1606.614271</v>
      </c>
      <c r="M918" s="83">
        <f>L918/( 0.5*Sheet1!$F$18/12)</f>
        <v>1540.651344</v>
      </c>
      <c r="N918" s="83">
        <f t="shared" si="19"/>
        <v>0.4423345805</v>
      </c>
      <c r="O918" s="83">
        <f t="shared" si="20"/>
        <v>394.6701216</v>
      </c>
      <c r="P918" s="83">
        <f t="shared" si="21"/>
        <v>0.1133132706</v>
      </c>
      <c r="Q918" s="83">
        <f t="shared" si="22"/>
        <v>1</v>
      </c>
      <c r="R918" s="86">
        <f t="shared" si="31"/>
        <v>144.9357478</v>
      </c>
      <c r="S918" s="86">
        <f>min(R918, offset(Sheet1!$K$9,B918-1,0))</f>
        <v>144.9357478</v>
      </c>
      <c r="T918" s="83">
        <f t="shared" si="30"/>
        <v>6832.482841</v>
      </c>
      <c r="U918" s="83">
        <f t="shared" si="26"/>
        <v>0</v>
      </c>
      <c r="V918" s="83">
        <f t="shared" si="27"/>
        <v>4.250389155</v>
      </c>
      <c r="W918" s="83">
        <f t="shared" si="28"/>
        <v>2658.659373</v>
      </c>
    </row>
    <row r="919" ht="12.75" customHeight="1">
      <c r="A919" s="83">
        <f t="shared" si="29"/>
        <v>18.66</v>
      </c>
      <c r="B919" s="83">
        <f>IF( ISERROR( MATCH(R918,Sheet1!$K$9:$K$13,1) ), 1,  MATCH(R918,Sheet1!$K$9:$K$13,1)+1)</f>
        <v>3</v>
      </c>
      <c r="C919" s="94">
        <f>IF( ISERROR( MATCH(D919,Sheet1!$B$25:$B$42) ), 1, MATCH(D919,Sheet1!$B$25:$B$42))</f>
        <v>13</v>
      </c>
      <c r="D919" s="83">
        <f>if(U919, OFFSET(Sheet1!$P$9, 2*B918-1, 0),T918)</f>
        <v>6832.482841</v>
      </c>
      <c r="E919" s="100">
        <f t="array" ref="E919">index(Sheet1!$C$25:$H$42, C919,B919)</f>
        <v>137.8828726</v>
      </c>
      <c r="F919" s="100">
        <f t="array" ref="F919">index(Sheet1!$C$25:$H$42, C919+1,B919)</f>
        <v>148.4892474</v>
      </c>
      <c r="G919" s="94">
        <f t="array" ref="G919">index(Sheet1!$B$25:$B$42, C919,1)</f>
        <v>6500</v>
      </c>
      <c r="H919" s="94">
        <f t="array" ref="H919">index(Sheet1!$B$25:$B$42, C919+1,1)</f>
        <v>7000</v>
      </c>
      <c r="I919" s="100">
        <f t="shared" si="17"/>
        <v>144.9357478</v>
      </c>
      <c r="J919" s="100">
        <f t="array" ref="J919">index(Sheet1!$F$47:$K$64, C919,B919)</f>
        <v>1712.88</v>
      </c>
      <c r="K919" s="100">
        <f t="array" ref="K919">index(Sheet1!$F$47:$K$64, C919+1,B919)</f>
        <v>1551.42</v>
      </c>
      <c r="L919" s="102">
        <f t="shared" si="18"/>
        <v>1605.514641</v>
      </c>
      <c r="M919" s="83">
        <f>L919/( 0.5*Sheet1!$F$18/12)</f>
        <v>1539.596862</v>
      </c>
      <c r="N919" s="83">
        <f t="shared" si="19"/>
        <v>0.4420318294</v>
      </c>
      <c r="O919" s="83">
        <f t="shared" si="20"/>
        <v>395.0638185</v>
      </c>
      <c r="P919" s="83">
        <f t="shared" si="21"/>
        <v>0.1134263045</v>
      </c>
      <c r="Q919" s="83">
        <f t="shared" si="22"/>
        <v>1</v>
      </c>
      <c r="R919" s="86">
        <f t="shared" si="31"/>
        <v>145.0078917</v>
      </c>
      <c r="S919" s="86">
        <f>min(R919, offset(Sheet1!$K$9,B919-1,0))</f>
        <v>145.0078917</v>
      </c>
      <c r="T919" s="83">
        <f t="shared" si="30"/>
        <v>6835.883808</v>
      </c>
      <c r="U919" s="83">
        <f t="shared" si="26"/>
        <v>0</v>
      </c>
      <c r="V919" s="83">
        <f t="shared" si="27"/>
        <v>4.252506713</v>
      </c>
      <c r="W919" s="83">
        <f t="shared" si="28"/>
        <v>2662.909762</v>
      </c>
    </row>
    <row r="920" ht="12.75" customHeight="1">
      <c r="A920" s="83">
        <f t="shared" si="29"/>
        <v>18.68</v>
      </c>
      <c r="B920" s="83">
        <f>IF( ISERROR( MATCH(R919,Sheet1!$K$9:$K$13,1) ), 1,  MATCH(R919,Sheet1!$K$9:$K$13,1)+1)</f>
        <v>3</v>
      </c>
      <c r="C920" s="94">
        <f>IF( ISERROR( MATCH(D920,Sheet1!$B$25:$B$42) ), 1, MATCH(D920,Sheet1!$B$25:$B$42))</f>
        <v>13</v>
      </c>
      <c r="D920" s="83">
        <f>if(U920, OFFSET(Sheet1!$P$9, 2*B919-1, 0),T919)</f>
        <v>6835.883808</v>
      </c>
      <c r="E920" s="100">
        <f t="array" ref="E920">index(Sheet1!$C$25:$H$42, C920,B920)</f>
        <v>137.8828726</v>
      </c>
      <c r="F920" s="100">
        <f t="array" ref="F920">index(Sheet1!$C$25:$H$42, C920+1,B920)</f>
        <v>148.4892474</v>
      </c>
      <c r="G920" s="94">
        <f t="array" ref="G920">index(Sheet1!$B$25:$B$42, C920,1)</f>
        <v>6500</v>
      </c>
      <c r="H920" s="94">
        <f t="array" ref="H920">index(Sheet1!$B$25:$B$42, C920+1,1)</f>
        <v>7000</v>
      </c>
      <c r="I920" s="100">
        <f t="shared" si="17"/>
        <v>145.0078917</v>
      </c>
      <c r="J920" s="100">
        <f t="array" ref="J920">index(Sheet1!$F$47:$K$64, C920,B920)</f>
        <v>1712.88</v>
      </c>
      <c r="K920" s="100">
        <f t="array" ref="K920">index(Sheet1!$F$47:$K$64, C920+1,B920)</f>
        <v>1551.42</v>
      </c>
      <c r="L920" s="102">
        <f t="shared" si="18"/>
        <v>1604.416401</v>
      </c>
      <c r="M920" s="83">
        <f>L920/( 0.5*Sheet1!$F$18/12)</f>
        <v>1538.543712</v>
      </c>
      <c r="N920" s="83">
        <f t="shared" si="19"/>
        <v>0.4417294609</v>
      </c>
      <c r="O920" s="83">
        <f t="shared" si="20"/>
        <v>395.4572138</v>
      </c>
      <c r="P920" s="83">
        <f t="shared" si="21"/>
        <v>0.1135392517</v>
      </c>
      <c r="Q920" s="83">
        <f t="shared" si="22"/>
        <v>1</v>
      </c>
      <c r="R920" s="86">
        <f t="shared" si="31"/>
        <v>145.0799444</v>
      </c>
      <c r="S920" s="86">
        <f>min(R920, offset(Sheet1!$K$9,B920-1,0))</f>
        <v>145.0799444</v>
      </c>
      <c r="T920" s="83">
        <f t="shared" si="30"/>
        <v>6839.280476</v>
      </c>
      <c r="U920" s="83">
        <f t="shared" si="26"/>
        <v>0</v>
      </c>
      <c r="V920" s="83">
        <f t="shared" si="27"/>
        <v>4.254621595</v>
      </c>
      <c r="W920" s="83">
        <f t="shared" si="28"/>
        <v>2667.162268</v>
      </c>
    </row>
    <row r="921" ht="12.75" customHeight="1">
      <c r="A921" s="83">
        <f t="shared" si="29"/>
        <v>18.7</v>
      </c>
      <c r="B921" s="83">
        <f>IF( ISERROR( MATCH(R920,Sheet1!$K$9:$K$13,1) ), 1,  MATCH(R920,Sheet1!$K$9:$K$13,1)+1)</f>
        <v>3</v>
      </c>
      <c r="C921" s="94">
        <f>IF( ISERROR( MATCH(D921,Sheet1!$B$25:$B$42) ), 1, MATCH(D921,Sheet1!$B$25:$B$42))</f>
        <v>13</v>
      </c>
      <c r="D921" s="83">
        <f>if(U921, OFFSET(Sheet1!$P$9, 2*B920-1, 0),T920)</f>
        <v>6839.280476</v>
      </c>
      <c r="E921" s="100">
        <f t="array" ref="E921">index(Sheet1!$C$25:$H$42, C921,B921)</f>
        <v>137.8828726</v>
      </c>
      <c r="F921" s="100">
        <f t="array" ref="F921">index(Sheet1!$C$25:$H$42, C921+1,B921)</f>
        <v>148.4892474</v>
      </c>
      <c r="G921" s="94">
        <f t="array" ref="G921">index(Sheet1!$B$25:$B$42, C921,1)</f>
        <v>6500</v>
      </c>
      <c r="H921" s="94">
        <f t="array" ref="H921">index(Sheet1!$B$25:$B$42, C921+1,1)</f>
        <v>7000</v>
      </c>
      <c r="I921" s="100">
        <f t="shared" si="17"/>
        <v>145.0799444</v>
      </c>
      <c r="J921" s="100">
        <f t="array" ref="J921">index(Sheet1!$F$47:$K$64, C921,B921)</f>
        <v>1712.88</v>
      </c>
      <c r="K921" s="100">
        <f t="array" ref="K921">index(Sheet1!$F$47:$K$64, C921+1,B921)</f>
        <v>1551.42</v>
      </c>
      <c r="L921" s="102">
        <f t="shared" si="18"/>
        <v>1603.319549</v>
      </c>
      <c r="M921" s="83">
        <f>L921/( 0.5*Sheet1!$F$18/12)</f>
        <v>1537.491894</v>
      </c>
      <c r="N921" s="83">
        <f t="shared" si="19"/>
        <v>0.4414274745</v>
      </c>
      <c r="O921" s="83">
        <f t="shared" si="20"/>
        <v>395.8503072</v>
      </c>
      <c r="P921" s="83">
        <f t="shared" si="21"/>
        <v>0.1136521123</v>
      </c>
      <c r="Q921" s="83">
        <f t="shared" si="22"/>
        <v>1</v>
      </c>
      <c r="R921" s="86">
        <f t="shared" si="31"/>
        <v>145.1519059</v>
      </c>
      <c r="S921" s="86">
        <f>min(R921, offset(Sheet1!$K$9,B921-1,0))</f>
        <v>145.1519059</v>
      </c>
      <c r="T921" s="83">
        <f t="shared" si="30"/>
        <v>6842.67285</v>
      </c>
      <c r="U921" s="83">
        <f t="shared" si="26"/>
        <v>0</v>
      </c>
      <c r="V921" s="83">
        <f t="shared" si="27"/>
        <v>4.256733804</v>
      </c>
      <c r="W921" s="83">
        <f t="shared" si="28"/>
        <v>2671.41689</v>
      </c>
    </row>
    <row r="922" ht="12.75" customHeight="1">
      <c r="A922" s="83">
        <f t="shared" si="29"/>
        <v>18.72</v>
      </c>
      <c r="B922" s="83">
        <f>IF( ISERROR( MATCH(R921,Sheet1!$K$9:$K$13,1) ), 1,  MATCH(R921,Sheet1!$K$9:$K$13,1)+1)</f>
        <v>3</v>
      </c>
      <c r="C922" s="94">
        <f>IF( ISERROR( MATCH(D922,Sheet1!$B$25:$B$42) ), 1, MATCH(D922,Sheet1!$B$25:$B$42))</f>
        <v>13</v>
      </c>
      <c r="D922" s="83">
        <f>if(U922, OFFSET(Sheet1!$P$9, 2*B921-1, 0),T921)</f>
        <v>6842.67285</v>
      </c>
      <c r="E922" s="100">
        <f t="array" ref="E922">index(Sheet1!$C$25:$H$42, C922,B922)</f>
        <v>137.8828726</v>
      </c>
      <c r="F922" s="100">
        <f t="array" ref="F922">index(Sheet1!$C$25:$H$42, C922+1,B922)</f>
        <v>148.4892474</v>
      </c>
      <c r="G922" s="94">
        <f t="array" ref="G922">index(Sheet1!$B$25:$B$42, C922,1)</f>
        <v>6500</v>
      </c>
      <c r="H922" s="94">
        <f t="array" ref="H922">index(Sheet1!$B$25:$B$42, C922+1,1)</f>
        <v>7000</v>
      </c>
      <c r="I922" s="100">
        <f t="shared" si="17"/>
        <v>145.1519059</v>
      </c>
      <c r="J922" s="100">
        <f t="array" ref="J922">index(Sheet1!$F$47:$K$64, C922,B922)</f>
        <v>1712.88</v>
      </c>
      <c r="K922" s="100">
        <f t="array" ref="K922">index(Sheet1!$F$47:$K$64, C922+1,B922)</f>
        <v>1551.42</v>
      </c>
      <c r="L922" s="102">
        <f t="shared" si="18"/>
        <v>1602.224083</v>
      </c>
      <c r="M922" s="83">
        <f>L922/( 0.5*Sheet1!$F$18/12)</f>
        <v>1536.441405</v>
      </c>
      <c r="N922" s="83">
        <f t="shared" si="19"/>
        <v>0.4411258699</v>
      </c>
      <c r="O922" s="83">
        <f t="shared" si="20"/>
        <v>396.2430987</v>
      </c>
      <c r="P922" s="83">
        <f t="shared" si="21"/>
        <v>0.1137648862</v>
      </c>
      <c r="Q922" s="83">
        <f t="shared" si="22"/>
        <v>1</v>
      </c>
      <c r="R922" s="86">
        <f t="shared" si="31"/>
        <v>145.2237766</v>
      </c>
      <c r="S922" s="86">
        <f>min(R922, offset(Sheet1!$K$9,B922-1,0))</f>
        <v>145.2237766</v>
      </c>
      <c r="T922" s="83">
        <f t="shared" si="30"/>
        <v>6846.060936</v>
      </c>
      <c r="U922" s="83">
        <f t="shared" si="26"/>
        <v>0</v>
      </c>
      <c r="V922" s="83">
        <f t="shared" si="27"/>
        <v>4.258843343</v>
      </c>
      <c r="W922" s="83">
        <f t="shared" si="28"/>
        <v>2675.673624</v>
      </c>
    </row>
    <row r="923" ht="12.75" customHeight="1">
      <c r="A923" s="83">
        <f t="shared" si="29"/>
        <v>18.74</v>
      </c>
      <c r="B923" s="83">
        <f>IF( ISERROR( MATCH(R922,Sheet1!$K$9:$K$13,1) ), 1,  MATCH(R922,Sheet1!$K$9:$K$13,1)+1)</f>
        <v>3</v>
      </c>
      <c r="C923" s="94">
        <f>IF( ISERROR( MATCH(D923,Sheet1!$B$25:$B$42) ), 1, MATCH(D923,Sheet1!$B$25:$B$42))</f>
        <v>13</v>
      </c>
      <c r="D923" s="83">
        <f>if(U923, OFFSET(Sheet1!$P$9, 2*B922-1, 0),T922)</f>
        <v>6846.060936</v>
      </c>
      <c r="E923" s="100">
        <f t="array" ref="E923">index(Sheet1!$C$25:$H$42, C923,B923)</f>
        <v>137.8828726</v>
      </c>
      <c r="F923" s="100">
        <f t="array" ref="F923">index(Sheet1!$C$25:$H$42, C923+1,B923)</f>
        <v>148.4892474</v>
      </c>
      <c r="G923" s="94">
        <f t="array" ref="G923">index(Sheet1!$B$25:$B$42, C923,1)</f>
        <v>6500</v>
      </c>
      <c r="H923" s="94">
        <f t="array" ref="H923">index(Sheet1!$B$25:$B$42, C923+1,1)</f>
        <v>7000</v>
      </c>
      <c r="I923" s="100">
        <f t="shared" si="17"/>
        <v>145.2237766</v>
      </c>
      <c r="J923" s="100">
        <f t="array" ref="J923">index(Sheet1!$F$47:$K$64, C923,B923)</f>
        <v>1712.88</v>
      </c>
      <c r="K923" s="100">
        <f t="array" ref="K923">index(Sheet1!$F$47:$K$64, C923+1,B923)</f>
        <v>1551.42</v>
      </c>
      <c r="L923" s="102">
        <f t="shared" si="18"/>
        <v>1601.130003</v>
      </c>
      <c r="M923" s="83">
        <f>L923/( 0.5*Sheet1!$F$18/12)</f>
        <v>1535.392244</v>
      </c>
      <c r="N923" s="83">
        <f t="shared" si="19"/>
        <v>0.4408246466</v>
      </c>
      <c r="O923" s="83">
        <f t="shared" si="20"/>
        <v>396.635588</v>
      </c>
      <c r="P923" s="83">
        <f t="shared" si="21"/>
        <v>0.1138775734</v>
      </c>
      <c r="Q923" s="83">
        <f t="shared" si="22"/>
        <v>1</v>
      </c>
      <c r="R923" s="86">
        <f t="shared" si="31"/>
        <v>145.2955563</v>
      </c>
      <c r="S923" s="86">
        <f>min(R923, offset(Sheet1!$K$9,B923-1,0))</f>
        <v>145.2955563</v>
      </c>
      <c r="T923" s="83">
        <f t="shared" si="30"/>
        <v>6849.444738</v>
      </c>
      <c r="U923" s="83">
        <f t="shared" si="26"/>
        <v>0</v>
      </c>
      <c r="V923" s="83">
        <f t="shared" si="27"/>
        <v>4.260950215</v>
      </c>
      <c r="W923" s="83">
        <f t="shared" si="28"/>
        <v>2679.932467</v>
      </c>
    </row>
    <row r="924" ht="12.75" customHeight="1">
      <c r="A924" s="83">
        <f t="shared" si="29"/>
        <v>18.76</v>
      </c>
      <c r="B924" s="83">
        <f>IF( ISERROR( MATCH(R923,Sheet1!$K$9:$K$13,1) ), 1,  MATCH(R923,Sheet1!$K$9:$K$13,1)+1)</f>
        <v>3</v>
      </c>
      <c r="C924" s="94">
        <f>IF( ISERROR( MATCH(D924,Sheet1!$B$25:$B$42) ), 1, MATCH(D924,Sheet1!$B$25:$B$42))</f>
        <v>13</v>
      </c>
      <c r="D924" s="83">
        <f>if(U924, OFFSET(Sheet1!$P$9, 2*B923-1, 0),T923)</f>
        <v>6849.444738</v>
      </c>
      <c r="E924" s="100">
        <f t="array" ref="E924">index(Sheet1!$C$25:$H$42, C924,B924)</f>
        <v>137.8828726</v>
      </c>
      <c r="F924" s="100">
        <f t="array" ref="F924">index(Sheet1!$C$25:$H$42, C924+1,B924)</f>
        <v>148.4892474</v>
      </c>
      <c r="G924" s="94">
        <f t="array" ref="G924">index(Sheet1!$B$25:$B$42, C924,1)</f>
        <v>6500</v>
      </c>
      <c r="H924" s="94">
        <f t="array" ref="H924">index(Sheet1!$B$25:$B$42, C924+1,1)</f>
        <v>7000</v>
      </c>
      <c r="I924" s="100">
        <f t="shared" si="17"/>
        <v>145.2955563</v>
      </c>
      <c r="J924" s="100">
        <f t="array" ref="J924">index(Sheet1!$F$47:$K$64, C924,B924)</f>
        <v>1712.88</v>
      </c>
      <c r="K924" s="100">
        <f t="array" ref="K924">index(Sheet1!$F$47:$K$64, C924+1,B924)</f>
        <v>1551.42</v>
      </c>
      <c r="L924" s="102">
        <f t="shared" si="18"/>
        <v>1600.037305</v>
      </c>
      <c r="M924" s="83">
        <f>L924/( 0.5*Sheet1!$F$18/12)</f>
        <v>1534.34441</v>
      </c>
      <c r="N924" s="83">
        <f t="shared" si="19"/>
        <v>0.4405238041</v>
      </c>
      <c r="O924" s="83">
        <f t="shared" si="20"/>
        <v>397.027775</v>
      </c>
      <c r="P924" s="83">
        <f t="shared" si="21"/>
        <v>0.1139901737</v>
      </c>
      <c r="Q924" s="83">
        <f t="shared" si="22"/>
        <v>1</v>
      </c>
      <c r="R924" s="86">
        <f t="shared" si="31"/>
        <v>145.3672453</v>
      </c>
      <c r="S924" s="86">
        <f>min(R924, offset(Sheet1!$K$9,B924-1,0))</f>
        <v>145.3672453</v>
      </c>
      <c r="T924" s="83">
        <f t="shared" si="30"/>
        <v>6852.824261</v>
      </c>
      <c r="U924" s="83">
        <f t="shared" si="26"/>
        <v>0</v>
      </c>
      <c r="V924" s="83">
        <f t="shared" si="27"/>
        <v>4.263054423</v>
      </c>
      <c r="W924" s="83">
        <f t="shared" si="28"/>
        <v>2684.193417</v>
      </c>
    </row>
    <row r="925" ht="12.75" customHeight="1">
      <c r="A925" s="83">
        <f t="shared" si="29"/>
        <v>18.78</v>
      </c>
      <c r="B925" s="83">
        <f>IF( ISERROR( MATCH(R924,Sheet1!$K$9:$K$13,1) ), 1,  MATCH(R924,Sheet1!$K$9:$K$13,1)+1)</f>
        <v>3</v>
      </c>
      <c r="C925" s="94">
        <f>IF( ISERROR( MATCH(D925,Sheet1!$B$25:$B$42) ), 1, MATCH(D925,Sheet1!$B$25:$B$42))</f>
        <v>13</v>
      </c>
      <c r="D925" s="83">
        <f>if(U925, OFFSET(Sheet1!$P$9, 2*B924-1, 0),T924)</f>
        <v>6852.824261</v>
      </c>
      <c r="E925" s="100">
        <f t="array" ref="E925">index(Sheet1!$C$25:$H$42, C925,B925)</f>
        <v>137.8828726</v>
      </c>
      <c r="F925" s="100">
        <f t="array" ref="F925">index(Sheet1!$C$25:$H$42, C925+1,B925)</f>
        <v>148.4892474</v>
      </c>
      <c r="G925" s="94">
        <f t="array" ref="G925">index(Sheet1!$B$25:$B$42, C925,1)</f>
        <v>6500</v>
      </c>
      <c r="H925" s="94">
        <f t="array" ref="H925">index(Sheet1!$B$25:$B$42, C925+1,1)</f>
        <v>7000</v>
      </c>
      <c r="I925" s="100">
        <f t="shared" si="17"/>
        <v>145.3672453</v>
      </c>
      <c r="J925" s="100">
        <f t="array" ref="J925">index(Sheet1!$F$47:$K$64, C925,B925)</f>
        <v>1712.88</v>
      </c>
      <c r="K925" s="100">
        <f t="array" ref="K925">index(Sheet1!$F$47:$K$64, C925+1,B925)</f>
        <v>1551.42</v>
      </c>
      <c r="L925" s="102">
        <f t="shared" si="18"/>
        <v>1598.94599</v>
      </c>
      <c r="M925" s="83">
        <f>L925/( 0.5*Sheet1!$F$18/12)</f>
        <v>1533.2979</v>
      </c>
      <c r="N925" s="83">
        <f t="shared" si="19"/>
        <v>0.4402233421</v>
      </c>
      <c r="O925" s="83">
        <f t="shared" si="20"/>
        <v>397.4196594</v>
      </c>
      <c r="P925" s="83">
        <f t="shared" si="21"/>
        <v>0.1141026872</v>
      </c>
      <c r="Q925" s="83">
        <f t="shared" si="22"/>
        <v>1</v>
      </c>
      <c r="R925" s="86">
        <f t="shared" si="31"/>
        <v>145.4388436</v>
      </c>
      <c r="S925" s="86">
        <f>min(R925, offset(Sheet1!$K$9,B925-1,0))</f>
        <v>145.4388436</v>
      </c>
      <c r="T925" s="83">
        <f t="shared" si="30"/>
        <v>6856.19951</v>
      </c>
      <c r="U925" s="83">
        <f t="shared" si="26"/>
        <v>0</v>
      </c>
      <c r="V925" s="83">
        <f t="shared" si="27"/>
        <v>4.26515597</v>
      </c>
      <c r="W925" s="83">
        <f t="shared" si="28"/>
        <v>2688.456472</v>
      </c>
    </row>
    <row r="926" ht="12.75" customHeight="1">
      <c r="A926" s="83">
        <f t="shared" si="29"/>
        <v>18.8</v>
      </c>
      <c r="B926" s="83">
        <f>IF( ISERROR( MATCH(R925,Sheet1!$K$9:$K$13,1) ), 1,  MATCH(R925,Sheet1!$K$9:$K$13,1)+1)</f>
        <v>3</v>
      </c>
      <c r="C926" s="94">
        <f>IF( ISERROR( MATCH(D926,Sheet1!$B$25:$B$42) ), 1, MATCH(D926,Sheet1!$B$25:$B$42))</f>
        <v>13</v>
      </c>
      <c r="D926" s="83">
        <f>if(U926, OFFSET(Sheet1!$P$9, 2*B925-1, 0),T925)</f>
        <v>6856.19951</v>
      </c>
      <c r="E926" s="100">
        <f t="array" ref="E926">index(Sheet1!$C$25:$H$42, C926,B926)</f>
        <v>137.8828726</v>
      </c>
      <c r="F926" s="100">
        <f t="array" ref="F926">index(Sheet1!$C$25:$H$42, C926+1,B926)</f>
        <v>148.4892474</v>
      </c>
      <c r="G926" s="94">
        <f t="array" ref="G926">index(Sheet1!$B$25:$B$42, C926,1)</f>
        <v>6500</v>
      </c>
      <c r="H926" s="94">
        <f t="array" ref="H926">index(Sheet1!$B$25:$B$42, C926+1,1)</f>
        <v>7000</v>
      </c>
      <c r="I926" s="100">
        <f t="shared" si="17"/>
        <v>145.4388436</v>
      </c>
      <c r="J926" s="100">
        <f t="array" ref="J926">index(Sheet1!$F$47:$K$64, C926,B926)</f>
        <v>1712.88</v>
      </c>
      <c r="K926" s="100">
        <f t="array" ref="K926">index(Sheet1!$F$47:$K$64, C926+1,B926)</f>
        <v>1551.42</v>
      </c>
      <c r="L926" s="102">
        <f t="shared" si="18"/>
        <v>1597.856054</v>
      </c>
      <c r="M926" s="83">
        <f>L926/( 0.5*Sheet1!$F$18/12)</f>
        <v>1532.252715</v>
      </c>
      <c r="N926" s="83">
        <f t="shared" si="19"/>
        <v>0.43992326</v>
      </c>
      <c r="O926" s="83">
        <f t="shared" si="20"/>
        <v>397.8112412</v>
      </c>
      <c r="P926" s="83">
        <f t="shared" si="21"/>
        <v>0.1142151138</v>
      </c>
      <c r="Q926" s="83">
        <f t="shared" si="22"/>
        <v>1</v>
      </c>
      <c r="R926" s="86">
        <f t="shared" si="31"/>
        <v>145.5103513</v>
      </c>
      <c r="S926" s="86">
        <f>min(R926, offset(Sheet1!$K$9,B926-1,0))</f>
        <v>145.5103513</v>
      </c>
      <c r="T926" s="83">
        <f t="shared" si="30"/>
        <v>6859.570489</v>
      </c>
      <c r="U926" s="83">
        <f t="shared" si="26"/>
        <v>0</v>
      </c>
      <c r="V926" s="83">
        <f t="shared" si="27"/>
        <v>4.267254859</v>
      </c>
      <c r="W926" s="83">
        <f t="shared" si="28"/>
        <v>2692.721628</v>
      </c>
    </row>
    <row r="927" ht="12.75" customHeight="1">
      <c r="A927" s="83">
        <f t="shared" si="29"/>
        <v>18.82</v>
      </c>
      <c r="B927" s="83">
        <f>IF( ISERROR( MATCH(R926,Sheet1!$K$9:$K$13,1) ), 1,  MATCH(R926,Sheet1!$K$9:$K$13,1)+1)</f>
        <v>3</v>
      </c>
      <c r="C927" s="94">
        <f>IF( ISERROR( MATCH(D927,Sheet1!$B$25:$B$42) ), 1, MATCH(D927,Sheet1!$B$25:$B$42))</f>
        <v>13</v>
      </c>
      <c r="D927" s="83">
        <f>if(U927, OFFSET(Sheet1!$P$9, 2*B926-1, 0),T926)</f>
        <v>6859.570489</v>
      </c>
      <c r="E927" s="100">
        <f t="array" ref="E927">index(Sheet1!$C$25:$H$42, C927,B927)</f>
        <v>137.8828726</v>
      </c>
      <c r="F927" s="100">
        <f t="array" ref="F927">index(Sheet1!$C$25:$H$42, C927+1,B927)</f>
        <v>148.4892474</v>
      </c>
      <c r="G927" s="94">
        <f t="array" ref="G927">index(Sheet1!$B$25:$B$42, C927,1)</f>
        <v>6500</v>
      </c>
      <c r="H927" s="94">
        <f t="array" ref="H927">index(Sheet1!$B$25:$B$42, C927+1,1)</f>
        <v>7000</v>
      </c>
      <c r="I927" s="100">
        <f t="shared" si="17"/>
        <v>145.5103513</v>
      </c>
      <c r="J927" s="100">
        <f t="array" ref="J927">index(Sheet1!$F$47:$K$64, C927,B927)</f>
        <v>1712.88</v>
      </c>
      <c r="K927" s="100">
        <f t="array" ref="K927">index(Sheet1!$F$47:$K$64, C927+1,B927)</f>
        <v>1551.42</v>
      </c>
      <c r="L927" s="102">
        <f t="shared" si="18"/>
        <v>1596.767498</v>
      </c>
      <c r="M927" s="83">
        <f>L927/( 0.5*Sheet1!$F$18/12)</f>
        <v>1531.208851</v>
      </c>
      <c r="N927" s="83">
        <f t="shared" si="19"/>
        <v>0.4396235575</v>
      </c>
      <c r="O927" s="83">
        <f t="shared" si="20"/>
        <v>398.2025201</v>
      </c>
      <c r="P927" s="83">
        <f t="shared" si="21"/>
        <v>0.1143274534</v>
      </c>
      <c r="Q927" s="83">
        <f t="shared" si="22"/>
        <v>1</v>
      </c>
      <c r="R927" s="86">
        <f t="shared" si="31"/>
        <v>145.5817686</v>
      </c>
      <c r="S927" s="86">
        <f>min(R927, offset(Sheet1!$K$9,B927-1,0))</f>
        <v>145.5817686</v>
      </c>
      <c r="T927" s="83">
        <f t="shared" si="30"/>
        <v>6862.937204</v>
      </c>
      <c r="U927" s="83">
        <f t="shared" si="26"/>
        <v>0</v>
      </c>
      <c r="V927" s="83">
        <f t="shared" si="27"/>
        <v>4.269351092</v>
      </c>
      <c r="W927" s="83">
        <f t="shared" si="28"/>
        <v>2696.988883</v>
      </c>
    </row>
    <row r="928" ht="12.75" customHeight="1">
      <c r="A928" s="83">
        <f t="shared" si="29"/>
        <v>18.84</v>
      </c>
      <c r="B928" s="83">
        <f>IF( ISERROR( MATCH(R927,Sheet1!$K$9:$K$13,1) ), 1,  MATCH(R927,Sheet1!$K$9:$K$13,1)+1)</f>
        <v>3</v>
      </c>
      <c r="C928" s="94">
        <f>IF( ISERROR( MATCH(D928,Sheet1!$B$25:$B$42) ), 1, MATCH(D928,Sheet1!$B$25:$B$42))</f>
        <v>13</v>
      </c>
      <c r="D928" s="83">
        <f>if(U928, OFFSET(Sheet1!$P$9, 2*B927-1, 0),T927)</f>
        <v>6862.937204</v>
      </c>
      <c r="E928" s="100">
        <f t="array" ref="E928">index(Sheet1!$C$25:$H$42, C928,B928)</f>
        <v>137.8828726</v>
      </c>
      <c r="F928" s="100">
        <f t="array" ref="F928">index(Sheet1!$C$25:$H$42, C928+1,B928)</f>
        <v>148.4892474</v>
      </c>
      <c r="G928" s="94">
        <f t="array" ref="G928">index(Sheet1!$B$25:$B$42, C928,1)</f>
        <v>6500</v>
      </c>
      <c r="H928" s="94">
        <f t="array" ref="H928">index(Sheet1!$B$25:$B$42, C928+1,1)</f>
        <v>7000</v>
      </c>
      <c r="I928" s="100">
        <f t="shared" si="17"/>
        <v>145.5817686</v>
      </c>
      <c r="J928" s="100">
        <f t="array" ref="J928">index(Sheet1!$F$47:$K$64, C928,B928)</f>
        <v>1712.88</v>
      </c>
      <c r="K928" s="100">
        <f t="array" ref="K928">index(Sheet1!$F$47:$K$64, C928+1,B928)</f>
        <v>1551.42</v>
      </c>
      <c r="L928" s="102">
        <f t="shared" si="18"/>
        <v>1595.680318</v>
      </c>
      <c r="M928" s="83">
        <f>L928/( 0.5*Sheet1!$F$18/12)</f>
        <v>1530.166308</v>
      </c>
      <c r="N928" s="83">
        <f t="shared" si="19"/>
        <v>0.4393242342</v>
      </c>
      <c r="O928" s="83">
        <f t="shared" si="20"/>
        <v>398.593496</v>
      </c>
      <c r="P928" s="83">
        <f t="shared" si="21"/>
        <v>0.114439706</v>
      </c>
      <c r="Q928" s="83">
        <f t="shared" si="22"/>
        <v>1</v>
      </c>
      <c r="R928" s="86">
        <f t="shared" si="31"/>
        <v>145.6530955</v>
      </c>
      <c r="S928" s="86">
        <f>min(R928, offset(Sheet1!$K$9,B928-1,0))</f>
        <v>145.6530955</v>
      </c>
      <c r="T928" s="83">
        <f t="shared" si="30"/>
        <v>6866.299659</v>
      </c>
      <c r="U928" s="83">
        <f t="shared" si="26"/>
        <v>0</v>
      </c>
      <c r="V928" s="83">
        <f t="shared" si="27"/>
        <v>4.271444674</v>
      </c>
      <c r="W928" s="83">
        <f t="shared" si="28"/>
        <v>2701.258234</v>
      </c>
    </row>
    <row r="929" ht="12.75" customHeight="1">
      <c r="A929" s="83">
        <f t="shared" si="29"/>
        <v>18.86</v>
      </c>
      <c r="B929" s="83">
        <f>IF( ISERROR( MATCH(R928,Sheet1!$K$9:$K$13,1) ), 1,  MATCH(R928,Sheet1!$K$9:$K$13,1)+1)</f>
        <v>3</v>
      </c>
      <c r="C929" s="94">
        <f>IF( ISERROR( MATCH(D929,Sheet1!$B$25:$B$42) ), 1, MATCH(D929,Sheet1!$B$25:$B$42))</f>
        <v>13</v>
      </c>
      <c r="D929" s="83">
        <f>if(U929, OFFSET(Sheet1!$P$9, 2*B928-1, 0),T928)</f>
        <v>6866.299659</v>
      </c>
      <c r="E929" s="100">
        <f t="array" ref="E929">index(Sheet1!$C$25:$H$42, C929,B929)</f>
        <v>137.8828726</v>
      </c>
      <c r="F929" s="100">
        <f t="array" ref="F929">index(Sheet1!$C$25:$H$42, C929+1,B929)</f>
        <v>148.4892474</v>
      </c>
      <c r="G929" s="94">
        <f t="array" ref="G929">index(Sheet1!$B$25:$B$42, C929,1)</f>
        <v>6500</v>
      </c>
      <c r="H929" s="94">
        <f t="array" ref="H929">index(Sheet1!$B$25:$B$42, C929+1,1)</f>
        <v>7000</v>
      </c>
      <c r="I929" s="100">
        <f t="shared" si="17"/>
        <v>145.6530955</v>
      </c>
      <c r="J929" s="100">
        <f t="array" ref="J929">index(Sheet1!$F$47:$K$64, C929,B929)</f>
        <v>1712.88</v>
      </c>
      <c r="K929" s="100">
        <f t="array" ref="K929">index(Sheet1!$F$47:$K$64, C929+1,B929)</f>
        <v>1551.42</v>
      </c>
      <c r="L929" s="102">
        <f t="shared" si="18"/>
        <v>1594.594514</v>
      </c>
      <c r="M929" s="83">
        <f>L929/( 0.5*Sheet1!$F$18/12)</f>
        <v>1529.125084</v>
      </c>
      <c r="N929" s="83">
        <f t="shared" si="19"/>
        <v>0.4390252896</v>
      </c>
      <c r="O929" s="83">
        <f t="shared" si="20"/>
        <v>398.9841687</v>
      </c>
      <c r="P929" s="83">
        <f t="shared" si="21"/>
        <v>0.1145518716</v>
      </c>
      <c r="Q929" s="83">
        <f t="shared" si="22"/>
        <v>1</v>
      </c>
      <c r="R929" s="86">
        <f t="shared" si="31"/>
        <v>145.7243322</v>
      </c>
      <c r="S929" s="86">
        <f>min(R929, offset(Sheet1!$K$9,B929-1,0))</f>
        <v>145.7243322</v>
      </c>
      <c r="T929" s="83">
        <f t="shared" si="30"/>
        <v>6869.65786</v>
      </c>
      <c r="U929" s="83">
        <f t="shared" si="26"/>
        <v>0</v>
      </c>
      <c r="V929" s="83">
        <f t="shared" si="27"/>
        <v>4.273535607</v>
      </c>
      <c r="W929" s="83">
        <f t="shared" si="28"/>
        <v>2705.529678</v>
      </c>
    </row>
    <row r="930" ht="12.75" customHeight="1">
      <c r="A930" s="83">
        <f t="shared" si="29"/>
        <v>18.88</v>
      </c>
      <c r="B930" s="83">
        <f>IF( ISERROR( MATCH(R929,Sheet1!$K$9:$K$13,1) ), 1,  MATCH(R929,Sheet1!$K$9:$K$13,1)+1)</f>
        <v>3</v>
      </c>
      <c r="C930" s="94">
        <f>IF( ISERROR( MATCH(D930,Sheet1!$B$25:$B$42) ), 1, MATCH(D930,Sheet1!$B$25:$B$42))</f>
        <v>13</v>
      </c>
      <c r="D930" s="83">
        <f>if(U930, OFFSET(Sheet1!$P$9, 2*B929-1, 0),T929)</f>
        <v>6869.65786</v>
      </c>
      <c r="E930" s="100">
        <f t="array" ref="E930">index(Sheet1!$C$25:$H$42, C930,B930)</f>
        <v>137.8828726</v>
      </c>
      <c r="F930" s="100">
        <f t="array" ref="F930">index(Sheet1!$C$25:$H$42, C930+1,B930)</f>
        <v>148.4892474</v>
      </c>
      <c r="G930" s="94">
        <f t="array" ref="G930">index(Sheet1!$B$25:$B$42, C930,1)</f>
        <v>6500</v>
      </c>
      <c r="H930" s="94">
        <f t="array" ref="H930">index(Sheet1!$B$25:$B$42, C930+1,1)</f>
        <v>7000</v>
      </c>
      <c r="I930" s="100">
        <f t="shared" si="17"/>
        <v>145.7243322</v>
      </c>
      <c r="J930" s="100">
        <f t="array" ref="J930">index(Sheet1!$F$47:$K$64, C930,B930)</f>
        <v>1712.88</v>
      </c>
      <c r="K930" s="100">
        <f t="array" ref="K930">index(Sheet1!$F$47:$K$64, C930+1,B930)</f>
        <v>1551.42</v>
      </c>
      <c r="L930" s="102">
        <f t="shared" si="18"/>
        <v>1593.510084</v>
      </c>
      <c r="M930" s="83">
        <f>L930/( 0.5*Sheet1!$F$18/12)</f>
        <v>1528.085177</v>
      </c>
      <c r="N930" s="83">
        <f t="shared" si="19"/>
        <v>0.4387267233</v>
      </c>
      <c r="O930" s="83">
        <f t="shared" si="20"/>
        <v>399.3745381</v>
      </c>
      <c r="P930" s="83">
        <f t="shared" si="21"/>
        <v>0.1146639501</v>
      </c>
      <c r="Q930" s="83">
        <f t="shared" si="22"/>
        <v>1</v>
      </c>
      <c r="R930" s="86">
        <f t="shared" si="31"/>
        <v>145.7954787</v>
      </c>
      <c r="S930" s="86">
        <f>min(R930, offset(Sheet1!$K$9,B930-1,0))</f>
        <v>145.7954787</v>
      </c>
      <c r="T930" s="83">
        <f t="shared" si="30"/>
        <v>6873.01181</v>
      </c>
      <c r="U930" s="83">
        <f t="shared" si="26"/>
        <v>0</v>
      </c>
      <c r="V930" s="83">
        <f t="shared" si="27"/>
        <v>4.275623893</v>
      </c>
      <c r="W930" s="83">
        <f t="shared" si="28"/>
        <v>2709.803214</v>
      </c>
    </row>
    <row r="931" ht="12.75" customHeight="1">
      <c r="A931" s="83">
        <f t="shared" si="29"/>
        <v>18.9</v>
      </c>
      <c r="B931" s="83">
        <f>IF( ISERROR( MATCH(R930,Sheet1!$K$9:$K$13,1) ), 1,  MATCH(R930,Sheet1!$K$9:$K$13,1)+1)</f>
        <v>3</v>
      </c>
      <c r="C931" s="94">
        <f>IF( ISERROR( MATCH(D931,Sheet1!$B$25:$B$42) ), 1, MATCH(D931,Sheet1!$B$25:$B$42))</f>
        <v>13</v>
      </c>
      <c r="D931" s="83">
        <f>if(U931, OFFSET(Sheet1!$P$9, 2*B930-1, 0),T930)</f>
        <v>6873.01181</v>
      </c>
      <c r="E931" s="100">
        <f t="array" ref="E931">index(Sheet1!$C$25:$H$42, C931,B931)</f>
        <v>137.8828726</v>
      </c>
      <c r="F931" s="100">
        <f t="array" ref="F931">index(Sheet1!$C$25:$H$42, C931+1,B931)</f>
        <v>148.4892474</v>
      </c>
      <c r="G931" s="94">
        <f t="array" ref="G931">index(Sheet1!$B$25:$B$42, C931,1)</f>
        <v>6500</v>
      </c>
      <c r="H931" s="94">
        <f t="array" ref="H931">index(Sheet1!$B$25:$B$42, C931+1,1)</f>
        <v>7000</v>
      </c>
      <c r="I931" s="100">
        <f t="shared" si="17"/>
        <v>145.7954787</v>
      </c>
      <c r="J931" s="100">
        <f t="array" ref="J931">index(Sheet1!$F$47:$K$64, C931,B931)</f>
        <v>1712.88</v>
      </c>
      <c r="K931" s="100">
        <f t="array" ref="K931">index(Sheet1!$F$47:$K$64, C931+1,B931)</f>
        <v>1551.42</v>
      </c>
      <c r="L931" s="102">
        <f t="shared" si="18"/>
        <v>1592.427026</v>
      </c>
      <c r="M931" s="83">
        <f>L931/( 0.5*Sheet1!$F$18/12)</f>
        <v>1527.046587</v>
      </c>
      <c r="N931" s="83">
        <f t="shared" si="19"/>
        <v>0.4384285348</v>
      </c>
      <c r="O931" s="83">
        <f t="shared" si="20"/>
        <v>399.7646039</v>
      </c>
      <c r="P931" s="83">
        <f t="shared" si="21"/>
        <v>0.1147759414</v>
      </c>
      <c r="Q931" s="83">
        <f t="shared" si="22"/>
        <v>1</v>
      </c>
      <c r="R931" s="86">
        <f t="shared" si="31"/>
        <v>145.8665352</v>
      </c>
      <c r="S931" s="86">
        <f>min(R931, offset(Sheet1!$K$9,B931-1,0))</f>
        <v>145.8665352</v>
      </c>
      <c r="T931" s="83">
        <f t="shared" si="30"/>
        <v>6876.361515</v>
      </c>
      <c r="U931" s="83">
        <f t="shared" si="26"/>
        <v>0</v>
      </c>
      <c r="V931" s="83">
        <f t="shared" si="27"/>
        <v>4.277709537</v>
      </c>
      <c r="W931" s="83">
        <f t="shared" si="28"/>
        <v>2714.078838</v>
      </c>
    </row>
    <row r="932" ht="12.75" customHeight="1">
      <c r="A932" s="83">
        <f t="shared" si="29"/>
        <v>18.92</v>
      </c>
      <c r="B932" s="83">
        <f>IF( ISERROR( MATCH(R931,Sheet1!$K$9:$K$13,1) ), 1,  MATCH(R931,Sheet1!$K$9:$K$13,1)+1)</f>
        <v>3</v>
      </c>
      <c r="C932" s="94">
        <f>IF( ISERROR( MATCH(D932,Sheet1!$B$25:$B$42) ), 1, MATCH(D932,Sheet1!$B$25:$B$42))</f>
        <v>13</v>
      </c>
      <c r="D932" s="83">
        <f>if(U932, OFFSET(Sheet1!$P$9, 2*B931-1, 0),T931)</f>
        <v>6876.361515</v>
      </c>
      <c r="E932" s="100">
        <f t="array" ref="E932">index(Sheet1!$C$25:$H$42, C932,B932)</f>
        <v>137.8828726</v>
      </c>
      <c r="F932" s="100">
        <f t="array" ref="F932">index(Sheet1!$C$25:$H$42, C932+1,B932)</f>
        <v>148.4892474</v>
      </c>
      <c r="G932" s="94">
        <f t="array" ref="G932">index(Sheet1!$B$25:$B$42, C932,1)</f>
        <v>6500</v>
      </c>
      <c r="H932" s="94">
        <f t="array" ref="H932">index(Sheet1!$B$25:$B$42, C932+1,1)</f>
        <v>7000</v>
      </c>
      <c r="I932" s="100">
        <f t="shared" si="17"/>
        <v>145.8665352</v>
      </c>
      <c r="J932" s="100">
        <f t="array" ref="J932">index(Sheet1!$F$47:$K$64, C932,B932)</f>
        <v>1712.88</v>
      </c>
      <c r="K932" s="100">
        <f t="array" ref="K932">index(Sheet1!$F$47:$K$64, C932+1,B932)</f>
        <v>1551.42</v>
      </c>
      <c r="L932" s="102">
        <f t="shared" si="18"/>
        <v>1591.345339</v>
      </c>
      <c r="M932" s="83">
        <f>L932/( 0.5*Sheet1!$F$18/12)</f>
        <v>1526.009311</v>
      </c>
      <c r="N932" s="83">
        <f t="shared" si="19"/>
        <v>0.4381307238</v>
      </c>
      <c r="O932" s="83">
        <f t="shared" si="20"/>
        <v>400.154366</v>
      </c>
      <c r="P932" s="83">
        <f t="shared" si="21"/>
        <v>0.1148878455</v>
      </c>
      <c r="Q932" s="83">
        <f t="shared" si="22"/>
        <v>1</v>
      </c>
      <c r="R932" s="86">
        <f t="shared" si="31"/>
        <v>145.9375017</v>
      </c>
      <c r="S932" s="86">
        <f>min(R932, offset(Sheet1!$K$9,B932-1,0))</f>
        <v>145.9375017</v>
      </c>
      <c r="T932" s="83">
        <f t="shared" si="30"/>
        <v>6879.70698</v>
      </c>
      <c r="U932" s="83">
        <f t="shared" si="26"/>
        <v>0</v>
      </c>
      <c r="V932" s="83">
        <f t="shared" si="27"/>
        <v>4.27979254</v>
      </c>
      <c r="W932" s="83">
        <f t="shared" si="28"/>
        <v>2718.356547</v>
      </c>
    </row>
    <row r="933" ht="12.75" customHeight="1">
      <c r="A933" s="83">
        <f t="shared" si="29"/>
        <v>18.94</v>
      </c>
      <c r="B933" s="83">
        <f>IF( ISERROR( MATCH(R932,Sheet1!$K$9:$K$13,1) ), 1,  MATCH(R932,Sheet1!$K$9:$K$13,1)+1)</f>
        <v>3</v>
      </c>
      <c r="C933" s="94">
        <f>IF( ISERROR( MATCH(D933,Sheet1!$B$25:$B$42) ), 1, MATCH(D933,Sheet1!$B$25:$B$42))</f>
        <v>13</v>
      </c>
      <c r="D933" s="83">
        <f>if(U933, OFFSET(Sheet1!$P$9, 2*B932-1, 0),T932)</f>
        <v>6879.70698</v>
      </c>
      <c r="E933" s="100">
        <f t="array" ref="E933">index(Sheet1!$C$25:$H$42, C933,B933)</f>
        <v>137.8828726</v>
      </c>
      <c r="F933" s="100">
        <f t="array" ref="F933">index(Sheet1!$C$25:$H$42, C933+1,B933)</f>
        <v>148.4892474</v>
      </c>
      <c r="G933" s="94">
        <f t="array" ref="G933">index(Sheet1!$B$25:$B$42, C933,1)</f>
        <v>6500</v>
      </c>
      <c r="H933" s="94">
        <f t="array" ref="H933">index(Sheet1!$B$25:$B$42, C933+1,1)</f>
        <v>7000</v>
      </c>
      <c r="I933" s="100">
        <f t="shared" si="17"/>
        <v>145.9375017</v>
      </c>
      <c r="J933" s="100">
        <f t="array" ref="J933">index(Sheet1!$F$47:$K$64, C933,B933)</f>
        <v>1712.88</v>
      </c>
      <c r="K933" s="100">
        <f t="array" ref="K933">index(Sheet1!$F$47:$K$64, C933+1,B933)</f>
        <v>1551.42</v>
      </c>
      <c r="L933" s="102">
        <f t="shared" si="18"/>
        <v>1590.265022</v>
      </c>
      <c r="M933" s="83">
        <f>L933/( 0.5*Sheet1!$F$18/12)</f>
        <v>1524.973348</v>
      </c>
      <c r="N933" s="83">
        <f t="shared" si="19"/>
        <v>0.4378332897</v>
      </c>
      <c r="O933" s="83">
        <f t="shared" si="20"/>
        <v>400.5438243</v>
      </c>
      <c r="P933" s="83">
        <f t="shared" si="21"/>
        <v>0.1149996624</v>
      </c>
      <c r="Q933" s="83">
        <f t="shared" si="22"/>
        <v>1</v>
      </c>
      <c r="R933" s="86">
        <f t="shared" si="31"/>
        <v>146.0083783</v>
      </c>
      <c r="S933" s="86">
        <f>min(R933, offset(Sheet1!$K$9,B933-1,0))</f>
        <v>146.0083783</v>
      </c>
      <c r="T933" s="83">
        <f t="shared" si="30"/>
        <v>6883.048209</v>
      </c>
      <c r="U933" s="83">
        <f t="shared" si="26"/>
        <v>0</v>
      </c>
      <c r="V933" s="83">
        <f t="shared" si="27"/>
        <v>4.281872906</v>
      </c>
      <c r="W933" s="83">
        <f t="shared" si="28"/>
        <v>2722.63634</v>
      </c>
    </row>
    <row r="934" ht="12.75" customHeight="1">
      <c r="A934" s="83">
        <f t="shared" si="29"/>
        <v>18.96</v>
      </c>
      <c r="B934" s="83">
        <f>IF( ISERROR( MATCH(R933,Sheet1!$K$9:$K$13,1) ), 1,  MATCH(R933,Sheet1!$K$9:$K$13,1)+1)</f>
        <v>3</v>
      </c>
      <c r="C934" s="94">
        <f>IF( ISERROR( MATCH(D934,Sheet1!$B$25:$B$42) ), 1, MATCH(D934,Sheet1!$B$25:$B$42))</f>
        <v>13</v>
      </c>
      <c r="D934" s="83">
        <f>if(U934, OFFSET(Sheet1!$P$9, 2*B933-1, 0),T933)</f>
        <v>6883.048209</v>
      </c>
      <c r="E934" s="100">
        <f t="array" ref="E934">index(Sheet1!$C$25:$H$42, C934,B934)</f>
        <v>137.8828726</v>
      </c>
      <c r="F934" s="100">
        <f t="array" ref="F934">index(Sheet1!$C$25:$H$42, C934+1,B934)</f>
        <v>148.4892474</v>
      </c>
      <c r="G934" s="94">
        <f t="array" ref="G934">index(Sheet1!$B$25:$B$42, C934,1)</f>
        <v>6500</v>
      </c>
      <c r="H934" s="94">
        <f t="array" ref="H934">index(Sheet1!$B$25:$B$42, C934+1,1)</f>
        <v>7000</v>
      </c>
      <c r="I934" s="100">
        <f t="shared" si="17"/>
        <v>146.0083783</v>
      </c>
      <c r="J934" s="100">
        <f t="array" ref="J934">index(Sheet1!$F$47:$K$64, C934,B934)</f>
        <v>1712.88</v>
      </c>
      <c r="K934" s="100">
        <f t="array" ref="K934">index(Sheet1!$F$47:$K$64, C934+1,B934)</f>
        <v>1551.42</v>
      </c>
      <c r="L934" s="102">
        <f t="shared" si="18"/>
        <v>1589.186072</v>
      </c>
      <c r="M934" s="83">
        <f>L934/( 0.5*Sheet1!$F$18/12)</f>
        <v>1523.938697</v>
      </c>
      <c r="N934" s="83">
        <f t="shared" si="19"/>
        <v>0.4375362323</v>
      </c>
      <c r="O934" s="83">
        <f t="shared" si="20"/>
        <v>400.9329786</v>
      </c>
      <c r="P934" s="83">
        <f t="shared" si="21"/>
        <v>0.1151113921</v>
      </c>
      <c r="Q934" s="83">
        <f t="shared" si="22"/>
        <v>1</v>
      </c>
      <c r="R934" s="86">
        <f t="shared" si="31"/>
        <v>146.0791652</v>
      </c>
      <c r="S934" s="86">
        <f>min(R934, offset(Sheet1!$K$9,B934-1,0))</f>
        <v>146.0791652</v>
      </c>
      <c r="T934" s="83">
        <f t="shared" si="30"/>
        <v>6886.385207</v>
      </c>
      <c r="U934" s="83">
        <f t="shared" si="26"/>
        <v>0</v>
      </c>
      <c r="V934" s="83">
        <f t="shared" si="27"/>
        <v>4.283950639</v>
      </c>
      <c r="W934" s="83">
        <f t="shared" si="28"/>
        <v>2726.918213</v>
      </c>
    </row>
    <row r="935" ht="12.75" customHeight="1">
      <c r="A935" s="83">
        <f t="shared" si="29"/>
        <v>18.98</v>
      </c>
      <c r="B935" s="83">
        <f>IF( ISERROR( MATCH(R934,Sheet1!$K$9:$K$13,1) ), 1,  MATCH(R934,Sheet1!$K$9:$K$13,1)+1)</f>
        <v>3</v>
      </c>
      <c r="C935" s="94">
        <f>IF( ISERROR( MATCH(D935,Sheet1!$B$25:$B$42) ), 1, MATCH(D935,Sheet1!$B$25:$B$42))</f>
        <v>13</v>
      </c>
      <c r="D935" s="83">
        <f>if(U935, OFFSET(Sheet1!$P$9, 2*B934-1, 0),T934)</f>
        <v>6886.385207</v>
      </c>
      <c r="E935" s="100">
        <f t="array" ref="E935">index(Sheet1!$C$25:$H$42, C935,B935)</f>
        <v>137.8828726</v>
      </c>
      <c r="F935" s="100">
        <f t="array" ref="F935">index(Sheet1!$C$25:$H$42, C935+1,B935)</f>
        <v>148.4892474</v>
      </c>
      <c r="G935" s="94">
        <f t="array" ref="G935">index(Sheet1!$B$25:$B$42, C935,1)</f>
        <v>6500</v>
      </c>
      <c r="H935" s="94">
        <f t="array" ref="H935">index(Sheet1!$B$25:$B$42, C935+1,1)</f>
        <v>7000</v>
      </c>
      <c r="I935" s="100">
        <f t="shared" si="17"/>
        <v>146.0791652</v>
      </c>
      <c r="J935" s="100">
        <f t="array" ref="J935">index(Sheet1!$F$47:$K$64, C935,B935)</f>
        <v>1712.88</v>
      </c>
      <c r="K935" s="100">
        <f t="array" ref="K935">index(Sheet1!$F$47:$K$64, C935+1,B935)</f>
        <v>1551.42</v>
      </c>
      <c r="L935" s="102">
        <f t="shared" si="18"/>
        <v>1588.108489</v>
      </c>
      <c r="M935" s="83">
        <f>L935/( 0.5*Sheet1!$F$18/12)</f>
        <v>1522.905356</v>
      </c>
      <c r="N935" s="83">
        <f t="shared" si="19"/>
        <v>0.437239551</v>
      </c>
      <c r="O935" s="83">
        <f t="shared" si="20"/>
        <v>401.3218287</v>
      </c>
      <c r="P935" s="83">
        <f t="shared" si="21"/>
        <v>0.1152230344</v>
      </c>
      <c r="Q935" s="83">
        <f t="shared" si="22"/>
        <v>1</v>
      </c>
      <c r="R935" s="86">
        <f t="shared" si="31"/>
        <v>146.1498625</v>
      </c>
      <c r="S935" s="86">
        <f>min(R935, offset(Sheet1!$K$9,B935-1,0))</f>
        <v>146.1498625</v>
      </c>
      <c r="T935" s="83">
        <f t="shared" si="30"/>
        <v>6889.71798</v>
      </c>
      <c r="U935" s="83">
        <f t="shared" si="26"/>
        <v>0</v>
      </c>
      <c r="V935" s="83">
        <f t="shared" si="27"/>
        <v>4.28602574</v>
      </c>
      <c r="W935" s="83">
        <f t="shared" si="28"/>
        <v>2731.202164</v>
      </c>
    </row>
    <row r="936" ht="12.75" customHeight="1">
      <c r="A936" s="83">
        <f t="shared" si="29"/>
        <v>19</v>
      </c>
      <c r="B936" s="83">
        <f>IF( ISERROR( MATCH(R935,Sheet1!$K$9:$K$13,1) ), 1,  MATCH(R935,Sheet1!$K$9:$K$13,1)+1)</f>
        <v>3</v>
      </c>
      <c r="C936" s="94">
        <f>IF( ISERROR( MATCH(D936,Sheet1!$B$25:$B$42) ), 1, MATCH(D936,Sheet1!$B$25:$B$42))</f>
        <v>13</v>
      </c>
      <c r="D936" s="83">
        <f>if(U936, OFFSET(Sheet1!$P$9, 2*B935-1, 0),T935)</f>
        <v>6889.71798</v>
      </c>
      <c r="E936" s="100">
        <f t="array" ref="E936">index(Sheet1!$C$25:$H$42, C936,B936)</f>
        <v>137.8828726</v>
      </c>
      <c r="F936" s="100">
        <f t="array" ref="F936">index(Sheet1!$C$25:$H$42, C936+1,B936)</f>
        <v>148.4892474</v>
      </c>
      <c r="G936" s="94">
        <f t="array" ref="G936">index(Sheet1!$B$25:$B$42, C936,1)</f>
        <v>6500</v>
      </c>
      <c r="H936" s="94">
        <f t="array" ref="H936">index(Sheet1!$B$25:$B$42, C936+1,1)</f>
        <v>7000</v>
      </c>
      <c r="I936" s="100">
        <f t="shared" si="17"/>
        <v>146.1498625</v>
      </c>
      <c r="J936" s="100">
        <f t="array" ref="J936">index(Sheet1!$F$47:$K$64, C936,B936)</f>
        <v>1712.88</v>
      </c>
      <c r="K936" s="100">
        <f t="array" ref="K936">index(Sheet1!$F$47:$K$64, C936+1,B936)</f>
        <v>1551.42</v>
      </c>
      <c r="L936" s="102">
        <f t="shared" si="18"/>
        <v>1587.03227</v>
      </c>
      <c r="M936" s="83">
        <f>L936/( 0.5*Sheet1!$F$18/12)</f>
        <v>1521.873324</v>
      </c>
      <c r="N936" s="83">
        <f t="shared" si="19"/>
        <v>0.4369432454</v>
      </c>
      <c r="O936" s="83">
        <f t="shared" si="20"/>
        <v>401.7103744</v>
      </c>
      <c r="P936" s="83">
        <f t="shared" si="21"/>
        <v>0.1153345893</v>
      </c>
      <c r="Q936" s="83">
        <f t="shared" si="22"/>
        <v>1</v>
      </c>
      <c r="R936" s="86">
        <f t="shared" si="31"/>
        <v>146.2204702</v>
      </c>
      <c r="S936" s="86">
        <f>min(R936, offset(Sheet1!$K$9,B936-1,0))</f>
        <v>146.2204702</v>
      </c>
      <c r="T936" s="83">
        <f t="shared" si="30"/>
        <v>6893.04653</v>
      </c>
      <c r="U936" s="83">
        <f t="shared" si="26"/>
        <v>0</v>
      </c>
      <c r="V936" s="83">
        <f t="shared" si="27"/>
        <v>4.288098213</v>
      </c>
      <c r="W936" s="83">
        <f t="shared" si="28"/>
        <v>2735.488189</v>
      </c>
    </row>
    <row r="937" ht="12.75" customHeight="1">
      <c r="A937" s="83">
        <f t="shared" si="29"/>
        <v>19.02</v>
      </c>
      <c r="B937" s="83">
        <f>IF( ISERROR( MATCH(R936,Sheet1!$K$9:$K$13,1) ), 1,  MATCH(R936,Sheet1!$K$9:$K$13,1)+1)</f>
        <v>3</v>
      </c>
      <c r="C937" s="94">
        <f>IF( ISERROR( MATCH(D937,Sheet1!$B$25:$B$42) ), 1, MATCH(D937,Sheet1!$B$25:$B$42))</f>
        <v>13</v>
      </c>
      <c r="D937" s="83">
        <f>if(U937, OFFSET(Sheet1!$P$9, 2*B936-1, 0),T936)</f>
        <v>6893.04653</v>
      </c>
      <c r="E937" s="100">
        <f t="array" ref="E937">index(Sheet1!$C$25:$H$42, C937,B937)</f>
        <v>137.8828726</v>
      </c>
      <c r="F937" s="100">
        <f t="array" ref="F937">index(Sheet1!$C$25:$H$42, C937+1,B937)</f>
        <v>148.4892474</v>
      </c>
      <c r="G937" s="94">
        <f t="array" ref="G937">index(Sheet1!$B$25:$B$42, C937,1)</f>
        <v>6500</v>
      </c>
      <c r="H937" s="94">
        <f t="array" ref="H937">index(Sheet1!$B$25:$B$42, C937+1,1)</f>
        <v>7000</v>
      </c>
      <c r="I937" s="100">
        <f t="shared" si="17"/>
        <v>146.2204702</v>
      </c>
      <c r="J937" s="100">
        <f t="array" ref="J937">index(Sheet1!$F$47:$K$64, C937,B937)</f>
        <v>1712.88</v>
      </c>
      <c r="K937" s="100">
        <f t="array" ref="K937">index(Sheet1!$F$47:$K$64, C937+1,B937)</f>
        <v>1551.42</v>
      </c>
      <c r="L937" s="102">
        <f t="shared" si="18"/>
        <v>1585.957414</v>
      </c>
      <c r="M937" s="83">
        <f>L937/( 0.5*Sheet1!$F$18/12)</f>
        <v>1520.842598</v>
      </c>
      <c r="N937" s="83">
        <f t="shared" si="19"/>
        <v>0.4366473151</v>
      </c>
      <c r="O937" s="83">
        <f t="shared" si="20"/>
        <v>402.0986157</v>
      </c>
      <c r="P937" s="83">
        <f t="shared" si="21"/>
        <v>0.1154460568</v>
      </c>
      <c r="Q937" s="83">
        <f t="shared" si="22"/>
        <v>1</v>
      </c>
      <c r="R937" s="86">
        <f t="shared" si="31"/>
        <v>146.2909885</v>
      </c>
      <c r="S937" s="86">
        <f>min(R937, offset(Sheet1!$K$9,B937-1,0))</f>
        <v>146.2909885</v>
      </c>
      <c r="T937" s="83">
        <f t="shared" si="30"/>
        <v>6896.370865</v>
      </c>
      <c r="U937" s="83">
        <f t="shared" si="26"/>
        <v>0</v>
      </c>
      <c r="V937" s="83">
        <f t="shared" si="27"/>
        <v>4.290168061</v>
      </c>
      <c r="W937" s="83">
        <f t="shared" si="28"/>
        <v>2739.776287</v>
      </c>
    </row>
    <row r="938" ht="12.75" customHeight="1">
      <c r="A938" s="83">
        <f t="shared" si="29"/>
        <v>19.04</v>
      </c>
      <c r="B938" s="83">
        <f>IF( ISERROR( MATCH(R937,Sheet1!$K$9:$K$13,1) ), 1,  MATCH(R937,Sheet1!$K$9:$K$13,1)+1)</f>
        <v>3</v>
      </c>
      <c r="C938" s="94">
        <f>IF( ISERROR( MATCH(D938,Sheet1!$B$25:$B$42) ), 1, MATCH(D938,Sheet1!$B$25:$B$42))</f>
        <v>13</v>
      </c>
      <c r="D938" s="83">
        <f>if(U938, OFFSET(Sheet1!$P$9, 2*B937-1, 0),T937)</f>
        <v>6896.370865</v>
      </c>
      <c r="E938" s="100">
        <f t="array" ref="E938">index(Sheet1!$C$25:$H$42, C938,B938)</f>
        <v>137.8828726</v>
      </c>
      <c r="F938" s="100">
        <f t="array" ref="F938">index(Sheet1!$C$25:$H$42, C938+1,B938)</f>
        <v>148.4892474</v>
      </c>
      <c r="G938" s="94">
        <f t="array" ref="G938">index(Sheet1!$B$25:$B$42, C938,1)</f>
        <v>6500</v>
      </c>
      <c r="H938" s="94">
        <f t="array" ref="H938">index(Sheet1!$B$25:$B$42, C938+1,1)</f>
        <v>7000</v>
      </c>
      <c r="I938" s="100">
        <f t="shared" si="17"/>
        <v>146.2909885</v>
      </c>
      <c r="J938" s="100">
        <f t="array" ref="J938">index(Sheet1!$F$47:$K$64, C938,B938)</f>
        <v>1712.88</v>
      </c>
      <c r="K938" s="100">
        <f t="array" ref="K938">index(Sheet1!$F$47:$K$64, C938+1,B938)</f>
        <v>1551.42</v>
      </c>
      <c r="L938" s="102">
        <f t="shared" si="18"/>
        <v>1584.88392</v>
      </c>
      <c r="M938" s="83">
        <f>L938/( 0.5*Sheet1!$F$18/12)</f>
        <v>1519.813179</v>
      </c>
      <c r="N938" s="83">
        <f t="shared" si="19"/>
        <v>0.4363517596</v>
      </c>
      <c r="O938" s="83">
        <f t="shared" si="20"/>
        <v>402.4865523</v>
      </c>
      <c r="P938" s="83">
        <f t="shared" si="21"/>
        <v>0.1155574368</v>
      </c>
      <c r="Q938" s="83">
        <f t="shared" si="22"/>
        <v>1</v>
      </c>
      <c r="R938" s="86">
        <f t="shared" si="31"/>
        <v>146.3614174</v>
      </c>
      <c r="S938" s="86">
        <f>min(R938, offset(Sheet1!$K$9,B938-1,0))</f>
        <v>146.3614174</v>
      </c>
      <c r="T938" s="83">
        <f t="shared" si="30"/>
        <v>6899.690988</v>
      </c>
      <c r="U938" s="83">
        <f t="shared" si="26"/>
        <v>0</v>
      </c>
      <c r="V938" s="83">
        <f t="shared" si="27"/>
        <v>4.292235287</v>
      </c>
      <c r="W938" s="83">
        <f t="shared" si="28"/>
        <v>2744.066456</v>
      </c>
    </row>
    <row r="939" ht="12.75" customHeight="1">
      <c r="A939" s="83">
        <f t="shared" si="29"/>
        <v>19.06</v>
      </c>
      <c r="B939" s="83">
        <f>IF( ISERROR( MATCH(R938,Sheet1!$K$9:$K$13,1) ), 1,  MATCH(R938,Sheet1!$K$9:$K$13,1)+1)</f>
        <v>3</v>
      </c>
      <c r="C939" s="94">
        <f>IF( ISERROR( MATCH(D939,Sheet1!$B$25:$B$42) ), 1, MATCH(D939,Sheet1!$B$25:$B$42))</f>
        <v>13</v>
      </c>
      <c r="D939" s="83">
        <f>if(U939, OFFSET(Sheet1!$P$9, 2*B938-1, 0),T938)</f>
        <v>6899.690988</v>
      </c>
      <c r="E939" s="100">
        <f t="array" ref="E939">index(Sheet1!$C$25:$H$42, C939,B939)</f>
        <v>137.8828726</v>
      </c>
      <c r="F939" s="100">
        <f t="array" ref="F939">index(Sheet1!$C$25:$H$42, C939+1,B939)</f>
        <v>148.4892474</v>
      </c>
      <c r="G939" s="94">
        <f t="array" ref="G939">index(Sheet1!$B$25:$B$42, C939,1)</f>
        <v>6500</v>
      </c>
      <c r="H939" s="94">
        <f t="array" ref="H939">index(Sheet1!$B$25:$B$42, C939+1,1)</f>
        <v>7000</v>
      </c>
      <c r="I939" s="100">
        <f t="shared" si="17"/>
        <v>146.3614174</v>
      </c>
      <c r="J939" s="100">
        <f t="array" ref="J939">index(Sheet1!$F$47:$K$64, C939,B939)</f>
        <v>1712.88</v>
      </c>
      <c r="K939" s="100">
        <f t="array" ref="K939">index(Sheet1!$F$47:$K$64, C939+1,B939)</f>
        <v>1551.42</v>
      </c>
      <c r="L939" s="102">
        <f t="shared" si="18"/>
        <v>1583.811786</v>
      </c>
      <c r="M939" s="83">
        <f>L939/( 0.5*Sheet1!$F$18/12)</f>
        <v>1518.785063</v>
      </c>
      <c r="N939" s="83">
        <f t="shared" si="19"/>
        <v>0.4360565787</v>
      </c>
      <c r="O939" s="83">
        <f t="shared" si="20"/>
        <v>402.8741842</v>
      </c>
      <c r="P939" s="83">
        <f t="shared" si="21"/>
        <v>0.1156687293</v>
      </c>
      <c r="Q939" s="83">
        <f t="shared" si="22"/>
        <v>1</v>
      </c>
      <c r="R939" s="86">
        <f t="shared" si="31"/>
        <v>146.4317571</v>
      </c>
      <c r="S939" s="86">
        <f>min(R939, offset(Sheet1!$K$9,B939-1,0))</f>
        <v>146.4317571</v>
      </c>
      <c r="T939" s="83">
        <f t="shared" si="30"/>
        <v>6903.006904</v>
      </c>
      <c r="U939" s="83">
        <f t="shared" si="26"/>
        <v>0</v>
      </c>
      <c r="V939" s="83">
        <f t="shared" si="27"/>
        <v>4.294299893</v>
      </c>
      <c r="W939" s="83">
        <f t="shared" si="28"/>
        <v>2748.358691</v>
      </c>
    </row>
    <row r="940" ht="12.75" customHeight="1">
      <c r="A940" s="83">
        <f t="shared" si="29"/>
        <v>19.08</v>
      </c>
      <c r="B940" s="83">
        <f>IF( ISERROR( MATCH(R939,Sheet1!$K$9:$K$13,1) ), 1,  MATCH(R939,Sheet1!$K$9:$K$13,1)+1)</f>
        <v>3</v>
      </c>
      <c r="C940" s="94">
        <f>IF( ISERROR( MATCH(D940,Sheet1!$B$25:$B$42) ), 1, MATCH(D940,Sheet1!$B$25:$B$42))</f>
        <v>13</v>
      </c>
      <c r="D940" s="83">
        <f>if(U940, OFFSET(Sheet1!$P$9, 2*B939-1, 0),T939)</f>
        <v>6903.006904</v>
      </c>
      <c r="E940" s="100">
        <f t="array" ref="E940">index(Sheet1!$C$25:$H$42, C940,B940)</f>
        <v>137.8828726</v>
      </c>
      <c r="F940" s="100">
        <f t="array" ref="F940">index(Sheet1!$C$25:$H$42, C940+1,B940)</f>
        <v>148.4892474</v>
      </c>
      <c r="G940" s="94">
        <f t="array" ref="G940">index(Sheet1!$B$25:$B$42, C940,1)</f>
        <v>6500</v>
      </c>
      <c r="H940" s="94">
        <f t="array" ref="H940">index(Sheet1!$B$25:$B$42, C940+1,1)</f>
        <v>7000</v>
      </c>
      <c r="I940" s="100">
        <f t="shared" si="17"/>
        <v>146.4317571</v>
      </c>
      <c r="J940" s="100">
        <f t="array" ref="J940">index(Sheet1!$F$47:$K$64, C940,B940)</f>
        <v>1712.88</v>
      </c>
      <c r="K940" s="100">
        <f t="array" ref="K940">index(Sheet1!$F$47:$K$64, C940+1,B940)</f>
        <v>1551.42</v>
      </c>
      <c r="L940" s="102">
        <f t="shared" si="18"/>
        <v>1582.741011</v>
      </c>
      <c r="M940" s="83">
        <f>L940/( 0.5*Sheet1!$F$18/12)</f>
        <v>1517.758251</v>
      </c>
      <c r="N940" s="83">
        <f t="shared" si="19"/>
        <v>0.4357617717</v>
      </c>
      <c r="O940" s="83">
        <f t="shared" si="20"/>
        <v>403.2615111</v>
      </c>
      <c r="P940" s="83">
        <f t="shared" si="21"/>
        <v>0.1157799343</v>
      </c>
      <c r="Q940" s="83">
        <f t="shared" si="22"/>
        <v>1</v>
      </c>
      <c r="R940" s="86">
        <f t="shared" si="31"/>
        <v>146.5020077</v>
      </c>
      <c r="S940" s="86">
        <f>min(R940, offset(Sheet1!$K$9,B940-1,0))</f>
        <v>146.5020077</v>
      </c>
      <c r="T940" s="83">
        <f t="shared" si="30"/>
        <v>6906.318618</v>
      </c>
      <c r="U940" s="83">
        <f t="shared" si="26"/>
        <v>0</v>
      </c>
      <c r="V940" s="83">
        <f t="shared" si="27"/>
        <v>4.296361884</v>
      </c>
      <c r="W940" s="83">
        <f t="shared" si="28"/>
        <v>2752.652991</v>
      </c>
    </row>
    <row r="941" ht="12.75" customHeight="1">
      <c r="A941" s="83">
        <f t="shared" si="29"/>
        <v>19.1</v>
      </c>
      <c r="B941" s="83">
        <f>IF( ISERROR( MATCH(R940,Sheet1!$K$9:$K$13,1) ), 1,  MATCH(R940,Sheet1!$K$9:$K$13,1)+1)</f>
        <v>3</v>
      </c>
      <c r="C941" s="94">
        <f>IF( ISERROR( MATCH(D941,Sheet1!$B$25:$B$42) ), 1, MATCH(D941,Sheet1!$B$25:$B$42))</f>
        <v>13</v>
      </c>
      <c r="D941" s="83">
        <f>if(U941, OFFSET(Sheet1!$P$9, 2*B940-1, 0),T940)</f>
        <v>6906.318618</v>
      </c>
      <c r="E941" s="100">
        <f t="array" ref="E941">index(Sheet1!$C$25:$H$42, C941,B941)</f>
        <v>137.8828726</v>
      </c>
      <c r="F941" s="100">
        <f t="array" ref="F941">index(Sheet1!$C$25:$H$42, C941+1,B941)</f>
        <v>148.4892474</v>
      </c>
      <c r="G941" s="94">
        <f t="array" ref="G941">index(Sheet1!$B$25:$B$42, C941,1)</f>
        <v>6500</v>
      </c>
      <c r="H941" s="94">
        <f t="array" ref="H941">index(Sheet1!$B$25:$B$42, C941+1,1)</f>
        <v>7000</v>
      </c>
      <c r="I941" s="100">
        <f t="shared" si="17"/>
        <v>146.5020077</v>
      </c>
      <c r="J941" s="100">
        <f t="array" ref="J941">index(Sheet1!$F$47:$K$64, C941,B941)</f>
        <v>1712.88</v>
      </c>
      <c r="K941" s="100">
        <f t="array" ref="K941">index(Sheet1!$F$47:$K$64, C941+1,B941)</f>
        <v>1551.42</v>
      </c>
      <c r="L941" s="102">
        <f t="shared" si="18"/>
        <v>1581.671592</v>
      </c>
      <c r="M941" s="83">
        <f>L941/( 0.5*Sheet1!$F$18/12)</f>
        <v>1516.732739</v>
      </c>
      <c r="N941" s="83">
        <f t="shared" si="19"/>
        <v>0.4354673383</v>
      </c>
      <c r="O941" s="83">
        <f t="shared" si="20"/>
        <v>403.6485329</v>
      </c>
      <c r="P941" s="83">
        <f t="shared" si="21"/>
        <v>0.1158910516</v>
      </c>
      <c r="Q941" s="83">
        <f t="shared" si="22"/>
        <v>1</v>
      </c>
      <c r="R941" s="86">
        <f t="shared" si="31"/>
        <v>146.5721692</v>
      </c>
      <c r="S941" s="86">
        <f>min(R941, offset(Sheet1!$K$9,B941-1,0))</f>
        <v>146.5721692</v>
      </c>
      <c r="T941" s="83">
        <f t="shared" si="30"/>
        <v>6909.626134</v>
      </c>
      <c r="U941" s="83">
        <f t="shared" si="26"/>
        <v>0</v>
      </c>
      <c r="V941" s="83">
        <f t="shared" si="27"/>
        <v>4.298421261</v>
      </c>
      <c r="W941" s="83">
        <f t="shared" si="28"/>
        <v>2756.949353</v>
      </c>
    </row>
    <row r="942" ht="12.75" customHeight="1">
      <c r="A942" s="83">
        <f t="shared" si="29"/>
        <v>19.12</v>
      </c>
      <c r="B942" s="83">
        <f>IF( ISERROR( MATCH(R941,Sheet1!$K$9:$K$13,1) ), 1,  MATCH(R941,Sheet1!$K$9:$K$13,1)+1)</f>
        <v>3</v>
      </c>
      <c r="C942" s="94">
        <f>IF( ISERROR( MATCH(D942,Sheet1!$B$25:$B$42) ), 1, MATCH(D942,Sheet1!$B$25:$B$42))</f>
        <v>13</v>
      </c>
      <c r="D942" s="83">
        <f>if(U942, OFFSET(Sheet1!$P$9, 2*B941-1, 0),T941)</f>
        <v>6909.626134</v>
      </c>
      <c r="E942" s="100">
        <f t="array" ref="E942">index(Sheet1!$C$25:$H$42, C942,B942)</f>
        <v>137.8828726</v>
      </c>
      <c r="F942" s="100">
        <f t="array" ref="F942">index(Sheet1!$C$25:$H$42, C942+1,B942)</f>
        <v>148.4892474</v>
      </c>
      <c r="G942" s="94">
        <f t="array" ref="G942">index(Sheet1!$B$25:$B$42, C942,1)</f>
        <v>6500</v>
      </c>
      <c r="H942" s="94">
        <f t="array" ref="H942">index(Sheet1!$B$25:$B$42, C942+1,1)</f>
        <v>7000</v>
      </c>
      <c r="I942" s="100">
        <f t="shared" si="17"/>
        <v>146.5721692</v>
      </c>
      <c r="J942" s="100">
        <f t="array" ref="J942">index(Sheet1!$F$47:$K$64, C942,B942)</f>
        <v>1712.88</v>
      </c>
      <c r="K942" s="100">
        <f t="array" ref="K942">index(Sheet1!$F$47:$K$64, C942+1,B942)</f>
        <v>1551.42</v>
      </c>
      <c r="L942" s="102">
        <f t="shared" si="18"/>
        <v>1580.603529</v>
      </c>
      <c r="M942" s="83">
        <f>L942/( 0.5*Sheet1!$F$18/12)</f>
        <v>1515.708528</v>
      </c>
      <c r="N942" s="83">
        <f t="shared" si="19"/>
        <v>0.4351732781</v>
      </c>
      <c r="O942" s="83">
        <f t="shared" si="20"/>
        <v>404.0352495</v>
      </c>
      <c r="P942" s="83">
        <f t="shared" si="21"/>
        <v>0.1160020814</v>
      </c>
      <c r="Q942" s="83">
        <f t="shared" si="22"/>
        <v>1</v>
      </c>
      <c r="R942" s="86">
        <f t="shared" si="31"/>
        <v>146.6422418</v>
      </c>
      <c r="S942" s="86">
        <f>min(R942, offset(Sheet1!$K$9,B942-1,0))</f>
        <v>146.6422418</v>
      </c>
      <c r="T942" s="83">
        <f t="shared" si="30"/>
        <v>6912.929458</v>
      </c>
      <c r="U942" s="83">
        <f t="shared" si="26"/>
        <v>0</v>
      </c>
      <c r="V942" s="83">
        <f t="shared" si="27"/>
        <v>4.300478028</v>
      </c>
      <c r="W942" s="83">
        <f t="shared" si="28"/>
        <v>2761.247774</v>
      </c>
    </row>
    <row r="943" ht="12.75" customHeight="1">
      <c r="A943" s="83">
        <f t="shared" si="29"/>
        <v>19.14</v>
      </c>
      <c r="B943" s="83">
        <f>IF( ISERROR( MATCH(R942,Sheet1!$K$9:$K$13,1) ), 1,  MATCH(R942,Sheet1!$K$9:$K$13,1)+1)</f>
        <v>3</v>
      </c>
      <c r="C943" s="94">
        <f>IF( ISERROR( MATCH(D943,Sheet1!$B$25:$B$42) ), 1, MATCH(D943,Sheet1!$B$25:$B$42))</f>
        <v>13</v>
      </c>
      <c r="D943" s="83">
        <f>if(U943, OFFSET(Sheet1!$P$9, 2*B942-1, 0),T942)</f>
        <v>6912.929458</v>
      </c>
      <c r="E943" s="100">
        <f t="array" ref="E943">index(Sheet1!$C$25:$H$42, C943,B943)</f>
        <v>137.8828726</v>
      </c>
      <c r="F943" s="100">
        <f t="array" ref="F943">index(Sheet1!$C$25:$H$42, C943+1,B943)</f>
        <v>148.4892474</v>
      </c>
      <c r="G943" s="94">
        <f t="array" ref="G943">index(Sheet1!$B$25:$B$42, C943,1)</f>
        <v>6500</v>
      </c>
      <c r="H943" s="94">
        <f t="array" ref="H943">index(Sheet1!$B$25:$B$42, C943+1,1)</f>
        <v>7000</v>
      </c>
      <c r="I943" s="100">
        <f t="shared" si="17"/>
        <v>146.6422418</v>
      </c>
      <c r="J943" s="100">
        <f t="array" ref="J943">index(Sheet1!$F$47:$K$64, C943,B943)</f>
        <v>1712.88</v>
      </c>
      <c r="K943" s="100">
        <f t="array" ref="K943">index(Sheet1!$F$47:$K$64, C943+1,B943)</f>
        <v>1551.42</v>
      </c>
      <c r="L943" s="102">
        <f t="shared" si="18"/>
        <v>1579.536819</v>
      </c>
      <c r="M943" s="83">
        <f>L943/( 0.5*Sheet1!$F$18/12)</f>
        <v>1514.685614</v>
      </c>
      <c r="N943" s="83">
        <f t="shared" si="19"/>
        <v>0.4348795907</v>
      </c>
      <c r="O943" s="83">
        <f t="shared" si="20"/>
        <v>404.4216606</v>
      </c>
      <c r="P943" s="83">
        <f t="shared" si="21"/>
        <v>0.1161130234</v>
      </c>
      <c r="Q943" s="83">
        <f t="shared" si="22"/>
        <v>1</v>
      </c>
      <c r="R943" s="86">
        <f t="shared" si="31"/>
        <v>146.7122255</v>
      </c>
      <c r="S943" s="86">
        <f>min(R943, offset(Sheet1!$K$9,B943-1,0))</f>
        <v>146.7122255</v>
      </c>
      <c r="T943" s="83">
        <f t="shared" si="30"/>
        <v>6916.228595</v>
      </c>
      <c r="U943" s="83">
        <f t="shared" si="26"/>
        <v>0</v>
      </c>
      <c r="V943" s="83">
        <f t="shared" si="27"/>
        <v>4.302532187</v>
      </c>
      <c r="W943" s="83">
        <f t="shared" si="28"/>
        <v>2765.548252</v>
      </c>
    </row>
    <row r="944" ht="12.75" customHeight="1">
      <c r="A944" s="83">
        <f t="shared" si="29"/>
        <v>19.16</v>
      </c>
      <c r="B944" s="83">
        <f>IF( ISERROR( MATCH(R943,Sheet1!$K$9:$K$13,1) ), 1,  MATCH(R943,Sheet1!$K$9:$K$13,1)+1)</f>
        <v>3</v>
      </c>
      <c r="C944" s="94">
        <f>IF( ISERROR( MATCH(D944,Sheet1!$B$25:$B$42) ), 1, MATCH(D944,Sheet1!$B$25:$B$42))</f>
        <v>13</v>
      </c>
      <c r="D944" s="83">
        <f>if(U944, OFFSET(Sheet1!$P$9, 2*B943-1, 0),T943)</f>
        <v>6916.228595</v>
      </c>
      <c r="E944" s="100">
        <f t="array" ref="E944">index(Sheet1!$C$25:$H$42, C944,B944)</f>
        <v>137.8828726</v>
      </c>
      <c r="F944" s="100">
        <f t="array" ref="F944">index(Sheet1!$C$25:$H$42, C944+1,B944)</f>
        <v>148.4892474</v>
      </c>
      <c r="G944" s="94">
        <f t="array" ref="G944">index(Sheet1!$B$25:$B$42, C944,1)</f>
        <v>6500</v>
      </c>
      <c r="H944" s="94">
        <f t="array" ref="H944">index(Sheet1!$B$25:$B$42, C944+1,1)</f>
        <v>7000</v>
      </c>
      <c r="I944" s="100">
        <f t="shared" si="17"/>
        <v>146.7122255</v>
      </c>
      <c r="J944" s="100">
        <f t="array" ref="J944">index(Sheet1!$F$47:$K$64, C944,B944)</f>
        <v>1712.88</v>
      </c>
      <c r="K944" s="100">
        <f t="array" ref="K944">index(Sheet1!$F$47:$K$64, C944+1,B944)</f>
        <v>1551.42</v>
      </c>
      <c r="L944" s="102">
        <f t="shared" si="18"/>
        <v>1578.471462</v>
      </c>
      <c r="M944" s="83">
        <f>L944/( 0.5*Sheet1!$F$18/12)</f>
        <v>1513.663998</v>
      </c>
      <c r="N944" s="83">
        <f t="shared" si="19"/>
        <v>0.4345862756</v>
      </c>
      <c r="O944" s="83">
        <f t="shared" si="20"/>
        <v>404.8077663</v>
      </c>
      <c r="P944" s="83">
        <f t="shared" si="21"/>
        <v>0.1162238778</v>
      </c>
      <c r="Q944" s="83">
        <f t="shared" si="22"/>
        <v>1</v>
      </c>
      <c r="R944" s="86">
        <f t="shared" si="31"/>
        <v>146.7821205</v>
      </c>
      <c r="S944" s="86">
        <f>min(R944, offset(Sheet1!$K$9,B944-1,0))</f>
        <v>146.7821205</v>
      </c>
      <c r="T944" s="83">
        <f t="shared" si="30"/>
        <v>6919.523548</v>
      </c>
      <c r="U944" s="83">
        <f t="shared" si="26"/>
        <v>0</v>
      </c>
      <c r="V944" s="83">
        <f t="shared" si="27"/>
        <v>4.304583743</v>
      </c>
      <c r="W944" s="83">
        <f t="shared" si="28"/>
        <v>2769.850784</v>
      </c>
    </row>
    <row r="945" ht="12.75" customHeight="1">
      <c r="A945" s="83">
        <f t="shared" si="29"/>
        <v>19.18</v>
      </c>
      <c r="B945" s="83">
        <f>IF( ISERROR( MATCH(R944,Sheet1!$K$9:$K$13,1) ), 1,  MATCH(R944,Sheet1!$K$9:$K$13,1)+1)</f>
        <v>3</v>
      </c>
      <c r="C945" s="94">
        <f>IF( ISERROR( MATCH(D945,Sheet1!$B$25:$B$42) ), 1, MATCH(D945,Sheet1!$B$25:$B$42))</f>
        <v>13</v>
      </c>
      <c r="D945" s="83">
        <f>if(U945, OFFSET(Sheet1!$P$9, 2*B944-1, 0),T944)</f>
        <v>6919.523548</v>
      </c>
      <c r="E945" s="100">
        <f t="array" ref="E945">index(Sheet1!$C$25:$H$42, C945,B945)</f>
        <v>137.8828726</v>
      </c>
      <c r="F945" s="100">
        <f t="array" ref="F945">index(Sheet1!$C$25:$H$42, C945+1,B945)</f>
        <v>148.4892474</v>
      </c>
      <c r="G945" s="94">
        <f t="array" ref="G945">index(Sheet1!$B$25:$B$42, C945,1)</f>
        <v>6500</v>
      </c>
      <c r="H945" s="94">
        <f t="array" ref="H945">index(Sheet1!$B$25:$B$42, C945+1,1)</f>
        <v>7000</v>
      </c>
      <c r="I945" s="100">
        <f t="shared" si="17"/>
        <v>146.7821205</v>
      </c>
      <c r="J945" s="100">
        <f t="array" ref="J945">index(Sheet1!$F$47:$K$64, C945,B945)</f>
        <v>1712.88</v>
      </c>
      <c r="K945" s="100">
        <f t="array" ref="K945">index(Sheet1!$F$47:$K$64, C945+1,B945)</f>
        <v>1551.42</v>
      </c>
      <c r="L945" s="102">
        <f t="shared" si="18"/>
        <v>1577.407456</v>
      </c>
      <c r="M945" s="83">
        <f>L945/( 0.5*Sheet1!$F$18/12)</f>
        <v>1512.643676</v>
      </c>
      <c r="N945" s="83">
        <f t="shared" si="19"/>
        <v>0.4342933323</v>
      </c>
      <c r="O945" s="83">
        <f t="shared" si="20"/>
        <v>405.1935662</v>
      </c>
      <c r="P945" s="83">
        <f t="shared" si="21"/>
        <v>0.1163346443</v>
      </c>
      <c r="Q945" s="83">
        <f t="shared" si="22"/>
        <v>1</v>
      </c>
      <c r="R945" s="86">
        <f t="shared" si="31"/>
        <v>146.8519269</v>
      </c>
      <c r="S945" s="86">
        <f>min(R945, offset(Sheet1!$K$9,B945-1,0))</f>
        <v>146.8519269</v>
      </c>
      <c r="T945" s="83">
        <f t="shared" si="30"/>
        <v>6922.814323</v>
      </c>
      <c r="U945" s="83">
        <f t="shared" si="26"/>
        <v>0</v>
      </c>
      <c r="V945" s="83">
        <f t="shared" si="27"/>
        <v>4.306632696</v>
      </c>
      <c r="W945" s="83">
        <f t="shared" si="28"/>
        <v>2774.155368</v>
      </c>
    </row>
    <row r="946" ht="12.75" customHeight="1">
      <c r="A946" s="83">
        <f t="shared" si="29"/>
        <v>19.2</v>
      </c>
      <c r="B946" s="83">
        <f>IF( ISERROR( MATCH(R945,Sheet1!$K$9:$K$13,1) ), 1,  MATCH(R945,Sheet1!$K$9:$K$13,1)+1)</f>
        <v>3</v>
      </c>
      <c r="C946" s="94">
        <f>IF( ISERROR( MATCH(D946,Sheet1!$B$25:$B$42) ), 1, MATCH(D946,Sheet1!$B$25:$B$42))</f>
        <v>13</v>
      </c>
      <c r="D946" s="83">
        <f>if(U946, OFFSET(Sheet1!$P$9, 2*B945-1, 0),T945)</f>
        <v>6922.814323</v>
      </c>
      <c r="E946" s="100">
        <f t="array" ref="E946">index(Sheet1!$C$25:$H$42, C946,B946)</f>
        <v>137.8828726</v>
      </c>
      <c r="F946" s="100">
        <f t="array" ref="F946">index(Sheet1!$C$25:$H$42, C946+1,B946)</f>
        <v>148.4892474</v>
      </c>
      <c r="G946" s="94">
        <f t="array" ref="G946">index(Sheet1!$B$25:$B$42, C946,1)</f>
        <v>6500</v>
      </c>
      <c r="H946" s="94">
        <f t="array" ref="H946">index(Sheet1!$B$25:$B$42, C946+1,1)</f>
        <v>7000</v>
      </c>
      <c r="I946" s="100">
        <f t="shared" si="17"/>
        <v>146.8519269</v>
      </c>
      <c r="J946" s="100">
        <f t="array" ref="J946">index(Sheet1!$F$47:$K$64, C946,B946)</f>
        <v>1712.88</v>
      </c>
      <c r="K946" s="100">
        <f t="array" ref="K946">index(Sheet1!$F$47:$K$64, C946+1,B946)</f>
        <v>1551.42</v>
      </c>
      <c r="L946" s="102">
        <f t="shared" si="18"/>
        <v>1576.344799</v>
      </c>
      <c r="M946" s="83">
        <f>L946/( 0.5*Sheet1!$F$18/12)</f>
        <v>1511.624649</v>
      </c>
      <c r="N946" s="83">
        <f t="shared" si="19"/>
        <v>0.4340007606</v>
      </c>
      <c r="O946" s="83">
        <f t="shared" si="20"/>
        <v>405.5790604</v>
      </c>
      <c r="P946" s="83">
        <f t="shared" si="21"/>
        <v>0.1164453231</v>
      </c>
      <c r="Q946" s="83">
        <f t="shared" si="22"/>
        <v>1</v>
      </c>
      <c r="R946" s="86">
        <f t="shared" si="31"/>
        <v>146.9216448</v>
      </c>
      <c r="S946" s="86">
        <f>min(R946, offset(Sheet1!$K$9,B946-1,0))</f>
        <v>146.9216448</v>
      </c>
      <c r="T946" s="83">
        <f t="shared" si="30"/>
        <v>6926.100924</v>
      </c>
      <c r="U946" s="83">
        <f t="shared" si="26"/>
        <v>0</v>
      </c>
      <c r="V946" s="83">
        <f t="shared" si="27"/>
        <v>4.308679052</v>
      </c>
      <c r="W946" s="83">
        <f t="shared" si="28"/>
        <v>2778.462001</v>
      </c>
    </row>
    <row r="947" ht="12.75" customHeight="1">
      <c r="A947" s="83">
        <f t="shared" si="29"/>
        <v>19.22</v>
      </c>
      <c r="B947" s="83">
        <f>IF( ISERROR( MATCH(R946,Sheet1!$K$9:$K$13,1) ), 1,  MATCH(R946,Sheet1!$K$9:$K$13,1)+1)</f>
        <v>3</v>
      </c>
      <c r="C947" s="94">
        <f>IF( ISERROR( MATCH(D947,Sheet1!$B$25:$B$42) ), 1, MATCH(D947,Sheet1!$B$25:$B$42))</f>
        <v>13</v>
      </c>
      <c r="D947" s="83">
        <f>if(U947, OFFSET(Sheet1!$P$9, 2*B946-1, 0),T946)</f>
        <v>6926.100924</v>
      </c>
      <c r="E947" s="100">
        <f t="array" ref="E947">index(Sheet1!$C$25:$H$42, C947,B947)</f>
        <v>137.8828726</v>
      </c>
      <c r="F947" s="100">
        <f t="array" ref="F947">index(Sheet1!$C$25:$H$42, C947+1,B947)</f>
        <v>148.4892474</v>
      </c>
      <c r="G947" s="94">
        <f t="array" ref="G947">index(Sheet1!$B$25:$B$42, C947,1)</f>
        <v>6500</v>
      </c>
      <c r="H947" s="94">
        <f t="array" ref="H947">index(Sheet1!$B$25:$B$42, C947+1,1)</f>
        <v>7000</v>
      </c>
      <c r="I947" s="100">
        <f t="shared" si="17"/>
        <v>146.9216448</v>
      </c>
      <c r="J947" s="100">
        <f t="array" ref="J947">index(Sheet1!$F$47:$K$64, C947,B947)</f>
        <v>1712.88</v>
      </c>
      <c r="K947" s="100">
        <f t="array" ref="K947">index(Sheet1!$F$47:$K$64, C947+1,B947)</f>
        <v>1551.42</v>
      </c>
      <c r="L947" s="102">
        <f t="shared" si="18"/>
        <v>1575.28349</v>
      </c>
      <c r="M947" s="83">
        <f>L947/( 0.5*Sheet1!$F$18/12)</f>
        <v>1510.606914</v>
      </c>
      <c r="N947" s="83">
        <f t="shared" si="19"/>
        <v>0.4337085599</v>
      </c>
      <c r="O947" s="83">
        <f t="shared" si="20"/>
        <v>405.9642486</v>
      </c>
      <c r="P947" s="83">
        <f t="shared" si="21"/>
        <v>0.116555914</v>
      </c>
      <c r="Q947" s="83">
        <f t="shared" si="22"/>
        <v>1</v>
      </c>
      <c r="R947" s="86">
        <f t="shared" si="31"/>
        <v>146.9912742</v>
      </c>
      <c r="S947" s="86">
        <f>min(R947, offset(Sheet1!$K$9,B947-1,0))</f>
        <v>146.9912742</v>
      </c>
      <c r="T947" s="83">
        <f t="shared" si="30"/>
        <v>6929.383357</v>
      </c>
      <c r="U947" s="83">
        <f t="shared" si="26"/>
        <v>0</v>
      </c>
      <c r="V947" s="83">
        <f t="shared" si="27"/>
        <v>4.310722812</v>
      </c>
      <c r="W947" s="83">
        <f t="shared" si="28"/>
        <v>2782.77068</v>
      </c>
    </row>
    <row r="948" ht="12.75" customHeight="1">
      <c r="A948" s="83">
        <f t="shared" si="29"/>
        <v>19.24</v>
      </c>
      <c r="B948" s="83">
        <f>IF( ISERROR( MATCH(R947,Sheet1!$K$9:$K$13,1) ), 1,  MATCH(R947,Sheet1!$K$9:$K$13,1)+1)</f>
        <v>3</v>
      </c>
      <c r="C948" s="94">
        <f>IF( ISERROR( MATCH(D948,Sheet1!$B$25:$B$42) ), 1, MATCH(D948,Sheet1!$B$25:$B$42))</f>
        <v>13</v>
      </c>
      <c r="D948" s="83">
        <f>if(U948, OFFSET(Sheet1!$P$9, 2*B947-1, 0),T947)</f>
        <v>6929.383357</v>
      </c>
      <c r="E948" s="100">
        <f t="array" ref="E948">index(Sheet1!$C$25:$H$42, C948,B948)</f>
        <v>137.8828726</v>
      </c>
      <c r="F948" s="100">
        <f t="array" ref="F948">index(Sheet1!$C$25:$H$42, C948+1,B948)</f>
        <v>148.4892474</v>
      </c>
      <c r="G948" s="94">
        <f t="array" ref="G948">index(Sheet1!$B$25:$B$42, C948,1)</f>
        <v>6500</v>
      </c>
      <c r="H948" s="94">
        <f t="array" ref="H948">index(Sheet1!$B$25:$B$42, C948+1,1)</f>
        <v>7000</v>
      </c>
      <c r="I948" s="100">
        <f t="shared" si="17"/>
        <v>146.9912742</v>
      </c>
      <c r="J948" s="100">
        <f t="array" ref="J948">index(Sheet1!$F$47:$K$64, C948,B948)</f>
        <v>1712.88</v>
      </c>
      <c r="K948" s="100">
        <f t="array" ref="K948">index(Sheet1!$F$47:$K$64, C948+1,B948)</f>
        <v>1551.42</v>
      </c>
      <c r="L948" s="102">
        <f t="shared" si="18"/>
        <v>1574.223526</v>
      </c>
      <c r="M948" s="83">
        <f>L948/( 0.5*Sheet1!$F$18/12)</f>
        <v>1509.59047</v>
      </c>
      <c r="N948" s="83">
        <f t="shared" si="19"/>
        <v>0.4334167298</v>
      </c>
      <c r="O948" s="83">
        <f t="shared" si="20"/>
        <v>406.3491306</v>
      </c>
      <c r="P948" s="83">
        <f t="shared" si="21"/>
        <v>0.1166664171</v>
      </c>
      <c r="Q948" s="83">
        <f t="shared" si="22"/>
        <v>1</v>
      </c>
      <c r="R948" s="86">
        <f t="shared" si="31"/>
        <v>147.0608153</v>
      </c>
      <c r="S948" s="86">
        <f>min(R948, offset(Sheet1!$K$9,B948-1,0))</f>
        <v>147.0608153</v>
      </c>
      <c r="T948" s="83">
        <f t="shared" si="30"/>
        <v>6932.661625</v>
      </c>
      <c r="U948" s="83">
        <f t="shared" si="26"/>
        <v>0</v>
      </c>
      <c r="V948" s="83">
        <f t="shared" si="27"/>
        <v>4.312763979</v>
      </c>
      <c r="W948" s="83">
        <f t="shared" si="28"/>
        <v>2787.081402</v>
      </c>
    </row>
    <row r="949" ht="12.75" customHeight="1">
      <c r="A949" s="83">
        <f t="shared" si="29"/>
        <v>19.26</v>
      </c>
      <c r="B949" s="83">
        <f>IF( ISERROR( MATCH(R948,Sheet1!$K$9:$K$13,1) ), 1,  MATCH(R948,Sheet1!$K$9:$K$13,1)+1)</f>
        <v>3</v>
      </c>
      <c r="C949" s="94">
        <f>IF( ISERROR( MATCH(D949,Sheet1!$B$25:$B$42) ), 1, MATCH(D949,Sheet1!$B$25:$B$42))</f>
        <v>13</v>
      </c>
      <c r="D949" s="83">
        <f>if(U949, OFFSET(Sheet1!$P$9, 2*B948-1, 0),T948)</f>
        <v>6932.661625</v>
      </c>
      <c r="E949" s="100">
        <f t="array" ref="E949">index(Sheet1!$C$25:$H$42, C949,B949)</f>
        <v>137.8828726</v>
      </c>
      <c r="F949" s="100">
        <f t="array" ref="F949">index(Sheet1!$C$25:$H$42, C949+1,B949)</f>
        <v>148.4892474</v>
      </c>
      <c r="G949" s="94">
        <f t="array" ref="G949">index(Sheet1!$B$25:$B$42, C949,1)</f>
        <v>6500</v>
      </c>
      <c r="H949" s="94">
        <f t="array" ref="H949">index(Sheet1!$B$25:$B$42, C949+1,1)</f>
        <v>7000</v>
      </c>
      <c r="I949" s="100">
        <f t="shared" si="17"/>
        <v>147.0608153</v>
      </c>
      <c r="J949" s="100">
        <f t="array" ref="J949">index(Sheet1!$F$47:$K$64, C949,B949)</f>
        <v>1712.88</v>
      </c>
      <c r="K949" s="100">
        <f t="array" ref="K949">index(Sheet1!$F$47:$K$64, C949+1,B949)</f>
        <v>1551.42</v>
      </c>
      <c r="L949" s="102">
        <f t="shared" si="18"/>
        <v>1573.164908</v>
      </c>
      <c r="M949" s="83">
        <f>L949/( 0.5*Sheet1!$F$18/12)</f>
        <v>1508.575315</v>
      </c>
      <c r="N949" s="83">
        <f t="shared" si="19"/>
        <v>0.4331252699</v>
      </c>
      <c r="O949" s="83">
        <f t="shared" si="20"/>
        <v>406.7337065</v>
      </c>
      <c r="P949" s="83">
        <f t="shared" si="21"/>
        <v>0.1167768322</v>
      </c>
      <c r="Q949" s="83">
        <f t="shared" si="22"/>
        <v>1</v>
      </c>
      <c r="R949" s="86">
        <f t="shared" si="31"/>
        <v>147.1302682</v>
      </c>
      <c r="S949" s="86">
        <f>min(R949, offset(Sheet1!$K$9,B949-1,0))</f>
        <v>147.1302682</v>
      </c>
      <c r="T949" s="83">
        <f t="shared" si="30"/>
        <v>6935.935735</v>
      </c>
      <c r="U949" s="83">
        <f t="shared" si="26"/>
        <v>0</v>
      </c>
      <c r="V949" s="83">
        <f t="shared" si="27"/>
        <v>4.314802557</v>
      </c>
      <c r="W949" s="83">
        <f t="shared" si="28"/>
        <v>2791.394166</v>
      </c>
    </row>
    <row r="950" ht="12.75" customHeight="1">
      <c r="A950" s="83">
        <f t="shared" si="29"/>
        <v>19.28</v>
      </c>
      <c r="B950" s="83">
        <f>IF( ISERROR( MATCH(R949,Sheet1!$K$9:$K$13,1) ), 1,  MATCH(R949,Sheet1!$K$9:$K$13,1)+1)</f>
        <v>3</v>
      </c>
      <c r="C950" s="94">
        <f>IF( ISERROR( MATCH(D950,Sheet1!$B$25:$B$42) ), 1, MATCH(D950,Sheet1!$B$25:$B$42))</f>
        <v>13</v>
      </c>
      <c r="D950" s="83">
        <f>if(U950, OFFSET(Sheet1!$P$9, 2*B949-1, 0),T949)</f>
        <v>6935.935735</v>
      </c>
      <c r="E950" s="100">
        <f t="array" ref="E950">index(Sheet1!$C$25:$H$42, C950,B950)</f>
        <v>137.8828726</v>
      </c>
      <c r="F950" s="100">
        <f t="array" ref="F950">index(Sheet1!$C$25:$H$42, C950+1,B950)</f>
        <v>148.4892474</v>
      </c>
      <c r="G950" s="94">
        <f t="array" ref="G950">index(Sheet1!$B$25:$B$42, C950,1)</f>
        <v>6500</v>
      </c>
      <c r="H950" s="94">
        <f t="array" ref="H950">index(Sheet1!$B$25:$B$42, C950+1,1)</f>
        <v>7000</v>
      </c>
      <c r="I950" s="100">
        <f t="shared" si="17"/>
        <v>147.1302682</v>
      </c>
      <c r="J950" s="100">
        <f t="array" ref="J950">index(Sheet1!$F$47:$K$64, C950,B950)</f>
        <v>1712.88</v>
      </c>
      <c r="K950" s="100">
        <f t="array" ref="K950">index(Sheet1!$F$47:$K$64, C950+1,B950)</f>
        <v>1551.42</v>
      </c>
      <c r="L950" s="102">
        <f t="shared" si="18"/>
        <v>1572.107633</v>
      </c>
      <c r="M950" s="83">
        <f>L950/( 0.5*Sheet1!$F$18/12)</f>
        <v>1507.561448</v>
      </c>
      <c r="N950" s="83">
        <f t="shared" si="19"/>
        <v>0.4328341799</v>
      </c>
      <c r="O950" s="83">
        <f t="shared" si="20"/>
        <v>407.1179759</v>
      </c>
      <c r="P950" s="83">
        <f t="shared" si="21"/>
        <v>0.1168871593</v>
      </c>
      <c r="Q950" s="83">
        <f t="shared" si="22"/>
        <v>1</v>
      </c>
      <c r="R950" s="86">
        <f t="shared" si="31"/>
        <v>147.1996329</v>
      </c>
      <c r="S950" s="86">
        <f>min(R950, offset(Sheet1!$K$9,B950-1,0))</f>
        <v>147.1996329</v>
      </c>
      <c r="T950" s="83">
        <f t="shared" si="30"/>
        <v>6939.20569</v>
      </c>
      <c r="U950" s="83">
        <f t="shared" si="26"/>
        <v>0</v>
      </c>
      <c r="V950" s="83">
        <f t="shared" si="27"/>
        <v>4.316838549</v>
      </c>
      <c r="W950" s="83">
        <f t="shared" si="28"/>
        <v>2795.708969</v>
      </c>
    </row>
    <row r="951" ht="12.75" customHeight="1">
      <c r="A951" s="83">
        <f t="shared" si="29"/>
        <v>19.3</v>
      </c>
      <c r="B951" s="83">
        <f>IF( ISERROR( MATCH(R950,Sheet1!$K$9:$K$13,1) ), 1,  MATCH(R950,Sheet1!$K$9:$K$13,1)+1)</f>
        <v>3</v>
      </c>
      <c r="C951" s="94">
        <f>IF( ISERROR( MATCH(D951,Sheet1!$B$25:$B$42) ), 1, MATCH(D951,Sheet1!$B$25:$B$42))</f>
        <v>13</v>
      </c>
      <c r="D951" s="83">
        <f>if(U951, OFFSET(Sheet1!$P$9, 2*B950-1, 0),T950)</f>
        <v>6939.20569</v>
      </c>
      <c r="E951" s="100">
        <f t="array" ref="E951">index(Sheet1!$C$25:$H$42, C951,B951)</f>
        <v>137.8828726</v>
      </c>
      <c r="F951" s="100">
        <f t="array" ref="F951">index(Sheet1!$C$25:$H$42, C951+1,B951)</f>
        <v>148.4892474</v>
      </c>
      <c r="G951" s="94">
        <f t="array" ref="G951">index(Sheet1!$B$25:$B$42, C951,1)</f>
        <v>6500</v>
      </c>
      <c r="H951" s="94">
        <f t="array" ref="H951">index(Sheet1!$B$25:$B$42, C951+1,1)</f>
        <v>7000</v>
      </c>
      <c r="I951" s="100">
        <f t="shared" si="17"/>
        <v>147.1996329</v>
      </c>
      <c r="J951" s="100">
        <f t="array" ref="J951">index(Sheet1!$F$47:$K$64, C951,B951)</f>
        <v>1712.88</v>
      </c>
      <c r="K951" s="100">
        <f t="array" ref="K951">index(Sheet1!$F$47:$K$64, C951+1,B951)</f>
        <v>1551.42</v>
      </c>
      <c r="L951" s="102">
        <f t="shared" si="18"/>
        <v>1571.051699</v>
      </c>
      <c r="M951" s="83">
        <f>L951/( 0.5*Sheet1!$F$18/12)</f>
        <v>1506.548868</v>
      </c>
      <c r="N951" s="83">
        <f t="shared" si="19"/>
        <v>0.4325434592</v>
      </c>
      <c r="O951" s="83">
        <f t="shared" si="20"/>
        <v>407.5019389</v>
      </c>
      <c r="P951" s="83">
        <f t="shared" si="21"/>
        <v>0.1169973985</v>
      </c>
      <c r="Q951" s="83">
        <f t="shared" si="22"/>
        <v>1</v>
      </c>
      <c r="R951" s="86">
        <f t="shared" si="31"/>
        <v>147.2689096</v>
      </c>
      <c r="S951" s="86">
        <f>min(R951, offset(Sheet1!$K$9,B951-1,0))</f>
        <v>147.2689096</v>
      </c>
      <c r="T951" s="83">
        <f t="shared" si="30"/>
        <v>6942.471495</v>
      </c>
      <c r="U951" s="83">
        <f t="shared" si="26"/>
        <v>0</v>
      </c>
      <c r="V951" s="83">
        <f t="shared" si="27"/>
        <v>4.318871957</v>
      </c>
      <c r="W951" s="83">
        <f t="shared" si="28"/>
        <v>2800.025807</v>
      </c>
    </row>
    <row r="952" ht="12.75" customHeight="1">
      <c r="A952" s="83">
        <f t="shared" si="29"/>
        <v>19.32</v>
      </c>
      <c r="B952" s="83">
        <f>IF( ISERROR( MATCH(R951,Sheet1!$K$9:$K$13,1) ), 1,  MATCH(R951,Sheet1!$K$9:$K$13,1)+1)</f>
        <v>3</v>
      </c>
      <c r="C952" s="94">
        <f>IF( ISERROR( MATCH(D952,Sheet1!$B$25:$B$42) ), 1, MATCH(D952,Sheet1!$B$25:$B$42))</f>
        <v>13</v>
      </c>
      <c r="D952" s="83">
        <f>if(U952, OFFSET(Sheet1!$P$9, 2*B951-1, 0),T951)</f>
        <v>6942.471495</v>
      </c>
      <c r="E952" s="100">
        <f t="array" ref="E952">index(Sheet1!$C$25:$H$42, C952,B952)</f>
        <v>137.8828726</v>
      </c>
      <c r="F952" s="100">
        <f t="array" ref="F952">index(Sheet1!$C$25:$H$42, C952+1,B952)</f>
        <v>148.4892474</v>
      </c>
      <c r="G952" s="94">
        <f t="array" ref="G952">index(Sheet1!$B$25:$B$42, C952,1)</f>
        <v>6500</v>
      </c>
      <c r="H952" s="94">
        <f t="array" ref="H952">index(Sheet1!$B$25:$B$42, C952+1,1)</f>
        <v>7000</v>
      </c>
      <c r="I952" s="100">
        <f t="shared" si="17"/>
        <v>147.2689096</v>
      </c>
      <c r="J952" s="100">
        <f t="array" ref="J952">index(Sheet1!$F$47:$K$64, C952,B952)</f>
        <v>1712.88</v>
      </c>
      <c r="K952" s="100">
        <f t="array" ref="K952">index(Sheet1!$F$47:$K$64, C952+1,B952)</f>
        <v>1551.42</v>
      </c>
      <c r="L952" s="102">
        <f t="shared" si="18"/>
        <v>1569.997105</v>
      </c>
      <c r="M952" s="83">
        <f>L952/( 0.5*Sheet1!$F$18/12)</f>
        <v>1505.537573</v>
      </c>
      <c r="N952" s="83">
        <f t="shared" si="19"/>
        <v>0.4322531074</v>
      </c>
      <c r="O952" s="83">
        <f t="shared" si="20"/>
        <v>407.8855952</v>
      </c>
      <c r="P952" s="83">
        <f t="shared" si="21"/>
        <v>0.1171075496</v>
      </c>
      <c r="Q952" s="83">
        <f t="shared" si="22"/>
        <v>1</v>
      </c>
      <c r="R952" s="86">
        <f t="shared" si="31"/>
        <v>147.3380984</v>
      </c>
      <c r="S952" s="86">
        <f>min(R952, offset(Sheet1!$K$9,B952-1,0))</f>
        <v>147.3380984</v>
      </c>
      <c r="T952" s="83">
        <f t="shared" si="30"/>
        <v>6945.733154</v>
      </c>
      <c r="U952" s="83">
        <f t="shared" si="26"/>
        <v>0</v>
      </c>
      <c r="V952" s="83">
        <f t="shared" si="27"/>
        <v>4.320902784</v>
      </c>
      <c r="W952" s="83">
        <f t="shared" si="28"/>
        <v>2804.344679</v>
      </c>
    </row>
    <row r="953" ht="12.75" customHeight="1">
      <c r="A953" s="83">
        <f t="shared" si="29"/>
        <v>19.34</v>
      </c>
      <c r="B953" s="83">
        <f>IF( ISERROR( MATCH(R952,Sheet1!$K$9:$K$13,1) ), 1,  MATCH(R952,Sheet1!$K$9:$K$13,1)+1)</f>
        <v>3</v>
      </c>
      <c r="C953" s="94">
        <f>IF( ISERROR( MATCH(D953,Sheet1!$B$25:$B$42) ), 1, MATCH(D953,Sheet1!$B$25:$B$42))</f>
        <v>13</v>
      </c>
      <c r="D953" s="83">
        <f>if(U953, OFFSET(Sheet1!$P$9, 2*B952-1, 0),T952)</f>
        <v>6945.733154</v>
      </c>
      <c r="E953" s="100">
        <f t="array" ref="E953">index(Sheet1!$C$25:$H$42, C953,B953)</f>
        <v>137.8828726</v>
      </c>
      <c r="F953" s="100">
        <f t="array" ref="F953">index(Sheet1!$C$25:$H$42, C953+1,B953)</f>
        <v>148.4892474</v>
      </c>
      <c r="G953" s="94">
        <f t="array" ref="G953">index(Sheet1!$B$25:$B$42, C953,1)</f>
        <v>6500</v>
      </c>
      <c r="H953" s="94">
        <f t="array" ref="H953">index(Sheet1!$B$25:$B$42, C953+1,1)</f>
        <v>7000</v>
      </c>
      <c r="I953" s="100">
        <f t="shared" si="17"/>
        <v>147.3380984</v>
      </c>
      <c r="J953" s="100">
        <f t="array" ref="J953">index(Sheet1!$F$47:$K$64, C953,B953)</f>
        <v>1712.88</v>
      </c>
      <c r="K953" s="100">
        <f t="array" ref="K953">index(Sheet1!$F$47:$K$64, C953+1,B953)</f>
        <v>1551.42</v>
      </c>
      <c r="L953" s="102">
        <f t="shared" si="18"/>
        <v>1568.94385</v>
      </c>
      <c r="M953" s="83">
        <f>L953/( 0.5*Sheet1!$F$18/12)</f>
        <v>1504.527561</v>
      </c>
      <c r="N953" s="83">
        <f t="shared" si="19"/>
        <v>0.4319631242</v>
      </c>
      <c r="O953" s="83">
        <f t="shared" si="20"/>
        <v>408.2689447</v>
      </c>
      <c r="P953" s="83">
        <f t="shared" si="21"/>
        <v>0.1172176126</v>
      </c>
      <c r="Q953" s="83">
        <f t="shared" si="22"/>
        <v>1</v>
      </c>
      <c r="R953" s="86">
        <f t="shared" si="31"/>
        <v>147.4071993</v>
      </c>
      <c r="S953" s="86">
        <f>min(R953, offset(Sheet1!$K$9,B953-1,0))</f>
        <v>147.4071993</v>
      </c>
      <c r="T953" s="83">
        <f t="shared" si="30"/>
        <v>6948.990674</v>
      </c>
      <c r="U953" s="83">
        <f t="shared" si="26"/>
        <v>0</v>
      </c>
      <c r="V953" s="83">
        <f t="shared" si="27"/>
        <v>4.322931033</v>
      </c>
      <c r="W953" s="83">
        <f t="shared" si="28"/>
        <v>2808.665582</v>
      </c>
    </row>
    <row r="954" ht="12.75" customHeight="1">
      <c r="A954" s="83">
        <f t="shared" si="29"/>
        <v>19.36</v>
      </c>
      <c r="B954" s="83">
        <f>IF( ISERROR( MATCH(R953,Sheet1!$K$9:$K$13,1) ), 1,  MATCH(R953,Sheet1!$K$9:$K$13,1)+1)</f>
        <v>3</v>
      </c>
      <c r="C954" s="94">
        <f>IF( ISERROR( MATCH(D954,Sheet1!$B$25:$B$42) ), 1, MATCH(D954,Sheet1!$B$25:$B$42))</f>
        <v>13</v>
      </c>
      <c r="D954" s="83">
        <f>if(U954, OFFSET(Sheet1!$P$9, 2*B953-1, 0),T953)</f>
        <v>6948.990674</v>
      </c>
      <c r="E954" s="100">
        <f t="array" ref="E954">index(Sheet1!$C$25:$H$42, C954,B954)</f>
        <v>137.8828726</v>
      </c>
      <c r="F954" s="100">
        <f t="array" ref="F954">index(Sheet1!$C$25:$H$42, C954+1,B954)</f>
        <v>148.4892474</v>
      </c>
      <c r="G954" s="94">
        <f t="array" ref="G954">index(Sheet1!$B$25:$B$42, C954,1)</f>
        <v>6500</v>
      </c>
      <c r="H954" s="94">
        <f t="array" ref="H954">index(Sheet1!$B$25:$B$42, C954+1,1)</f>
        <v>7000</v>
      </c>
      <c r="I954" s="100">
        <f t="shared" si="17"/>
        <v>147.4071993</v>
      </c>
      <c r="J954" s="100">
        <f t="array" ref="J954">index(Sheet1!$F$47:$K$64, C954,B954)</f>
        <v>1712.88</v>
      </c>
      <c r="K954" s="100">
        <f t="array" ref="K954">index(Sheet1!$F$47:$K$64, C954+1,B954)</f>
        <v>1551.42</v>
      </c>
      <c r="L954" s="102">
        <f t="shared" si="18"/>
        <v>1567.891932</v>
      </c>
      <c r="M954" s="83">
        <f>L954/( 0.5*Sheet1!$F$18/12)</f>
        <v>1503.518832</v>
      </c>
      <c r="N954" s="83">
        <f t="shared" si="19"/>
        <v>0.431673509</v>
      </c>
      <c r="O954" s="83">
        <f t="shared" si="20"/>
        <v>408.6519874</v>
      </c>
      <c r="P954" s="83">
        <f t="shared" si="21"/>
        <v>0.1173275875</v>
      </c>
      <c r="Q954" s="83">
        <f t="shared" si="22"/>
        <v>1</v>
      </c>
      <c r="R954" s="86">
        <f t="shared" si="31"/>
        <v>147.4762125</v>
      </c>
      <c r="S954" s="86">
        <f>min(R954, offset(Sheet1!$K$9,B954-1,0))</f>
        <v>147.4762125</v>
      </c>
      <c r="T954" s="83">
        <f t="shared" si="30"/>
        <v>6952.244058</v>
      </c>
      <c r="U954" s="83">
        <f t="shared" si="26"/>
        <v>0</v>
      </c>
      <c r="V954" s="83">
        <f t="shared" si="27"/>
        <v>4.324956707</v>
      </c>
      <c r="W954" s="83">
        <f t="shared" si="28"/>
        <v>2812.988513</v>
      </c>
    </row>
    <row r="955" ht="12.75" customHeight="1">
      <c r="A955" s="83">
        <f t="shared" si="29"/>
        <v>19.38</v>
      </c>
      <c r="B955" s="83">
        <f>IF( ISERROR( MATCH(R954,Sheet1!$K$9:$K$13,1) ), 1,  MATCH(R954,Sheet1!$K$9:$K$13,1)+1)</f>
        <v>3</v>
      </c>
      <c r="C955" s="94">
        <f>IF( ISERROR( MATCH(D955,Sheet1!$B$25:$B$42) ), 1, MATCH(D955,Sheet1!$B$25:$B$42))</f>
        <v>13</v>
      </c>
      <c r="D955" s="83">
        <f>if(U955, OFFSET(Sheet1!$P$9, 2*B954-1, 0),T954)</f>
        <v>6952.244058</v>
      </c>
      <c r="E955" s="100">
        <f t="array" ref="E955">index(Sheet1!$C$25:$H$42, C955,B955)</f>
        <v>137.8828726</v>
      </c>
      <c r="F955" s="100">
        <f t="array" ref="F955">index(Sheet1!$C$25:$H$42, C955+1,B955)</f>
        <v>148.4892474</v>
      </c>
      <c r="G955" s="94">
        <f t="array" ref="G955">index(Sheet1!$B$25:$B$42, C955,1)</f>
        <v>6500</v>
      </c>
      <c r="H955" s="94">
        <f t="array" ref="H955">index(Sheet1!$B$25:$B$42, C955+1,1)</f>
        <v>7000</v>
      </c>
      <c r="I955" s="100">
        <f t="shared" si="17"/>
        <v>147.4762125</v>
      </c>
      <c r="J955" s="100">
        <f t="array" ref="J955">index(Sheet1!$F$47:$K$64, C955,B955)</f>
        <v>1712.88</v>
      </c>
      <c r="K955" s="100">
        <f t="array" ref="K955">index(Sheet1!$F$47:$K$64, C955+1,B955)</f>
        <v>1551.42</v>
      </c>
      <c r="L955" s="102">
        <f t="shared" si="18"/>
        <v>1566.841349</v>
      </c>
      <c r="M955" s="83">
        <f>L955/( 0.5*Sheet1!$F$18/12)</f>
        <v>1502.511383</v>
      </c>
      <c r="N955" s="83">
        <f t="shared" si="19"/>
        <v>0.4313842616</v>
      </c>
      <c r="O955" s="83">
        <f t="shared" si="20"/>
        <v>409.034723</v>
      </c>
      <c r="P955" s="83">
        <f t="shared" si="21"/>
        <v>0.1174374743</v>
      </c>
      <c r="Q955" s="83">
        <f t="shared" si="22"/>
        <v>1</v>
      </c>
      <c r="R955" s="86">
        <f t="shared" si="31"/>
        <v>147.5451381</v>
      </c>
      <c r="S955" s="86">
        <f>min(R955, offset(Sheet1!$K$9,B955-1,0))</f>
        <v>147.5451381</v>
      </c>
      <c r="T955" s="83">
        <f t="shared" si="30"/>
        <v>6955.493311</v>
      </c>
      <c r="U955" s="83">
        <f t="shared" si="26"/>
        <v>0</v>
      </c>
      <c r="V955" s="83">
        <f t="shared" si="27"/>
        <v>4.32697981</v>
      </c>
      <c r="W955" s="83">
        <f t="shared" si="28"/>
        <v>2817.31347</v>
      </c>
    </row>
    <row r="956" ht="12.75" customHeight="1">
      <c r="A956" s="83">
        <f t="shared" si="29"/>
        <v>19.4</v>
      </c>
      <c r="B956" s="83">
        <f>IF( ISERROR( MATCH(R955,Sheet1!$K$9:$K$13,1) ), 1,  MATCH(R955,Sheet1!$K$9:$K$13,1)+1)</f>
        <v>3</v>
      </c>
      <c r="C956" s="94">
        <f>IF( ISERROR( MATCH(D956,Sheet1!$B$25:$B$42) ), 1, MATCH(D956,Sheet1!$B$25:$B$42))</f>
        <v>13</v>
      </c>
      <c r="D956" s="83">
        <f>if(U956, OFFSET(Sheet1!$P$9, 2*B955-1, 0),T955)</f>
        <v>6955.493311</v>
      </c>
      <c r="E956" s="100">
        <f t="array" ref="E956">index(Sheet1!$C$25:$H$42, C956,B956)</f>
        <v>137.8828726</v>
      </c>
      <c r="F956" s="100">
        <f t="array" ref="F956">index(Sheet1!$C$25:$H$42, C956+1,B956)</f>
        <v>148.4892474</v>
      </c>
      <c r="G956" s="94">
        <f t="array" ref="G956">index(Sheet1!$B$25:$B$42, C956,1)</f>
        <v>6500</v>
      </c>
      <c r="H956" s="94">
        <f t="array" ref="H956">index(Sheet1!$B$25:$B$42, C956+1,1)</f>
        <v>7000</v>
      </c>
      <c r="I956" s="100">
        <f t="shared" si="17"/>
        <v>147.5451381</v>
      </c>
      <c r="J956" s="100">
        <f t="array" ref="J956">index(Sheet1!$F$47:$K$64, C956,B956)</f>
        <v>1712.88</v>
      </c>
      <c r="K956" s="100">
        <f t="array" ref="K956">index(Sheet1!$F$47:$K$64, C956+1,B956)</f>
        <v>1551.42</v>
      </c>
      <c r="L956" s="102">
        <f t="shared" si="18"/>
        <v>1565.7921</v>
      </c>
      <c r="M956" s="83">
        <f>L956/( 0.5*Sheet1!$F$18/12)</f>
        <v>1501.505213</v>
      </c>
      <c r="N956" s="83">
        <f t="shared" si="19"/>
        <v>0.4310953814</v>
      </c>
      <c r="O956" s="83">
        <f t="shared" si="20"/>
        <v>409.4171514</v>
      </c>
      <c r="P956" s="83">
        <f t="shared" si="21"/>
        <v>0.1175472729</v>
      </c>
      <c r="Q956" s="83">
        <f t="shared" si="22"/>
        <v>1</v>
      </c>
      <c r="R956" s="86">
        <f t="shared" si="31"/>
        <v>147.6139762</v>
      </c>
      <c r="S956" s="86">
        <f>min(R956, offset(Sheet1!$K$9,B956-1,0))</f>
        <v>147.6139762</v>
      </c>
      <c r="T956" s="83">
        <f t="shared" si="30"/>
        <v>6958.738438</v>
      </c>
      <c r="U956" s="83">
        <f t="shared" si="26"/>
        <v>0</v>
      </c>
      <c r="V956" s="83">
        <f t="shared" si="27"/>
        <v>4.329000343</v>
      </c>
      <c r="W956" s="83">
        <f t="shared" si="28"/>
        <v>2821.64045</v>
      </c>
    </row>
    <row r="957" ht="12.75" customHeight="1">
      <c r="A957" s="83">
        <f t="shared" si="29"/>
        <v>19.42</v>
      </c>
      <c r="B957" s="83">
        <f>IF( ISERROR( MATCH(R956,Sheet1!$K$9:$K$13,1) ), 1,  MATCH(R956,Sheet1!$K$9:$K$13,1)+1)</f>
        <v>3</v>
      </c>
      <c r="C957" s="94">
        <f>IF( ISERROR( MATCH(D957,Sheet1!$B$25:$B$42) ), 1, MATCH(D957,Sheet1!$B$25:$B$42))</f>
        <v>13</v>
      </c>
      <c r="D957" s="83">
        <f>if(U957, OFFSET(Sheet1!$P$9, 2*B956-1, 0),T956)</f>
        <v>6958.738438</v>
      </c>
      <c r="E957" s="100">
        <f t="array" ref="E957">index(Sheet1!$C$25:$H$42, C957,B957)</f>
        <v>137.8828726</v>
      </c>
      <c r="F957" s="100">
        <f t="array" ref="F957">index(Sheet1!$C$25:$H$42, C957+1,B957)</f>
        <v>148.4892474</v>
      </c>
      <c r="G957" s="94">
        <f t="array" ref="G957">index(Sheet1!$B$25:$B$42, C957,1)</f>
        <v>6500</v>
      </c>
      <c r="H957" s="94">
        <f t="array" ref="H957">index(Sheet1!$B$25:$B$42, C957+1,1)</f>
        <v>7000</v>
      </c>
      <c r="I957" s="100">
        <f t="shared" si="17"/>
        <v>147.6139762</v>
      </c>
      <c r="J957" s="100">
        <f t="array" ref="J957">index(Sheet1!$F$47:$K$64, C957,B957)</f>
        <v>1712.88</v>
      </c>
      <c r="K957" s="100">
        <f t="array" ref="K957">index(Sheet1!$F$47:$K$64, C957+1,B957)</f>
        <v>1551.42</v>
      </c>
      <c r="L957" s="102">
        <f t="shared" si="18"/>
        <v>1564.744184</v>
      </c>
      <c r="M957" s="83">
        <f>L957/( 0.5*Sheet1!$F$18/12)</f>
        <v>1500.500322</v>
      </c>
      <c r="N957" s="83">
        <f t="shared" si="19"/>
        <v>0.4308068681</v>
      </c>
      <c r="O957" s="83">
        <f t="shared" si="20"/>
        <v>409.7992725</v>
      </c>
      <c r="P957" s="83">
        <f t="shared" si="21"/>
        <v>0.1176569832</v>
      </c>
      <c r="Q957" s="83">
        <f t="shared" si="22"/>
        <v>1</v>
      </c>
      <c r="R957" s="86">
        <f t="shared" si="31"/>
        <v>147.6827268</v>
      </c>
      <c r="S957" s="86">
        <f>min(R957, offset(Sheet1!$K$9,B957-1,0))</f>
        <v>147.6827268</v>
      </c>
      <c r="T957" s="83">
        <f t="shared" si="30"/>
        <v>6961.979443</v>
      </c>
      <c r="U957" s="83">
        <f t="shared" si="26"/>
        <v>0</v>
      </c>
      <c r="V957" s="83">
        <f t="shared" si="27"/>
        <v>4.331018311</v>
      </c>
      <c r="W957" s="83">
        <f t="shared" si="28"/>
        <v>2825.96945</v>
      </c>
    </row>
    <row r="958" ht="12.75" customHeight="1">
      <c r="A958" s="83">
        <f t="shared" si="29"/>
        <v>19.44</v>
      </c>
      <c r="B958" s="83">
        <f>IF( ISERROR( MATCH(R957,Sheet1!$K$9:$K$13,1) ), 1,  MATCH(R957,Sheet1!$K$9:$K$13,1)+1)</f>
        <v>3</v>
      </c>
      <c r="C958" s="94">
        <f>IF( ISERROR( MATCH(D958,Sheet1!$B$25:$B$42) ), 1, MATCH(D958,Sheet1!$B$25:$B$42))</f>
        <v>13</v>
      </c>
      <c r="D958" s="83">
        <f>if(U958, OFFSET(Sheet1!$P$9, 2*B957-1, 0),T957)</f>
        <v>6961.979443</v>
      </c>
      <c r="E958" s="100">
        <f t="array" ref="E958">index(Sheet1!$C$25:$H$42, C958,B958)</f>
        <v>137.8828726</v>
      </c>
      <c r="F958" s="100">
        <f t="array" ref="F958">index(Sheet1!$C$25:$H$42, C958+1,B958)</f>
        <v>148.4892474</v>
      </c>
      <c r="G958" s="94">
        <f t="array" ref="G958">index(Sheet1!$B$25:$B$42, C958,1)</f>
        <v>6500</v>
      </c>
      <c r="H958" s="94">
        <f t="array" ref="H958">index(Sheet1!$B$25:$B$42, C958+1,1)</f>
        <v>7000</v>
      </c>
      <c r="I958" s="100">
        <f t="shared" si="17"/>
        <v>147.6827268</v>
      </c>
      <c r="J958" s="100">
        <f t="array" ref="J958">index(Sheet1!$F$47:$K$64, C958,B958)</f>
        <v>1712.88</v>
      </c>
      <c r="K958" s="100">
        <f t="array" ref="K958">index(Sheet1!$F$47:$K$64, C958+1,B958)</f>
        <v>1551.42</v>
      </c>
      <c r="L958" s="102">
        <f t="shared" si="18"/>
        <v>1563.697598</v>
      </c>
      <c r="M958" s="83">
        <f>L958/( 0.5*Sheet1!$F$18/12)</f>
        <v>1499.496706</v>
      </c>
      <c r="N958" s="83">
        <f t="shared" si="19"/>
        <v>0.4305187212</v>
      </c>
      <c r="O958" s="83">
        <f t="shared" si="20"/>
        <v>410.1810862</v>
      </c>
      <c r="P958" s="83">
        <f t="shared" si="21"/>
        <v>0.1177666053</v>
      </c>
      <c r="Q958" s="83">
        <f t="shared" si="22"/>
        <v>1</v>
      </c>
      <c r="R958" s="86">
        <f t="shared" si="31"/>
        <v>147.7513901</v>
      </c>
      <c r="S958" s="86">
        <f>min(R958, offset(Sheet1!$K$9,B958-1,0))</f>
        <v>147.7513901</v>
      </c>
      <c r="T958" s="83">
        <f t="shared" si="30"/>
        <v>6965.216331</v>
      </c>
      <c r="U958" s="83">
        <f t="shared" si="26"/>
        <v>0</v>
      </c>
      <c r="V958" s="83">
        <f t="shared" si="27"/>
        <v>4.333033715</v>
      </c>
      <c r="W958" s="83">
        <f t="shared" si="28"/>
        <v>2830.300468</v>
      </c>
    </row>
    <row r="959" ht="12.75" customHeight="1">
      <c r="A959" s="83">
        <f t="shared" si="29"/>
        <v>19.46</v>
      </c>
      <c r="B959" s="83">
        <f>IF( ISERROR( MATCH(R958,Sheet1!$K$9:$K$13,1) ), 1,  MATCH(R958,Sheet1!$K$9:$K$13,1)+1)</f>
        <v>3</v>
      </c>
      <c r="C959" s="94">
        <f>IF( ISERROR( MATCH(D959,Sheet1!$B$25:$B$42) ), 1, MATCH(D959,Sheet1!$B$25:$B$42))</f>
        <v>13</v>
      </c>
      <c r="D959" s="83">
        <f>if(U959, OFFSET(Sheet1!$P$9, 2*B958-1, 0),T958)</f>
        <v>6965.216331</v>
      </c>
      <c r="E959" s="100">
        <f t="array" ref="E959">index(Sheet1!$C$25:$H$42, C959,B959)</f>
        <v>137.8828726</v>
      </c>
      <c r="F959" s="100">
        <f t="array" ref="F959">index(Sheet1!$C$25:$H$42, C959+1,B959)</f>
        <v>148.4892474</v>
      </c>
      <c r="G959" s="94">
        <f t="array" ref="G959">index(Sheet1!$B$25:$B$42, C959,1)</f>
        <v>6500</v>
      </c>
      <c r="H959" s="94">
        <f t="array" ref="H959">index(Sheet1!$B$25:$B$42, C959+1,1)</f>
        <v>7000</v>
      </c>
      <c r="I959" s="100">
        <f t="shared" si="17"/>
        <v>147.7513901</v>
      </c>
      <c r="J959" s="100">
        <f t="array" ref="J959">index(Sheet1!$F$47:$K$64, C959,B959)</f>
        <v>1712.88</v>
      </c>
      <c r="K959" s="100">
        <f t="array" ref="K959">index(Sheet1!$F$47:$K$64, C959+1,B959)</f>
        <v>1551.42</v>
      </c>
      <c r="L959" s="102">
        <f t="shared" si="18"/>
        <v>1562.652342</v>
      </c>
      <c r="M959" s="83">
        <f>L959/( 0.5*Sheet1!$F$18/12)</f>
        <v>1498.494365</v>
      </c>
      <c r="N959" s="83">
        <f t="shared" si="19"/>
        <v>0.4302309403</v>
      </c>
      <c r="O959" s="83">
        <f t="shared" si="20"/>
        <v>410.5625924</v>
      </c>
      <c r="P959" s="83">
        <f t="shared" si="21"/>
        <v>0.1178761391</v>
      </c>
      <c r="Q959" s="83">
        <f t="shared" si="22"/>
        <v>1</v>
      </c>
      <c r="R959" s="86">
        <f t="shared" si="31"/>
        <v>147.8199662</v>
      </c>
      <c r="S959" s="86">
        <f>min(R959, offset(Sheet1!$K$9,B959-1,0))</f>
        <v>147.8199662</v>
      </c>
      <c r="T959" s="83">
        <f t="shared" si="30"/>
        <v>6968.449108</v>
      </c>
      <c r="U959" s="83">
        <f t="shared" si="26"/>
        <v>0</v>
      </c>
      <c r="V959" s="83">
        <f t="shared" si="27"/>
        <v>4.33504656</v>
      </c>
      <c r="W959" s="83">
        <f t="shared" si="28"/>
        <v>2834.633502</v>
      </c>
    </row>
    <row r="960" ht="12.75" customHeight="1">
      <c r="A960" s="83">
        <f t="shared" si="29"/>
        <v>19.48</v>
      </c>
      <c r="B960" s="83">
        <f>IF( ISERROR( MATCH(R959,Sheet1!$K$9:$K$13,1) ), 1,  MATCH(R959,Sheet1!$K$9:$K$13,1)+1)</f>
        <v>3</v>
      </c>
      <c r="C960" s="94">
        <f>IF( ISERROR( MATCH(D960,Sheet1!$B$25:$B$42) ), 1, MATCH(D960,Sheet1!$B$25:$B$42))</f>
        <v>13</v>
      </c>
      <c r="D960" s="83">
        <f>if(U960, OFFSET(Sheet1!$P$9, 2*B959-1, 0),T959)</f>
        <v>6968.449108</v>
      </c>
      <c r="E960" s="100">
        <f t="array" ref="E960">index(Sheet1!$C$25:$H$42, C960,B960)</f>
        <v>137.8828726</v>
      </c>
      <c r="F960" s="100">
        <f t="array" ref="F960">index(Sheet1!$C$25:$H$42, C960+1,B960)</f>
        <v>148.4892474</v>
      </c>
      <c r="G960" s="94">
        <f t="array" ref="G960">index(Sheet1!$B$25:$B$42, C960,1)</f>
        <v>6500</v>
      </c>
      <c r="H960" s="94">
        <f t="array" ref="H960">index(Sheet1!$B$25:$B$42, C960+1,1)</f>
        <v>7000</v>
      </c>
      <c r="I960" s="100">
        <f t="shared" si="17"/>
        <v>147.8199662</v>
      </c>
      <c r="J960" s="100">
        <f t="array" ref="J960">index(Sheet1!$F$47:$K$64, C960,B960)</f>
        <v>1712.88</v>
      </c>
      <c r="K960" s="100">
        <f t="array" ref="K960">index(Sheet1!$F$47:$K$64, C960+1,B960)</f>
        <v>1551.42</v>
      </c>
      <c r="L960" s="102">
        <f t="shared" si="18"/>
        <v>1561.608414</v>
      </c>
      <c r="M960" s="83">
        <f>L960/( 0.5*Sheet1!$F$18/12)</f>
        <v>1497.493297</v>
      </c>
      <c r="N960" s="83">
        <f t="shared" si="19"/>
        <v>0.429943525</v>
      </c>
      <c r="O960" s="83">
        <f t="shared" si="20"/>
        <v>410.9437909</v>
      </c>
      <c r="P960" s="83">
        <f t="shared" si="21"/>
        <v>0.1179855845</v>
      </c>
      <c r="Q960" s="83">
        <f t="shared" si="22"/>
        <v>1</v>
      </c>
      <c r="R960" s="86">
        <f t="shared" si="31"/>
        <v>147.8884552</v>
      </c>
      <c r="S960" s="86">
        <f>min(R960, offset(Sheet1!$K$9,B960-1,0))</f>
        <v>147.8884552</v>
      </c>
      <c r="T960" s="83">
        <f t="shared" si="30"/>
        <v>6971.677777</v>
      </c>
      <c r="U960" s="83">
        <f t="shared" si="26"/>
        <v>0</v>
      </c>
      <c r="V960" s="83">
        <f t="shared" si="27"/>
        <v>4.337056847</v>
      </c>
      <c r="W960" s="83">
        <f t="shared" si="28"/>
        <v>2838.968549</v>
      </c>
    </row>
    <row r="961" ht="12.75" customHeight="1">
      <c r="A961" s="83">
        <f t="shared" si="29"/>
        <v>19.5</v>
      </c>
      <c r="B961" s="83">
        <f>IF( ISERROR( MATCH(R960,Sheet1!$K$9:$K$13,1) ), 1,  MATCH(R960,Sheet1!$K$9:$K$13,1)+1)</f>
        <v>3</v>
      </c>
      <c r="C961" s="94">
        <f>IF( ISERROR( MATCH(D961,Sheet1!$B$25:$B$42) ), 1, MATCH(D961,Sheet1!$B$25:$B$42))</f>
        <v>13</v>
      </c>
      <c r="D961" s="83">
        <f>if(U961, OFFSET(Sheet1!$P$9, 2*B960-1, 0),T960)</f>
        <v>6971.677777</v>
      </c>
      <c r="E961" s="100">
        <f t="array" ref="E961">index(Sheet1!$C$25:$H$42, C961,B961)</f>
        <v>137.8828726</v>
      </c>
      <c r="F961" s="100">
        <f t="array" ref="F961">index(Sheet1!$C$25:$H$42, C961+1,B961)</f>
        <v>148.4892474</v>
      </c>
      <c r="G961" s="94">
        <f t="array" ref="G961">index(Sheet1!$B$25:$B$42, C961,1)</f>
        <v>6500</v>
      </c>
      <c r="H961" s="94">
        <f t="array" ref="H961">index(Sheet1!$B$25:$B$42, C961+1,1)</f>
        <v>7000</v>
      </c>
      <c r="I961" s="100">
        <f t="shared" si="17"/>
        <v>147.8884552</v>
      </c>
      <c r="J961" s="100">
        <f t="array" ref="J961">index(Sheet1!$F$47:$K$64, C961,B961)</f>
        <v>1712.88</v>
      </c>
      <c r="K961" s="100">
        <f t="array" ref="K961">index(Sheet1!$F$47:$K$64, C961+1,B961)</f>
        <v>1551.42</v>
      </c>
      <c r="L961" s="102">
        <f t="shared" si="18"/>
        <v>1560.565812</v>
      </c>
      <c r="M961" s="83">
        <f>L961/( 0.5*Sheet1!$F$18/12)</f>
        <v>1496.493502</v>
      </c>
      <c r="N961" s="83">
        <f t="shared" si="19"/>
        <v>0.4296564749</v>
      </c>
      <c r="O961" s="83">
        <f t="shared" si="20"/>
        <v>411.3246817</v>
      </c>
      <c r="P961" s="83">
        <f t="shared" si="21"/>
        <v>0.1180949416</v>
      </c>
      <c r="Q961" s="83">
        <f t="shared" si="22"/>
        <v>1</v>
      </c>
      <c r="R961" s="86">
        <f t="shared" si="31"/>
        <v>147.9568571</v>
      </c>
      <c r="S961" s="86">
        <f>min(R961, offset(Sheet1!$K$9,B961-1,0))</f>
        <v>147.9568571</v>
      </c>
      <c r="T961" s="83">
        <f t="shared" si="30"/>
        <v>6974.902343</v>
      </c>
      <c r="U961" s="83">
        <f t="shared" si="26"/>
        <v>0</v>
      </c>
      <c r="V961" s="83">
        <f t="shared" si="27"/>
        <v>4.339064579</v>
      </c>
      <c r="W961" s="83">
        <f t="shared" si="28"/>
        <v>2843.305606</v>
      </c>
    </row>
    <row r="962" ht="12.75" customHeight="1">
      <c r="A962" s="83">
        <f t="shared" si="29"/>
        <v>19.52</v>
      </c>
      <c r="B962" s="83">
        <f>IF( ISERROR( MATCH(R961,Sheet1!$K$9:$K$13,1) ), 1,  MATCH(R961,Sheet1!$K$9:$K$13,1)+1)</f>
        <v>3</v>
      </c>
      <c r="C962" s="94">
        <f>IF( ISERROR( MATCH(D962,Sheet1!$B$25:$B$42) ), 1, MATCH(D962,Sheet1!$B$25:$B$42))</f>
        <v>13</v>
      </c>
      <c r="D962" s="83">
        <f>if(U962, OFFSET(Sheet1!$P$9, 2*B961-1, 0),T961)</f>
        <v>6974.902343</v>
      </c>
      <c r="E962" s="100">
        <f t="array" ref="E962">index(Sheet1!$C$25:$H$42, C962,B962)</f>
        <v>137.8828726</v>
      </c>
      <c r="F962" s="100">
        <f t="array" ref="F962">index(Sheet1!$C$25:$H$42, C962+1,B962)</f>
        <v>148.4892474</v>
      </c>
      <c r="G962" s="94">
        <f t="array" ref="G962">index(Sheet1!$B$25:$B$42, C962,1)</f>
        <v>6500</v>
      </c>
      <c r="H962" s="94">
        <f t="array" ref="H962">index(Sheet1!$B$25:$B$42, C962+1,1)</f>
        <v>7000</v>
      </c>
      <c r="I962" s="100">
        <f t="shared" si="17"/>
        <v>147.9568571</v>
      </c>
      <c r="J962" s="100">
        <f t="array" ref="J962">index(Sheet1!$F$47:$K$64, C962,B962)</f>
        <v>1712.88</v>
      </c>
      <c r="K962" s="100">
        <f t="array" ref="K962">index(Sheet1!$F$47:$K$64, C962+1,B962)</f>
        <v>1551.42</v>
      </c>
      <c r="L962" s="102">
        <f t="shared" si="18"/>
        <v>1559.524535</v>
      </c>
      <c r="M962" s="83">
        <f>L962/( 0.5*Sheet1!$F$18/12)</f>
        <v>1495.494977</v>
      </c>
      <c r="N962" s="83">
        <f t="shared" si="19"/>
        <v>0.4293697895</v>
      </c>
      <c r="O962" s="83">
        <f t="shared" si="20"/>
        <v>411.7052645</v>
      </c>
      <c r="P962" s="83">
        <f t="shared" si="21"/>
        <v>0.1182042103</v>
      </c>
      <c r="Q962" s="83">
        <f t="shared" si="22"/>
        <v>1</v>
      </c>
      <c r="R962" s="86">
        <f t="shared" si="31"/>
        <v>148.0251721</v>
      </c>
      <c r="S962" s="86">
        <f>min(R962, offset(Sheet1!$K$9,B962-1,0))</f>
        <v>148.0251721</v>
      </c>
      <c r="T962" s="83">
        <f t="shared" si="30"/>
        <v>6978.122812</v>
      </c>
      <c r="U962" s="83">
        <f t="shared" si="26"/>
        <v>0</v>
      </c>
      <c r="V962" s="83">
        <f t="shared" si="27"/>
        <v>4.341069761</v>
      </c>
      <c r="W962" s="83">
        <f t="shared" si="28"/>
        <v>2847.64467</v>
      </c>
    </row>
    <row r="963" ht="12.75" customHeight="1">
      <c r="A963" s="83">
        <f t="shared" si="29"/>
        <v>19.54</v>
      </c>
      <c r="B963" s="83">
        <f>IF( ISERROR( MATCH(R962,Sheet1!$K$9:$K$13,1) ), 1,  MATCH(R962,Sheet1!$K$9:$K$13,1)+1)</f>
        <v>3</v>
      </c>
      <c r="C963" s="94">
        <f>IF( ISERROR( MATCH(D963,Sheet1!$B$25:$B$42) ), 1, MATCH(D963,Sheet1!$B$25:$B$42))</f>
        <v>13</v>
      </c>
      <c r="D963" s="83">
        <f>if(U963, OFFSET(Sheet1!$P$9, 2*B962-1, 0),T962)</f>
        <v>6978.122812</v>
      </c>
      <c r="E963" s="100">
        <f t="array" ref="E963">index(Sheet1!$C$25:$H$42, C963,B963)</f>
        <v>137.8828726</v>
      </c>
      <c r="F963" s="100">
        <f t="array" ref="F963">index(Sheet1!$C$25:$H$42, C963+1,B963)</f>
        <v>148.4892474</v>
      </c>
      <c r="G963" s="94">
        <f t="array" ref="G963">index(Sheet1!$B$25:$B$42, C963,1)</f>
        <v>6500</v>
      </c>
      <c r="H963" s="94">
        <f t="array" ref="H963">index(Sheet1!$B$25:$B$42, C963+1,1)</f>
        <v>7000</v>
      </c>
      <c r="I963" s="100">
        <f t="shared" si="17"/>
        <v>148.0251721</v>
      </c>
      <c r="J963" s="100">
        <f t="array" ref="J963">index(Sheet1!$F$47:$K$64, C963,B963)</f>
        <v>1712.88</v>
      </c>
      <c r="K963" s="100">
        <f t="array" ref="K963">index(Sheet1!$F$47:$K$64, C963+1,B963)</f>
        <v>1551.42</v>
      </c>
      <c r="L963" s="102">
        <f t="shared" si="18"/>
        <v>1558.484582</v>
      </c>
      <c r="M963" s="83">
        <f>L963/( 0.5*Sheet1!$F$18/12)</f>
        <v>1494.497721</v>
      </c>
      <c r="N963" s="83">
        <f t="shared" si="19"/>
        <v>0.4290834684</v>
      </c>
      <c r="O963" s="83">
        <f t="shared" si="20"/>
        <v>412.0855393</v>
      </c>
      <c r="P963" s="83">
        <f t="shared" si="21"/>
        <v>0.1183133906</v>
      </c>
      <c r="Q963" s="83">
        <f t="shared" si="22"/>
        <v>1</v>
      </c>
      <c r="R963" s="86">
        <f t="shared" si="31"/>
        <v>148.0934002</v>
      </c>
      <c r="S963" s="86">
        <f>min(R963, offset(Sheet1!$K$9,B963-1,0))</f>
        <v>148.0934002</v>
      </c>
      <c r="T963" s="83">
        <f t="shared" si="30"/>
        <v>6981.339187</v>
      </c>
      <c r="U963" s="83">
        <f t="shared" si="26"/>
        <v>0</v>
      </c>
      <c r="V963" s="83">
        <f t="shared" si="27"/>
        <v>4.343072393</v>
      </c>
      <c r="W963" s="83">
        <f t="shared" si="28"/>
        <v>2851.98574</v>
      </c>
    </row>
    <row r="964" ht="12.75" customHeight="1">
      <c r="A964" s="83">
        <f t="shared" si="29"/>
        <v>19.56</v>
      </c>
      <c r="B964" s="83">
        <f>IF( ISERROR( MATCH(R963,Sheet1!$K$9:$K$13,1) ), 1,  MATCH(R963,Sheet1!$K$9:$K$13,1)+1)</f>
        <v>3</v>
      </c>
      <c r="C964" s="94">
        <f>IF( ISERROR( MATCH(D964,Sheet1!$B$25:$B$42) ), 1, MATCH(D964,Sheet1!$B$25:$B$42))</f>
        <v>13</v>
      </c>
      <c r="D964" s="83">
        <f>if(U964, OFFSET(Sheet1!$P$9, 2*B963-1, 0),T963)</f>
        <v>6981.339187</v>
      </c>
      <c r="E964" s="100">
        <f t="array" ref="E964">index(Sheet1!$C$25:$H$42, C964,B964)</f>
        <v>137.8828726</v>
      </c>
      <c r="F964" s="100">
        <f t="array" ref="F964">index(Sheet1!$C$25:$H$42, C964+1,B964)</f>
        <v>148.4892474</v>
      </c>
      <c r="G964" s="94">
        <f t="array" ref="G964">index(Sheet1!$B$25:$B$42, C964,1)</f>
        <v>6500</v>
      </c>
      <c r="H964" s="94">
        <f t="array" ref="H964">index(Sheet1!$B$25:$B$42, C964+1,1)</f>
        <v>7000</v>
      </c>
      <c r="I964" s="100">
        <f t="shared" si="17"/>
        <v>148.0934002</v>
      </c>
      <c r="J964" s="100">
        <f t="array" ref="J964">index(Sheet1!$F$47:$K$64, C964,B964)</f>
        <v>1712.88</v>
      </c>
      <c r="K964" s="100">
        <f t="array" ref="K964">index(Sheet1!$F$47:$K$64, C964+1,B964)</f>
        <v>1551.42</v>
      </c>
      <c r="L964" s="102">
        <f t="shared" si="18"/>
        <v>1557.44595</v>
      </c>
      <c r="M964" s="83">
        <f>L964/( 0.5*Sheet1!$F$18/12)</f>
        <v>1493.501732</v>
      </c>
      <c r="N964" s="83">
        <f t="shared" si="19"/>
        <v>0.4287975113</v>
      </c>
      <c r="O964" s="83">
        <f t="shared" si="20"/>
        <v>412.465506</v>
      </c>
      <c r="P964" s="83">
        <f t="shared" si="21"/>
        <v>0.1184224823</v>
      </c>
      <c r="Q964" s="83">
        <f t="shared" si="22"/>
        <v>1</v>
      </c>
      <c r="R964" s="86">
        <f t="shared" si="31"/>
        <v>148.1615416</v>
      </c>
      <c r="S964" s="86">
        <f>min(R964, offset(Sheet1!$K$9,B964-1,0))</f>
        <v>148.1615416</v>
      </c>
      <c r="T964" s="83">
        <f t="shared" si="30"/>
        <v>6984.551473</v>
      </c>
      <c r="U964" s="83">
        <f t="shared" si="26"/>
        <v>0</v>
      </c>
      <c r="V964" s="83">
        <f t="shared" si="27"/>
        <v>4.345072481</v>
      </c>
      <c r="W964" s="83">
        <f t="shared" si="28"/>
        <v>2856.328812</v>
      </c>
    </row>
    <row r="965" ht="12.75" customHeight="1">
      <c r="A965" s="83">
        <f t="shared" si="29"/>
        <v>19.58</v>
      </c>
      <c r="B965" s="83">
        <f>IF( ISERROR( MATCH(R964,Sheet1!$K$9:$K$13,1) ), 1,  MATCH(R964,Sheet1!$K$9:$K$13,1)+1)</f>
        <v>3</v>
      </c>
      <c r="C965" s="94">
        <f>IF( ISERROR( MATCH(D965,Sheet1!$B$25:$B$42) ), 1, MATCH(D965,Sheet1!$B$25:$B$42))</f>
        <v>13</v>
      </c>
      <c r="D965" s="83">
        <f>if(U965, OFFSET(Sheet1!$P$9, 2*B964-1, 0),T964)</f>
        <v>6984.551473</v>
      </c>
      <c r="E965" s="100">
        <f t="array" ref="E965">index(Sheet1!$C$25:$H$42, C965,B965)</f>
        <v>137.8828726</v>
      </c>
      <c r="F965" s="100">
        <f t="array" ref="F965">index(Sheet1!$C$25:$H$42, C965+1,B965)</f>
        <v>148.4892474</v>
      </c>
      <c r="G965" s="94">
        <f t="array" ref="G965">index(Sheet1!$B$25:$B$42, C965,1)</f>
        <v>6500</v>
      </c>
      <c r="H965" s="94">
        <f t="array" ref="H965">index(Sheet1!$B$25:$B$42, C965+1,1)</f>
        <v>7000</v>
      </c>
      <c r="I965" s="100">
        <f t="shared" si="17"/>
        <v>148.1615416</v>
      </c>
      <c r="J965" s="100">
        <f t="array" ref="J965">index(Sheet1!$F$47:$K$64, C965,B965)</f>
        <v>1712.88</v>
      </c>
      <c r="K965" s="100">
        <f t="array" ref="K965">index(Sheet1!$F$47:$K$64, C965+1,B965)</f>
        <v>1551.42</v>
      </c>
      <c r="L965" s="102">
        <f t="shared" si="18"/>
        <v>1556.408638</v>
      </c>
      <c r="M965" s="83">
        <f>L965/( 0.5*Sheet1!$F$18/12)</f>
        <v>1492.507009</v>
      </c>
      <c r="N965" s="83">
        <f t="shared" si="19"/>
        <v>0.4285119177</v>
      </c>
      <c r="O965" s="83">
        <f t="shared" si="20"/>
        <v>412.8451645</v>
      </c>
      <c r="P965" s="83">
        <f t="shared" si="21"/>
        <v>0.1185314856</v>
      </c>
      <c r="Q965" s="83">
        <f t="shared" si="22"/>
        <v>1</v>
      </c>
      <c r="R965" s="86">
        <f t="shared" si="31"/>
        <v>148.2295964</v>
      </c>
      <c r="S965" s="86">
        <f>min(R965, offset(Sheet1!$K$9,B965-1,0))</f>
        <v>148.2295964</v>
      </c>
      <c r="T965" s="83">
        <f t="shared" si="30"/>
        <v>6987.759675</v>
      </c>
      <c r="U965" s="83">
        <f t="shared" si="26"/>
        <v>0</v>
      </c>
      <c r="V965" s="83">
        <f t="shared" si="27"/>
        <v>4.347070025</v>
      </c>
      <c r="W965" s="83">
        <f t="shared" si="28"/>
        <v>2860.673885</v>
      </c>
    </row>
    <row r="966" ht="12.75" customHeight="1">
      <c r="A966" s="83">
        <f t="shared" si="29"/>
        <v>19.6</v>
      </c>
      <c r="B966" s="83">
        <f>IF( ISERROR( MATCH(R965,Sheet1!$K$9:$K$13,1) ), 1,  MATCH(R965,Sheet1!$K$9:$K$13,1)+1)</f>
        <v>3</v>
      </c>
      <c r="C966" s="94">
        <f>IF( ISERROR( MATCH(D966,Sheet1!$B$25:$B$42) ), 1, MATCH(D966,Sheet1!$B$25:$B$42))</f>
        <v>13</v>
      </c>
      <c r="D966" s="83">
        <f>if(U966, OFFSET(Sheet1!$P$9, 2*B965-1, 0),T965)</f>
        <v>6987.759675</v>
      </c>
      <c r="E966" s="100">
        <f t="array" ref="E966">index(Sheet1!$C$25:$H$42, C966,B966)</f>
        <v>137.8828726</v>
      </c>
      <c r="F966" s="100">
        <f t="array" ref="F966">index(Sheet1!$C$25:$H$42, C966+1,B966)</f>
        <v>148.4892474</v>
      </c>
      <c r="G966" s="94">
        <f t="array" ref="G966">index(Sheet1!$B$25:$B$42, C966,1)</f>
        <v>6500</v>
      </c>
      <c r="H966" s="94">
        <f t="array" ref="H966">index(Sheet1!$B$25:$B$42, C966+1,1)</f>
        <v>7000</v>
      </c>
      <c r="I966" s="100">
        <f t="shared" si="17"/>
        <v>148.2295964</v>
      </c>
      <c r="J966" s="100">
        <f t="array" ref="J966">index(Sheet1!$F$47:$K$64, C966,B966)</f>
        <v>1712.88</v>
      </c>
      <c r="K966" s="100">
        <f t="array" ref="K966">index(Sheet1!$F$47:$K$64, C966+1,B966)</f>
        <v>1551.42</v>
      </c>
      <c r="L966" s="102">
        <f t="shared" si="18"/>
        <v>1555.372646</v>
      </c>
      <c r="M966" s="83">
        <f>L966/( 0.5*Sheet1!$F$18/12)</f>
        <v>1491.513552</v>
      </c>
      <c r="N966" s="83">
        <f t="shared" si="19"/>
        <v>0.4282266872</v>
      </c>
      <c r="O966" s="83">
        <f t="shared" si="20"/>
        <v>413.2245145</v>
      </c>
      <c r="P966" s="83">
        <f t="shared" si="21"/>
        <v>0.1186404004</v>
      </c>
      <c r="Q966" s="83">
        <f t="shared" si="22"/>
        <v>1</v>
      </c>
      <c r="R966" s="86">
        <f t="shared" si="31"/>
        <v>148.2975647</v>
      </c>
      <c r="S966" s="86">
        <f>min(R966, offset(Sheet1!$K$9,B966-1,0))</f>
        <v>148.2975647</v>
      </c>
      <c r="T966" s="83">
        <f t="shared" si="30"/>
        <v>6990.963799</v>
      </c>
      <c r="U966" s="83">
        <f t="shared" si="26"/>
        <v>0</v>
      </c>
      <c r="V966" s="83">
        <f t="shared" si="27"/>
        <v>4.34906503</v>
      </c>
      <c r="W966" s="83">
        <f t="shared" si="28"/>
        <v>2865.020955</v>
      </c>
    </row>
    <row r="967" ht="12.75" customHeight="1">
      <c r="A967" s="83">
        <f t="shared" si="29"/>
        <v>19.62</v>
      </c>
      <c r="B967" s="83">
        <f>IF( ISERROR( MATCH(R966,Sheet1!$K$9:$K$13,1) ), 1,  MATCH(R966,Sheet1!$K$9:$K$13,1)+1)</f>
        <v>3</v>
      </c>
      <c r="C967" s="94">
        <f>IF( ISERROR( MATCH(D967,Sheet1!$B$25:$B$42) ), 1, MATCH(D967,Sheet1!$B$25:$B$42))</f>
        <v>13</v>
      </c>
      <c r="D967" s="83">
        <f>if(U967, OFFSET(Sheet1!$P$9, 2*B966-1, 0),T966)</f>
        <v>6990.963799</v>
      </c>
      <c r="E967" s="100">
        <f t="array" ref="E967">index(Sheet1!$C$25:$H$42, C967,B967)</f>
        <v>137.8828726</v>
      </c>
      <c r="F967" s="100">
        <f t="array" ref="F967">index(Sheet1!$C$25:$H$42, C967+1,B967)</f>
        <v>148.4892474</v>
      </c>
      <c r="G967" s="94">
        <f t="array" ref="G967">index(Sheet1!$B$25:$B$42, C967,1)</f>
        <v>6500</v>
      </c>
      <c r="H967" s="94">
        <f t="array" ref="H967">index(Sheet1!$B$25:$B$42, C967+1,1)</f>
        <v>7000</v>
      </c>
      <c r="I967" s="100">
        <f t="shared" si="17"/>
        <v>148.2975647</v>
      </c>
      <c r="J967" s="100">
        <f t="array" ref="J967">index(Sheet1!$F$47:$K$64, C967,B967)</f>
        <v>1712.88</v>
      </c>
      <c r="K967" s="100">
        <f t="array" ref="K967">index(Sheet1!$F$47:$K$64, C967+1,B967)</f>
        <v>1551.42</v>
      </c>
      <c r="L967" s="102">
        <f t="shared" si="18"/>
        <v>1554.33797</v>
      </c>
      <c r="M967" s="83">
        <f>L967/( 0.5*Sheet1!$F$18/12)</f>
        <v>1490.521357</v>
      </c>
      <c r="N967" s="83">
        <f t="shared" si="19"/>
        <v>0.4279418194</v>
      </c>
      <c r="O967" s="83">
        <f t="shared" si="20"/>
        <v>413.6035561</v>
      </c>
      <c r="P967" s="83">
        <f t="shared" si="21"/>
        <v>0.1187492266</v>
      </c>
      <c r="Q967" s="83">
        <f t="shared" si="22"/>
        <v>1</v>
      </c>
      <c r="R967" s="86">
        <f t="shared" si="31"/>
        <v>148.3654465</v>
      </c>
      <c r="S967" s="86">
        <f>min(R967, offset(Sheet1!$K$9,B967-1,0))</f>
        <v>148.3654465</v>
      </c>
      <c r="T967" s="83">
        <f t="shared" si="30"/>
        <v>6994.163847</v>
      </c>
      <c r="U967" s="83">
        <f t="shared" si="26"/>
        <v>0</v>
      </c>
      <c r="V967" s="83">
        <f t="shared" si="27"/>
        <v>4.351057498</v>
      </c>
      <c r="W967" s="83">
        <f t="shared" si="28"/>
        <v>2869.37002</v>
      </c>
    </row>
    <row r="968" ht="12.75" customHeight="1">
      <c r="A968" s="83">
        <f t="shared" si="29"/>
        <v>19.64</v>
      </c>
      <c r="B968" s="83">
        <f>IF( ISERROR( MATCH(R967,Sheet1!$K$9:$K$13,1) ), 1,  MATCH(R967,Sheet1!$K$9:$K$13,1)+1)</f>
        <v>3</v>
      </c>
      <c r="C968" s="94">
        <f>IF( ISERROR( MATCH(D968,Sheet1!$B$25:$B$42) ), 1, MATCH(D968,Sheet1!$B$25:$B$42))</f>
        <v>13</v>
      </c>
      <c r="D968" s="83">
        <f>if(U968, OFFSET(Sheet1!$P$9, 2*B967-1, 0),T967)</f>
        <v>6994.163847</v>
      </c>
      <c r="E968" s="100">
        <f t="array" ref="E968">index(Sheet1!$C$25:$H$42, C968,B968)</f>
        <v>137.8828726</v>
      </c>
      <c r="F968" s="100">
        <f t="array" ref="F968">index(Sheet1!$C$25:$H$42, C968+1,B968)</f>
        <v>148.4892474</v>
      </c>
      <c r="G968" s="94">
        <f t="array" ref="G968">index(Sheet1!$B$25:$B$42, C968,1)</f>
        <v>6500</v>
      </c>
      <c r="H968" s="94">
        <f t="array" ref="H968">index(Sheet1!$B$25:$B$42, C968+1,1)</f>
        <v>7000</v>
      </c>
      <c r="I968" s="100">
        <f t="shared" si="17"/>
        <v>148.3654465</v>
      </c>
      <c r="J968" s="100">
        <f t="array" ref="J968">index(Sheet1!$F$47:$K$64, C968,B968)</f>
        <v>1712.88</v>
      </c>
      <c r="K968" s="100">
        <f t="array" ref="K968">index(Sheet1!$F$47:$K$64, C968+1,B968)</f>
        <v>1551.42</v>
      </c>
      <c r="L968" s="102">
        <f t="shared" si="18"/>
        <v>1553.30461</v>
      </c>
      <c r="M968" s="83">
        <f>L968/( 0.5*Sheet1!$F$18/12)</f>
        <v>1489.530424</v>
      </c>
      <c r="N968" s="83">
        <f t="shared" si="19"/>
        <v>0.4276573138</v>
      </c>
      <c r="O968" s="83">
        <f t="shared" si="20"/>
        <v>413.9822891</v>
      </c>
      <c r="P968" s="83">
        <f t="shared" si="21"/>
        <v>0.1188579641</v>
      </c>
      <c r="Q968" s="83">
        <f t="shared" si="22"/>
        <v>1</v>
      </c>
      <c r="R968" s="86">
        <f t="shared" si="31"/>
        <v>148.433242</v>
      </c>
      <c r="S968" s="86">
        <f>min(R968, offset(Sheet1!$K$9,B968-1,0))</f>
        <v>148.433242</v>
      </c>
      <c r="T968" s="83">
        <f t="shared" si="30"/>
        <v>6997.359826</v>
      </c>
      <c r="U968" s="83">
        <f t="shared" si="26"/>
        <v>0</v>
      </c>
      <c r="V968" s="83">
        <f t="shared" si="27"/>
        <v>4.353047432</v>
      </c>
      <c r="W968" s="83">
        <f t="shared" si="28"/>
        <v>2873.721077</v>
      </c>
    </row>
    <row r="969" ht="12.75" customHeight="1">
      <c r="A969" s="83">
        <f t="shared" si="29"/>
        <v>19.66</v>
      </c>
      <c r="B969" s="83">
        <f>IF( ISERROR( MATCH(R968,Sheet1!$K$9:$K$13,1) ), 1,  MATCH(R968,Sheet1!$K$9:$K$13,1)+1)</f>
        <v>3</v>
      </c>
      <c r="C969" s="94">
        <f>IF( ISERROR( MATCH(D969,Sheet1!$B$25:$B$42) ), 1, MATCH(D969,Sheet1!$B$25:$B$42))</f>
        <v>13</v>
      </c>
      <c r="D969" s="83">
        <f>if(U969, OFFSET(Sheet1!$P$9, 2*B968-1, 0),T968)</f>
        <v>6997.359826</v>
      </c>
      <c r="E969" s="100">
        <f t="array" ref="E969">index(Sheet1!$C$25:$H$42, C969,B969)</f>
        <v>137.8828726</v>
      </c>
      <c r="F969" s="100">
        <f t="array" ref="F969">index(Sheet1!$C$25:$H$42, C969+1,B969)</f>
        <v>148.4892474</v>
      </c>
      <c r="G969" s="94">
        <f t="array" ref="G969">index(Sheet1!$B$25:$B$42, C969,1)</f>
        <v>6500</v>
      </c>
      <c r="H969" s="94">
        <f t="array" ref="H969">index(Sheet1!$B$25:$B$42, C969+1,1)</f>
        <v>7000</v>
      </c>
      <c r="I969" s="100">
        <f t="shared" si="17"/>
        <v>148.433242</v>
      </c>
      <c r="J969" s="100">
        <f t="array" ref="J969">index(Sheet1!$F$47:$K$64, C969,B969)</f>
        <v>1712.88</v>
      </c>
      <c r="K969" s="100">
        <f t="array" ref="K969">index(Sheet1!$F$47:$K$64, C969+1,B969)</f>
        <v>1551.42</v>
      </c>
      <c r="L969" s="102">
        <f t="shared" si="18"/>
        <v>1552.272565</v>
      </c>
      <c r="M969" s="83">
        <f>L969/( 0.5*Sheet1!$F$18/12)</f>
        <v>1488.540751</v>
      </c>
      <c r="N969" s="83">
        <f t="shared" si="19"/>
        <v>0.4273731701</v>
      </c>
      <c r="O969" s="83">
        <f t="shared" si="20"/>
        <v>414.3607134</v>
      </c>
      <c r="P969" s="83">
        <f t="shared" si="21"/>
        <v>0.1189666131</v>
      </c>
      <c r="Q969" s="83">
        <f t="shared" si="22"/>
        <v>1</v>
      </c>
      <c r="R969" s="86">
        <f t="shared" si="31"/>
        <v>148.5009513</v>
      </c>
      <c r="S969" s="86">
        <f>min(R969, offset(Sheet1!$K$9,B969-1,0))</f>
        <v>148.5009513</v>
      </c>
      <c r="T969" s="83">
        <f t="shared" si="30"/>
        <v>7000.551739</v>
      </c>
      <c r="U969" s="83">
        <f t="shared" si="26"/>
        <v>0</v>
      </c>
      <c r="V969" s="83">
        <f t="shared" si="27"/>
        <v>4.355034835</v>
      </c>
      <c r="W969" s="83">
        <f t="shared" si="28"/>
        <v>2878.074125</v>
      </c>
    </row>
    <row r="970" ht="12.75" customHeight="1">
      <c r="A970" s="83">
        <f t="shared" si="29"/>
        <v>19.68</v>
      </c>
      <c r="B970" s="83">
        <f>IF( ISERROR( MATCH(R969,Sheet1!$K$9:$K$13,1) ), 1,  MATCH(R969,Sheet1!$K$9:$K$13,1)+1)</f>
        <v>3</v>
      </c>
      <c r="C970" s="94">
        <f>IF( ISERROR( MATCH(D970,Sheet1!$B$25:$B$42) ), 1, MATCH(D970,Sheet1!$B$25:$B$42))</f>
        <v>14</v>
      </c>
      <c r="D970" s="83">
        <f>if(U970, OFFSET(Sheet1!$P$9, 2*B969-1, 0),T969)</f>
        <v>7000.551739</v>
      </c>
      <c r="E970" s="100">
        <f t="array" ref="E970">index(Sheet1!$C$25:$H$42, C970,B970)</f>
        <v>148.4892474</v>
      </c>
      <c r="F970" s="100">
        <f t="array" ref="F970">index(Sheet1!$C$25:$H$42, C970+1,B970)</f>
        <v>159.0956222</v>
      </c>
      <c r="G970" s="94">
        <f t="array" ref="G970">index(Sheet1!$B$25:$B$42, C970,1)</f>
        <v>7000</v>
      </c>
      <c r="H970" s="94">
        <f t="array" ref="H970">index(Sheet1!$B$25:$B$42, C970+1,1)</f>
        <v>7500</v>
      </c>
      <c r="I970" s="100">
        <f t="shared" si="17"/>
        <v>148.5009513</v>
      </c>
      <c r="J970" s="100">
        <f t="array" ref="J970">index(Sheet1!$F$47:$K$64, C970,B970)</f>
        <v>1551.42</v>
      </c>
      <c r="K970" s="100">
        <f t="array" ref="K970">index(Sheet1!$F$47:$K$64, C970+1,B970)</f>
        <v>1351.35</v>
      </c>
      <c r="L970" s="102">
        <f t="shared" si="18"/>
        <v>1551.199227</v>
      </c>
      <c r="M970" s="83">
        <f>L970/( 0.5*Sheet1!$F$18/12)</f>
        <v>1487.511482</v>
      </c>
      <c r="N970" s="83">
        <f t="shared" si="19"/>
        <v>0.4270776577</v>
      </c>
      <c r="O970" s="83">
        <f t="shared" si="20"/>
        <v>414.738829</v>
      </c>
      <c r="P970" s="83">
        <f t="shared" si="21"/>
        <v>0.1190751734</v>
      </c>
      <c r="Q970" s="83">
        <f t="shared" si="22"/>
        <v>1</v>
      </c>
      <c r="R970" s="86">
        <f t="shared" si="31"/>
        <v>148.5685718</v>
      </c>
      <c r="S970" s="86">
        <f>min(R970, offset(Sheet1!$K$9,B970-1,0))</f>
        <v>148.5685718</v>
      </c>
      <c r="T970" s="83">
        <f t="shared" si="30"/>
        <v>7003.73947</v>
      </c>
      <c r="U970" s="83">
        <f t="shared" si="26"/>
        <v>0</v>
      </c>
      <c r="V970" s="83">
        <f t="shared" si="27"/>
        <v>4.357019672</v>
      </c>
      <c r="W970" s="83">
        <f t="shared" si="28"/>
        <v>2882.42916</v>
      </c>
    </row>
    <row r="971" ht="12.75" customHeight="1">
      <c r="A971" s="83">
        <f t="shared" si="29"/>
        <v>19.7</v>
      </c>
      <c r="B971" s="83">
        <f>IF( ISERROR( MATCH(R970,Sheet1!$K$9:$K$13,1) ), 1,  MATCH(R970,Sheet1!$K$9:$K$13,1)+1)</f>
        <v>3</v>
      </c>
      <c r="C971" s="94">
        <f>IF( ISERROR( MATCH(D971,Sheet1!$B$25:$B$42) ), 1, MATCH(D971,Sheet1!$B$25:$B$42))</f>
        <v>14</v>
      </c>
      <c r="D971" s="83">
        <f>if(U971, OFFSET(Sheet1!$P$9, 2*B970-1, 0),T970)</f>
        <v>7003.73947</v>
      </c>
      <c r="E971" s="100">
        <f t="array" ref="E971">index(Sheet1!$C$25:$H$42, C971,B971)</f>
        <v>148.4892474</v>
      </c>
      <c r="F971" s="100">
        <f t="array" ref="F971">index(Sheet1!$C$25:$H$42, C971+1,B971)</f>
        <v>159.0956222</v>
      </c>
      <c r="G971" s="94">
        <f t="array" ref="G971">index(Sheet1!$B$25:$B$42, C971,1)</f>
        <v>7000</v>
      </c>
      <c r="H971" s="94">
        <f t="array" ref="H971">index(Sheet1!$B$25:$B$42, C971+1,1)</f>
        <v>7500</v>
      </c>
      <c r="I971" s="100">
        <f t="shared" si="17"/>
        <v>148.5685718</v>
      </c>
      <c r="J971" s="100">
        <f t="array" ref="J971">index(Sheet1!$F$47:$K$64, C971,B971)</f>
        <v>1551.42</v>
      </c>
      <c r="K971" s="100">
        <f t="array" ref="K971">index(Sheet1!$F$47:$K$64, C971+1,B971)</f>
        <v>1351.35</v>
      </c>
      <c r="L971" s="102">
        <f t="shared" si="18"/>
        <v>1549.923688</v>
      </c>
      <c r="M971" s="83">
        <f>L971/( 0.5*Sheet1!$F$18/12)</f>
        <v>1486.288313</v>
      </c>
      <c r="N971" s="83">
        <f t="shared" si="19"/>
        <v>0.4267264751</v>
      </c>
      <c r="O971" s="83">
        <f t="shared" si="20"/>
        <v>415.1166212</v>
      </c>
      <c r="P971" s="83">
        <f t="shared" si="21"/>
        <v>0.1191836409</v>
      </c>
      <c r="Q971" s="83">
        <f t="shared" si="22"/>
        <v>1</v>
      </c>
      <c r="R971" s="86">
        <f t="shared" si="31"/>
        <v>148.6360915</v>
      </c>
      <c r="S971" s="86">
        <f>min(R971, offset(Sheet1!$K$9,B971-1,0))</f>
        <v>148.6360915</v>
      </c>
      <c r="T971" s="83">
        <f t="shared" si="30"/>
        <v>7006.922444</v>
      </c>
      <c r="U971" s="83">
        <f t="shared" si="26"/>
        <v>0</v>
      </c>
      <c r="V971" s="83">
        <f t="shared" si="27"/>
        <v>4.359001728</v>
      </c>
      <c r="W971" s="83">
        <f t="shared" si="28"/>
        <v>2886.786179</v>
      </c>
    </row>
    <row r="972" ht="12.75" customHeight="1">
      <c r="A972" s="83">
        <f t="shared" si="29"/>
        <v>19.72</v>
      </c>
      <c r="B972" s="83">
        <f>IF( ISERROR( MATCH(R971,Sheet1!$K$9:$K$13,1) ), 1,  MATCH(R971,Sheet1!$K$9:$K$13,1)+1)</f>
        <v>3</v>
      </c>
      <c r="C972" s="94">
        <f>IF( ISERROR( MATCH(D972,Sheet1!$B$25:$B$42) ), 1, MATCH(D972,Sheet1!$B$25:$B$42))</f>
        <v>14</v>
      </c>
      <c r="D972" s="83">
        <f>if(U972, OFFSET(Sheet1!$P$9, 2*B971-1, 0),T971)</f>
        <v>7006.922444</v>
      </c>
      <c r="E972" s="100">
        <f t="array" ref="E972">index(Sheet1!$C$25:$H$42, C972,B972)</f>
        <v>148.4892474</v>
      </c>
      <c r="F972" s="100">
        <f t="array" ref="F972">index(Sheet1!$C$25:$H$42, C972+1,B972)</f>
        <v>159.0956222</v>
      </c>
      <c r="G972" s="94">
        <f t="array" ref="G972">index(Sheet1!$B$25:$B$42, C972,1)</f>
        <v>7000</v>
      </c>
      <c r="H972" s="94">
        <f t="array" ref="H972">index(Sheet1!$B$25:$B$42, C972+1,1)</f>
        <v>7500</v>
      </c>
      <c r="I972" s="100">
        <f t="shared" si="17"/>
        <v>148.6360915</v>
      </c>
      <c r="J972" s="100">
        <f t="array" ref="J972">index(Sheet1!$F$47:$K$64, C972,B972)</f>
        <v>1551.42</v>
      </c>
      <c r="K972" s="100">
        <f t="array" ref="K972">index(Sheet1!$F$47:$K$64, C972+1,B972)</f>
        <v>1351.35</v>
      </c>
      <c r="L972" s="102">
        <f t="shared" si="18"/>
        <v>1548.650053</v>
      </c>
      <c r="M972" s="83">
        <f>L972/( 0.5*Sheet1!$F$18/12)</f>
        <v>1485.066969</v>
      </c>
      <c r="N972" s="83">
        <f t="shared" si="19"/>
        <v>0.4263758166</v>
      </c>
      <c r="O972" s="83">
        <f t="shared" si="20"/>
        <v>415.4940212</v>
      </c>
      <c r="P972" s="83">
        <f t="shared" si="21"/>
        <v>0.1192919957</v>
      </c>
      <c r="Q972" s="83">
        <f t="shared" si="22"/>
        <v>1</v>
      </c>
      <c r="R972" s="86">
        <f t="shared" si="31"/>
        <v>148.7035103</v>
      </c>
      <c r="S972" s="86">
        <f>min(R972, offset(Sheet1!$K$9,B972-1,0))</f>
        <v>148.7035103</v>
      </c>
      <c r="T972" s="83">
        <f t="shared" si="30"/>
        <v>7010.100668</v>
      </c>
      <c r="U972" s="83">
        <f t="shared" si="26"/>
        <v>0</v>
      </c>
      <c r="V972" s="83">
        <f t="shared" si="27"/>
        <v>4.360980826</v>
      </c>
      <c r="W972" s="83">
        <f t="shared" si="28"/>
        <v>2891.145181</v>
      </c>
    </row>
    <row r="973" ht="12.75" customHeight="1">
      <c r="A973" s="83">
        <f t="shared" si="29"/>
        <v>19.74</v>
      </c>
      <c r="B973" s="83">
        <f>IF( ISERROR( MATCH(R972,Sheet1!$K$9:$K$13,1) ), 1,  MATCH(R972,Sheet1!$K$9:$K$13,1)+1)</f>
        <v>3</v>
      </c>
      <c r="C973" s="94">
        <f>IF( ISERROR( MATCH(D973,Sheet1!$B$25:$B$42) ), 1, MATCH(D973,Sheet1!$B$25:$B$42))</f>
        <v>14</v>
      </c>
      <c r="D973" s="83">
        <f>if(U973, OFFSET(Sheet1!$P$9, 2*B972-1, 0),T972)</f>
        <v>7010.100668</v>
      </c>
      <c r="E973" s="100">
        <f t="array" ref="E973">index(Sheet1!$C$25:$H$42, C973,B973)</f>
        <v>148.4892474</v>
      </c>
      <c r="F973" s="100">
        <f t="array" ref="F973">index(Sheet1!$C$25:$H$42, C973+1,B973)</f>
        <v>159.0956222</v>
      </c>
      <c r="G973" s="94">
        <f t="array" ref="G973">index(Sheet1!$B$25:$B$42, C973,1)</f>
        <v>7000</v>
      </c>
      <c r="H973" s="94">
        <f t="array" ref="H973">index(Sheet1!$B$25:$B$42, C973+1,1)</f>
        <v>7500</v>
      </c>
      <c r="I973" s="100">
        <f t="shared" si="17"/>
        <v>148.7035103</v>
      </c>
      <c r="J973" s="100">
        <f t="array" ref="J973">index(Sheet1!$F$47:$K$64, C973,B973)</f>
        <v>1551.42</v>
      </c>
      <c r="K973" s="100">
        <f t="array" ref="K973">index(Sheet1!$F$47:$K$64, C973+1,B973)</f>
        <v>1351.35</v>
      </c>
      <c r="L973" s="102">
        <f t="shared" si="18"/>
        <v>1547.378319</v>
      </c>
      <c r="M973" s="83">
        <f>L973/( 0.5*Sheet1!$F$18/12)</f>
        <v>1483.847449</v>
      </c>
      <c r="N973" s="83">
        <f t="shared" si="19"/>
        <v>0.4260256815</v>
      </c>
      <c r="O973" s="83">
        <f t="shared" si="20"/>
        <v>415.871029</v>
      </c>
      <c r="P973" s="83">
        <f t="shared" si="21"/>
        <v>0.119400238</v>
      </c>
      <c r="Q973" s="83">
        <f t="shared" si="22"/>
        <v>1</v>
      </c>
      <c r="R973" s="86">
        <f t="shared" si="31"/>
        <v>148.7708285</v>
      </c>
      <c r="S973" s="86">
        <f>min(R973, offset(Sheet1!$K$9,B973-1,0))</f>
        <v>148.7708285</v>
      </c>
      <c r="T973" s="83">
        <f t="shared" si="30"/>
        <v>7013.274147</v>
      </c>
      <c r="U973" s="83">
        <f t="shared" si="26"/>
        <v>0</v>
      </c>
      <c r="V973" s="83">
        <f t="shared" si="27"/>
        <v>4.36295697</v>
      </c>
      <c r="W973" s="83">
        <f t="shared" si="28"/>
        <v>2895.506162</v>
      </c>
    </row>
    <row r="974" ht="12.75" customHeight="1">
      <c r="A974" s="83">
        <f t="shared" si="29"/>
        <v>19.76</v>
      </c>
      <c r="B974" s="83">
        <f>IF( ISERROR( MATCH(R973,Sheet1!$K$9:$K$13,1) ), 1,  MATCH(R973,Sheet1!$K$9:$K$13,1)+1)</f>
        <v>3</v>
      </c>
      <c r="C974" s="94">
        <f>IF( ISERROR( MATCH(D974,Sheet1!$B$25:$B$42) ), 1, MATCH(D974,Sheet1!$B$25:$B$42))</f>
        <v>14</v>
      </c>
      <c r="D974" s="83">
        <f>if(U974, OFFSET(Sheet1!$P$9, 2*B973-1, 0),T973)</f>
        <v>7013.274147</v>
      </c>
      <c r="E974" s="100">
        <f t="array" ref="E974">index(Sheet1!$C$25:$H$42, C974,B974)</f>
        <v>148.4892474</v>
      </c>
      <c r="F974" s="100">
        <f t="array" ref="F974">index(Sheet1!$C$25:$H$42, C974+1,B974)</f>
        <v>159.0956222</v>
      </c>
      <c r="G974" s="94">
        <f t="array" ref="G974">index(Sheet1!$B$25:$B$42, C974,1)</f>
        <v>7000</v>
      </c>
      <c r="H974" s="94">
        <f t="array" ref="H974">index(Sheet1!$B$25:$B$42, C974+1,1)</f>
        <v>7500</v>
      </c>
      <c r="I974" s="100">
        <f t="shared" si="17"/>
        <v>148.7708285</v>
      </c>
      <c r="J974" s="100">
        <f t="array" ref="J974">index(Sheet1!$F$47:$K$64, C974,B974)</f>
        <v>1551.42</v>
      </c>
      <c r="K974" s="100">
        <f t="array" ref="K974">index(Sheet1!$F$47:$K$64, C974+1,B974)</f>
        <v>1351.35</v>
      </c>
      <c r="L974" s="102">
        <f t="shared" si="18"/>
        <v>1546.108483</v>
      </c>
      <c r="M974" s="83">
        <f>L974/( 0.5*Sheet1!$F$18/12)</f>
        <v>1482.629748</v>
      </c>
      <c r="N974" s="83">
        <f t="shared" si="19"/>
        <v>0.425676069</v>
      </c>
      <c r="O974" s="83">
        <f t="shared" si="20"/>
        <v>416.2476447</v>
      </c>
      <c r="P974" s="83">
        <f t="shared" si="21"/>
        <v>0.1195083677</v>
      </c>
      <c r="Q974" s="83">
        <f t="shared" si="22"/>
        <v>1</v>
      </c>
      <c r="R974" s="86">
        <f t="shared" si="31"/>
        <v>148.8380463</v>
      </c>
      <c r="S974" s="86">
        <f>min(R974, offset(Sheet1!$K$9,B974-1,0))</f>
        <v>148.8380463</v>
      </c>
      <c r="T974" s="83">
        <f t="shared" si="30"/>
        <v>7016.442889</v>
      </c>
      <c r="U974" s="83">
        <f t="shared" si="26"/>
        <v>0</v>
      </c>
      <c r="V974" s="83">
        <f t="shared" si="27"/>
        <v>4.364930164</v>
      </c>
      <c r="W974" s="83">
        <f t="shared" si="28"/>
        <v>2899.869119</v>
      </c>
    </row>
    <row r="975" ht="12.75" customHeight="1">
      <c r="A975" s="83">
        <f t="shared" si="29"/>
        <v>19.78</v>
      </c>
      <c r="B975" s="83">
        <f>IF( ISERROR( MATCH(R974,Sheet1!$K$9:$K$13,1) ), 1,  MATCH(R974,Sheet1!$K$9:$K$13,1)+1)</f>
        <v>3</v>
      </c>
      <c r="C975" s="94">
        <f>IF( ISERROR( MATCH(D975,Sheet1!$B$25:$B$42) ), 1, MATCH(D975,Sheet1!$B$25:$B$42))</f>
        <v>14</v>
      </c>
      <c r="D975" s="83">
        <f>if(U975, OFFSET(Sheet1!$P$9, 2*B974-1, 0),T974)</f>
        <v>7016.442889</v>
      </c>
      <c r="E975" s="100">
        <f t="array" ref="E975">index(Sheet1!$C$25:$H$42, C975,B975)</f>
        <v>148.4892474</v>
      </c>
      <c r="F975" s="100">
        <f t="array" ref="F975">index(Sheet1!$C$25:$H$42, C975+1,B975)</f>
        <v>159.0956222</v>
      </c>
      <c r="G975" s="94">
        <f t="array" ref="G975">index(Sheet1!$B$25:$B$42, C975,1)</f>
        <v>7000</v>
      </c>
      <c r="H975" s="94">
        <f t="array" ref="H975">index(Sheet1!$B$25:$B$42, C975+1,1)</f>
        <v>7500</v>
      </c>
      <c r="I975" s="100">
        <f t="shared" si="17"/>
        <v>148.8380463</v>
      </c>
      <c r="J975" s="100">
        <f t="array" ref="J975">index(Sheet1!$F$47:$K$64, C975,B975)</f>
        <v>1551.42</v>
      </c>
      <c r="K975" s="100">
        <f t="array" ref="K975">index(Sheet1!$F$47:$K$64, C975+1,B975)</f>
        <v>1351.35</v>
      </c>
      <c r="L975" s="102">
        <f t="shared" si="18"/>
        <v>1544.840542</v>
      </c>
      <c r="M975" s="83">
        <f>L975/( 0.5*Sheet1!$F$18/12)</f>
        <v>1481.413866</v>
      </c>
      <c r="N975" s="83">
        <f t="shared" si="19"/>
        <v>0.4253269785</v>
      </c>
      <c r="O975" s="83">
        <f t="shared" si="20"/>
        <v>416.6238682</v>
      </c>
      <c r="P975" s="83">
        <f t="shared" si="21"/>
        <v>0.1196163848</v>
      </c>
      <c r="Q975" s="83">
        <f t="shared" si="22"/>
        <v>1</v>
      </c>
      <c r="R975" s="86">
        <f t="shared" si="31"/>
        <v>148.9051636</v>
      </c>
      <c r="S975" s="86">
        <f>min(R975, offset(Sheet1!$K$9,B975-1,0))</f>
        <v>148.9051636</v>
      </c>
      <c r="T975" s="83">
        <f t="shared" si="30"/>
        <v>7019.6069</v>
      </c>
      <c r="U975" s="83">
        <f t="shared" si="26"/>
        <v>0</v>
      </c>
      <c r="V975" s="83">
        <f t="shared" si="27"/>
        <v>4.366900412</v>
      </c>
      <c r="W975" s="83">
        <f t="shared" si="28"/>
        <v>2904.234049</v>
      </c>
    </row>
    <row r="976" ht="12.75" customHeight="1">
      <c r="A976" s="83">
        <f t="shared" si="29"/>
        <v>19.8</v>
      </c>
      <c r="B976" s="83">
        <f>IF( ISERROR( MATCH(R975,Sheet1!$K$9:$K$13,1) ), 1,  MATCH(R975,Sheet1!$K$9:$K$13,1)+1)</f>
        <v>3</v>
      </c>
      <c r="C976" s="94">
        <f>IF( ISERROR( MATCH(D976,Sheet1!$B$25:$B$42) ), 1, MATCH(D976,Sheet1!$B$25:$B$42))</f>
        <v>14</v>
      </c>
      <c r="D976" s="83">
        <f>if(U976, OFFSET(Sheet1!$P$9, 2*B975-1, 0),T975)</f>
        <v>7019.6069</v>
      </c>
      <c r="E976" s="100">
        <f t="array" ref="E976">index(Sheet1!$C$25:$H$42, C976,B976)</f>
        <v>148.4892474</v>
      </c>
      <c r="F976" s="100">
        <f t="array" ref="F976">index(Sheet1!$C$25:$H$42, C976+1,B976)</f>
        <v>159.0956222</v>
      </c>
      <c r="G976" s="94">
        <f t="array" ref="G976">index(Sheet1!$B$25:$B$42, C976,1)</f>
        <v>7000</v>
      </c>
      <c r="H976" s="94">
        <f t="array" ref="H976">index(Sheet1!$B$25:$B$42, C976+1,1)</f>
        <v>7500</v>
      </c>
      <c r="I976" s="100">
        <f t="shared" si="17"/>
        <v>148.9051636</v>
      </c>
      <c r="J976" s="100">
        <f t="array" ref="J976">index(Sheet1!$F$47:$K$64, C976,B976)</f>
        <v>1551.42</v>
      </c>
      <c r="K976" s="100">
        <f t="array" ref="K976">index(Sheet1!$F$47:$K$64, C976+1,B976)</f>
        <v>1351.35</v>
      </c>
      <c r="L976" s="102">
        <f t="shared" si="18"/>
        <v>1543.574495</v>
      </c>
      <c r="M976" s="83">
        <f>L976/( 0.5*Sheet1!$F$18/12)</f>
        <v>1480.199799</v>
      </c>
      <c r="N976" s="83">
        <f t="shared" si="19"/>
        <v>0.4249784091</v>
      </c>
      <c r="O976" s="83">
        <f t="shared" si="20"/>
        <v>416.9996995</v>
      </c>
      <c r="P976" s="83">
        <f t="shared" si="21"/>
        <v>0.1197242893</v>
      </c>
      <c r="Q976" s="83">
        <f t="shared" si="22"/>
        <v>1</v>
      </c>
      <c r="R976" s="86">
        <f t="shared" si="31"/>
        <v>148.9721808</v>
      </c>
      <c r="S976" s="86">
        <f>min(R976, offset(Sheet1!$K$9,B976-1,0))</f>
        <v>148.9721808</v>
      </c>
      <c r="T976" s="83">
        <f t="shared" si="30"/>
        <v>7022.766186</v>
      </c>
      <c r="U976" s="83">
        <f t="shared" si="26"/>
        <v>0</v>
      </c>
      <c r="V976" s="83">
        <f t="shared" si="27"/>
        <v>4.368867718</v>
      </c>
      <c r="W976" s="83">
        <f t="shared" si="28"/>
        <v>2908.600949</v>
      </c>
    </row>
    <row r="977" ht="12.75" customHeight="1">
      <c r="A977" s="83">
        <f t="shared" si="29"/>
        <v>19.82</v>
      </c>
      <c r="B977" s="83">
        <f>IF( ISERROR( MATCH(R976,Sheet1!$K$9:$K$13,1) ), 1,  MATCH(R976,Sheet1!$K$9:$K$13,1)+1)</f>
        <v>3</v>
      </c>
      <c r="C977" s="94">
        <f>IF( ISERROR( MATCH(D977,Sheet1!$B$25:$B$42) ), 1, MATCH(D977,Sheet1!$B$25:$B$42))</f>
        <v>14</v>
      </c>
      <c r="D977" s="83">
        <f>if(U977, OFFSET(Sheet1!$P$9, 2*B976-1, 0),T976)</f>
        <v>7022.766186</v>
      </c>
      <c r="E977" s="100">
        <f t="array" ref="E977">index(Sheet1!$C$25:$H$42, C977,B977)</f>
        <v>148.4892474</v>
      </c>
      <c r="F977" s="100">
        <f t="array" ref="F977">index(Sheet1!$C$25:$H$42, C977+1,B977)</f>
        <v>159.0956222</v>
      </c>
      <c r="G977" s="94">
        <f t="array" ref="G977">index(Sheet1!$B$25:$B$42, C977,1)</f>
        <v>7000</v>
      </c>
      <c r="H977" s="94">
        <f t="array" ref="H977">index(Sheet1!$B$25:$B$42, C977+1,1)</f>
        <v>7500</v>
      </c>
      <c r="I977" s="100">
        <f t="shared" si="17"/>
        <v>148.9721808</v>
      </c>
      <c r="J977" s="100">
        <f t="array" ref="J977">index(Sheet1!$F$47:$K$64, C977,B977)</f>
        <v>1551.42</v>
      </c>
      <c r="K977" s="100">
        <f t="array" ref="K977">index(Sheet1!$F$47:$K$64, C977+1,B977)</f>
        <v>1351.35</v>
      </c>
      <c r="L977" s="102">
        <f t="shared" si="18"/>
        <v>1542.310338</v>
      </c>
      <c r="M977" s="83">
        <f>L977/( 0.5*Sheet1!$F$18/12)</f>
        <v>1478.987545</v>
      </c>
      <c r="N977" s="83">
        <f t="shared" si="19"/>
        <v>0.4246303602</v>
      </c>
      <c r="O977" s="83">
        <f t="shared" si="20"/>
        <v>417.3751388</v>
      </c>
      <c r="P977" s="83">
        <f t="shared" si="21"/>
        <v>0.1198320812</v>
      </c>
      <c r="Q977" s="83">
        <f t="shared" si="22"/>
        <v>1</v>
      </c>
      <c r="R977" s="86">
        <f t="shared" si="31"/>
        <v>149.0390979</v>
      </c>
      <c r="S977" s="86">
        <f>min(R977, offset(Sheet1!$K$9,B977-1,0))</f>
        <v>149.0390979</v>
      </c>
      <c r="T977" s="83">
        <f t="shared" si="30"/>
        <v>7025.920755</v>
      </c>
      <c r="U977" s="83">
        <f t="shared" si="26"/>
        <v>0</v>
      </c>
      <c r="V977" s="83">
        <f t="shared" si="27"/>
        <v>4.370832087</v>
      </c>
      <c r="W977" s="83">
        <f t="shared" si="28"/>
        <v>2912.969817</v>
      </c>
    </row>
    <row r="978" ht="12.75" customHeight="1">
      <c r="A978" s="83">
        <f t="shared" si="29"/>
        <v>19.84</v>
      </c>
      <c r="B978" s="83">
        <f>IF( ISERROR( MATCH(R977,Sheet1!$K$9:$K$13,1) ), 1,  MATCH(R977,Sheet1!$K$9:$K$13,1)+1)</f>
        <v>3</v>
      </c>
      <c r="C978" s="94">
        <f>IF( ISERROR( MATCH(D978,Sheet1!$B$25:$B$42) ), 1, MATCH(D978,Sheet1!$B$25:$B$42))</f>
        <v>14</v>
      </c>
      <c r="D978" s="83">
        <f>if(U978, OFFSET(Sheet1!$P$9, 2*B977-1, 0),T977)</f>
        <v>7025.920755</v>
      </c>
      <c r="E978" s="100">
        <f t="array" ref="E978">index(Sheet1!$C$25:$H$42, C978,B978)</f>
        <v>148.4892474</v>
      </c>
      <c r="F978" s="100">
        <f t="array" ref="F978">index(Sheet1!$C$25:$H$42, C978+1,B978)</f>
        <v>159.0956222</v>
      </c>
      <c r="G978" s="94">
        <f t="array" ref="G978">index(Sheet1!$B$25:$B$42, C978,1)</f>
        <v>7000</v>
      </c>
      <c r="H978" s="94">
        <f t="array" ref="H978">index(Sheet1!$B$25:$B$42, C978+1,1)</f>
        <v>7500</v>
      </c>
      <c r="I978" s="100">
        <f t="shared" si="17"/>
        <v>149.0390979</v>
      </c>
      <c r="J978" s="100">
        <f t="array" ref="J978">index(Sheet1!$F$47:$K$64, C978,B978)</f>
        <v>1551.42</v>
      </c>
      <c r="K978" s="100">
        <f t="array" ref="K978">index(Sheet1!$F$47:$K$64, C978+1,B978)</f>
        <v>1351.35</v>
      </c>
      <c r="L978" s="102">
        <f t="shared" si="18"/>
        <v>1541.048069</v>
      </c>
      <c r="M978" s="83">
        <f>L978/( 0.5*Sheet1!$F$18/12)</f>
        <v>1477.777101</v>
      </c>
      <c r="N978" s="83">
        <f t="shared" si="19"/>
        <v>0.4242828311</v>
      </c>
      <c r="O978" s="83">
        <f t="shared" si="20"/>
        <v>417.750186</v>
      </c>
      <c r="P978" s="83">
        <f t="shared" si="21"/>
        <v>0.1199397605</v>
      </c>
      <c r="Q978" s="83">
        <f t="shared" si="22"/>
        <v>1</v>
      </c>
      <c r="R978" s="86">
        <f t="shared" si="31"/>
        <v>149.105915</v>
      </c>
      <c r="S978" s="86">
        <f>min(R978, offset(Sheet1!$K$9,B978-1,0))</f>
        <v>149.105915</v>
      </c>
      <c r="T978" s="83">
        <f t="shared" si="30"/>
        <v>7029.070613</v>
      </c>
      <c r="U978" s="83">
        <f t="shared" si="26"/>
        <v>0</v>
      </c>
      <c r="V978" s="83">
        <f t="shared" si="27"/>
        <v>4.372793522</v>
      </c>
      <c r="W978" s="83">
        <f t="shared" si="28"/>
        <v>2917.340649</v>
      </c>
    </row>
    <row r="979" ht="12.75" customHeight="1">
      <c r="A979" s="83">
        <f t="shared" si="29"/>
        <v>19.86</v>
      </c>
      <c r="B979" s="83">
        <f>IF( ISERROR( MATCH(R978,Sheet1!$K$9:$K$13,1) ), 1,  MATCH(R978,Sheet1!$K$9:$K$13,1)+1)</f>
        <v>3</v>
      </c>
      <c r="C979" s="94">
        <f>IF( ISERROR( MATCH(D979,Sheet1!$B$25:$B$42) ), 1, MATCH(D979,Sheet1!$B$25:$B$42))</f>
        <v>14</v>
      </c>
      <c r="D979" s="83">
        <f>if(U979, OFFSET(Sheet1!$P$9, 2*B978-1, 0),T978)</f>
        <v>7029.070613</v>
      </c>
      <c r="E979" s="100">
        <f t="array" ref="E979">index(Sheet1!$C$25:$H$42, C979,B979)</f>
        <v>148.4892474</v>
      </c>
      <c r="F979" s="100">
        <f t="array" ref="F979">index(Sheet1!$C$25:$H$42, C979+1,B979)</f>
        <v>159.0956222</v>
      </c>
      <c r="G979" s="94">
        <f t="array" ref="G979">index(Sheet1!$B$25:$B$42, C979,1)</f>
        <v>7000</v>
      </c>
      <c r="H979" s="94">
        <f t="array" ref="H979">index(Sheet1!$B$25:$B$42, C979+1,1)</f>
        <v>7500</v>
      </c>
      <c r="I979" s="100">
        <f t="shared" si="17"/>
        <v>149.105915</v>
      </c>
      <c r="J979" s="100">
        <f t="array" ref="J979">index(Sheet1!$F$47:$K$64, C979,B979)</f>
        <v>1551.42</v>
      </c>
      <c r="K979" s="100">
        <f t="array" ref="K979">index(Sheet1!$F$47:$K$64, C979+1,B979)</f>
        <v>1351.35</v>
      </c>
      <c r="L979" s="102">
        <f t="shared" si="18"/>
        <v>1539.787685</v>
      </c>
      <c r="M979" s="83">
        <f>L979/( 0.5*Sheet1!$F$18/12)</f>
        <v>1476.568464</v>
      </c>
      <c r="N979" s="83">
        <f t="shared" si="19"/>
        <v>0.423935821</v>
      </c>
      <c r="O979" s="83">
        <f t="shared" si="20"/>
        <v>418.1248411</v>
      </c>
      <c r="P979" s="83">
        <f t="shared" si="21"/>
        <v>0.1200473273</v>
      </c>
      <c r="Q979" s="83">
        <f t="shared" si="22"/>
        <v>1</v>
      </c>
      <c r="R979" s="86">
        <f t="shared" si="31"/>
        <v>149.1726323</v>
      </c>
      <c r="S979" s="86">
        <f>min(R979, offset(Sheet1!$K$9,B979-1,0))</f>
        <v>149.1726323</v>
      </c>
      <c r="T979" s="83">
        <f t="shared" si="30"/>
        <v>7032.215765</v>
      </c>
      <c r="U979" s="83">
        <f t="shared" si="26"/>
        <v>0</v>
      </c>
      <c r="V979" s="83">
        <f t="shared" si="27"/>
        <v>4.374752028</v>
      </c>
      <c r="W979" s="83">
        <f t="shared" si="28"/>
        <v>2921.713443</v>
      </c>
    </row>
    <row r="980" ht="12.75" customHeight="1">
      <c r="A980" s="83">
        <f t="shared" si="29"/>
        <v>19.88</v>
      </c>
      <c r="B980" s="83">
        <f>IF( ISERROR( MATCH(R979,Sheet1!$K$9:$K$13,1) ), 1,  MATCH(R979,Sheet1!$K$9:$K$13,1)+1)</f>
        <v>3</v>
      </c>
      <c r="C980" s="94">
        <f>IF( ISERROR( MATCH(D980,Sheet1!$B$25:$B$42) ), 1, MATCH(D980,Sheet1!$B$25:$B$42))</f>
        <v>14</v>
      </c>
      <c r="D980" s="83">
        <f>if(U980, OFFSET(Sheet1!$P$9, 2*B979-1, 0),T979)</f>
        <v>7032.215765</v>
      </c>
      <c r="E980" s="100">
        <f t="array" ref="E980">index(Sheet1!$C$25:$H$42, C980,B980)</f>
        <v>148.4892474</v>
      </c>
      <c r="F980" s="100">
        <f t="array" ref="F980">index(Sheet1!$C$25:$H$42, C980+1,B980)</f>
        <v>159.0956222</v>
      </c>
      <c r="G980" s="94">
        <f t="array" ref="G980">index(Sheet1!$B$25:$B$42, C980,1)</f>
        <v>7000</v>
      </c>
      <c r="H980" s="94">
        <f t="array" ref="H980">index(Sheet1!$B$25:$B$42, C980+1,1)</f>
        <v>7500</v>
      </c>
      <c r="I980" s="100">
        <f t="shared" si="17"/>
        <v>149.1726323</v>
      </c>
      <c r="J980" s="100">
        <f t="array" ref="J980">index(Sheet1!$F$47:$K$64, C980,B980)</f>
        <v>1551.42</v>
      </c>
      <c r="K980" s="100">
        <f t="array" ref="K980">index(Sheet1!$F$47:$K$64, C980+1,B980)</f>
        <v>1351.35</v>
      </c>
      <c r="L980" s="102">
        <f t="shared" si="18"/>
        <v>1538.529184</v>
      </c>
      <c r="M980" s="83">
        <f>L980/( 0.5*Sheet1!$F$18/12)</f>
        <v>1475.361633</v>
      </c>
      <c r="N980" s="83">
        <f t="shared" si="19"/>
        <v>0.4235893292</v>
      </c>
      <c r="O980" s="83">
        <f t="shared" si="20"/>
        <v>418.4991041</v>
      </c>
      <c r="P980" s="83">
        <f t="shared" si="21"/>
        <v>0.1201547815</v>
      </c>
      <c r="Q980" s="83">
        <f t="shared" si="22"/>
        <v>1</v>
      </c>
      <c r="R980" s="86">
        <f t="shared" si="31"/>
        <v>149.23925</v>
      </c>
      <c r="S980" s="86">
        <f>min(R980, offset(Sheet1!$K$9,B980-1,0))</f>
        <v>149.23925</v>
      </c>
      <c r="T980" s="83">
        <f t="shared" si="30"/>
        <v>7035.35622</v>
      </c>
      <c r="U980" s="83">
        <f t="shared" si="26"/>
        <v>0</v>
      </c>
      <c r="V980" s="83">
        <f t="shared" si="27"/>
        <v>4.376707608</v>
      </c>
      <c r="W980" s="83">
        <f t="shared" si="28"/>
        <v>2926.088195</v>
      </c>
    </row>
    <row r="981" ht="12.75" customHeight="1">
      <c r="A981" s="83">
        <f t="shared" si="29"/>
        <v>19.9</v>
      </c>
      <c r="B981" s="83">
        <f>IF( ISERROR( MATCH(R980,Sheet1!$K$9:$K$13,1) ), 1,  MATCH(R980,Sheet1!$K$9:$K$13,1)+1)</f>
        <v>3</v>
      </c>
      <c r="C981" s="94">
        <f>IF( ISERROR( MATCH(D981,Sheet1!$B$25:$B$42) ), 1, MATCH(D981,Sheet1!$B$25:$B$42))</f>
        <v>14</v>
      </c>
      <c r="D981" s="83">
        <f>if(U981, OFFSET(Sheet1!$P$9, 2*B980-1, 0),T980)</f>
        <v>7035.35622</v>
      </c>
      <c r="E981" s="100">
        <f t="array" ref="E981">index(Sheet1!$C$25:$H$42, C981,B981)</f>
        <v>148.4892474</v>
      </c>
      <c r="F981" s="100">
        <f t="array" ref="F981">index(Sheet1!$C$25:$H$42, C981+1,B981)</f>
        <v>159.0956222</v>
      </c>
      <c r="G981" s="94">
        <f t="array" ref="G981">index(Sheet1!$B$25:$B$42, C981,1)</f>
        <v>7000</v>
      </c>
      <c r="H981" s="94">
        <f t="array" ref="H981">index(Sheet1!$B$25:$B$42, C981+1,1)</f>
        <v>7500</v>
      </c>
      <c r="I981" s="100">
        <f t="shared" si="17"/>
        <v>149.23925</v>
      </c>
      <c r="J981" s="100">
        <f t="array" ref="J981">index(Sheet1!$F$47:$K$64, C981,B981)</f>
        <v>1551.42</v>
      </c>
      <c r="K981" s="100">
        <f t="array" ref="K981">index(Sheet1!$F$47:$K$64, C981+1,B981)</f>
        <v>1351.35</v>
      </c>
      <c r="L981" s="102">
        <f t="shared" si="18"/>
        <v>1537.272562</v>
      </c>
      <c r="M981" s="83">
        <f>L981/( 0.5*Sheet1!$F$18/12)</f>
        <v>1474.156605</v>
      </c>
      <c r="N981" s="83">
        <f t="shared" si="19"/>
        <v>0.4232433549</v>
      </c>
      <c r="O981" s="83">
        <f t="shared" si="20"/>
        <v>418.8729751</v>
      </c>
      <c r="P981" s="83">
        <f t="shared" si="21"/>
        <v>0.1202621232</v>
      </c>
      <c r="Q981" s="83">
        <f t="shared" si="22"/>
        <v>1</v>
      </c>
      <c r="R981" s="86">
        <f t="shared" si="31"/>
        <v>149.3057682</v>
      </c>
      <c r="S981" s="86">
        <f>min(R981, offset(Sheet1!$K$9,B981-1,0))</f>
        <v>149.3057682</v>
      </c>
      <c r="T981" s="83">
        <f t="shared" si="30"/>
        <v>7038.491983</v>
      </c>
      <c r="U981" s="83">
        <f t="shared" si="26"/>
        <v>0</v>
      </c>
      <c r="V981" s="83">
        <f t="shared" si="27"/>
        <v>4.378660267</v>
      </c>
      <c r="W981" s="83">
        <f t="shared" si="28"/>
        <v>2930.464902</v>
      </c>
    </row>
    <row r="982" ht="12.75" customHeight="1">
      <c r="A982" s="83">
        <f t="shared" si="29"/>
        <v>19.92</v>
      </c>
      <c r="B982" s="83">
        <f>IF( ISERROR( MATCH(R981,Sheet1!$K$9:$K$13,1) ), 1,  MATCH(R981,Sheet1!$K$9:$K$13,1)+1)</f>
        <v>3</v>
      </c>
      <c r="C982" s="94">
        <f>IF( ISERROR( MATCH(D982,Sheet1!$B$25:$B$42) ), 1, MATCH(D982,Sheet1!$B$25:$B$42))</f>
        <v>14</v>
      </c>
      <c r="D982" s="83">
        <f>if(U982, OFFSET(Sheet1!$P$9, 2*B981-1, 0),T981)</f>
        <v>7038.491983</v>
      </c>
      <c r="E982" s="100">
        <f t="array" ref="E982">index(Sheet1!$C$25:$H$42, C982,B982)</f>
        <v>148.4892474</v>
      </c>
      <c r="F982" s="100">
        <f t="array" ref="F982">index(Sheet1!$C$25:$H$42, C982+1,B982)</f>
        <v>159.0956222</v>
      </c>
      <c r="G982" s="94">
        <f t="array" ref="G982">index(Sheet1!$B$25:$B$42, C982,1)</f>
        <v>7000</v>
      </c>
      <c r="H982" s="94">
        <f t="array" ref="H982">index(Sheet1!$B$25:$B$42, C982+1,1)</f>
        <v>7500</v>
      </c>
      <c r="I982" s="100">
        <f t="shared" si="17"/>
        <v>149.3057682</v>
      </c>
      <c r="J982" s="100">
        <f t="array" ref="J982">index(Sheet1!$F$47:$K$64, C982,B982)</f>
        <v>1551.42</v>
      </c>
      <c r="K982" s="100">
        <f t="array" ref="K982">index(Sheet1!$F$47:$K$64, C982+1,B982)</f>
        <v>1351.35</v>
      </c>
      <c r="L982" s="102">
        <f t="shared" si="18"/>
        <v>1536.017818</v>
      </c>
      <c r="M982" s="83">
        <f>L982/( 0.5*Sheet1!$F$18/12)</f>
        <v>1472.953377</v>
      </c>
      <c r="N982" s="83">
        <f t="shared" si="19"/>
        <v>0.4228978976</v>
      </c>
      <c r="O982" s="83">
        <f t="shared" si="20"/>
        <v>419.2464542</v>
      </c>
      <c r="P982" s="83">
        <f t="shared" si="21"/>
        <v>0.1203693523</v>
      </c>
      <c r="Q982" s="83">
        <f t="shared" si="22"/>
        <v>1</v>
      </c>
      <c r="R982" s="86">
        <f t="shared" si="31"/>
        <v>149.3721869</v>
      </c>
      <c r="S982" s="86">
        <f>min(R982, offset(Sheet1!$K$9,B982-1,0))</f>
        <v>149.3721869</v>
      </c>
      <c r="T982" s="83">
        <f t="shared" si="30"/>
        <v>7041.62306</v>
      </c>
      <c r="U982" s="83">
        <f t="shared" si="26"/>
        <v>0</v>
      </c>
      <c r="V982" s="83">
        <f t="shared" si="27"/>
        <v>4.380610008</v>
      </c>
      <c r="W982" s="83">
        <f t="shared" si="28"/>
        <v>2934.843563</v>
      </c>
    </row>
    <row r="983" ht="12.75" customHeight="1">
      <c r="A983" s="83">
        <f t="shared" si="29"/>
        <v>19.94</v>
      </c>
      <c r="B983" s="83">
        <f>IF( ISERROR( MATCH(R982,Sheet1!$K$9:$K$13,1) ), 1,  MATCH(R982,Sheet1!$K$9:$K$13,1)+1)</f>
        <v>3</v>
      </c>
      <c r="C983" s="94">
        <f>IF( ISERROR( MATCH(D983,Sheet1!$B$25:$B$42) ), 1, MATCH(D983,Sheet1!$B$25:$B$42))</f>
        <v>14</v>
      </c>
      <c r="D983" s="83">
        <f>if(U983, OFFSET(Sheet1!$P$9, 2*B982-1, 0),T982)</f>
        <v>7041.62306</v>
      </c>
      <c r="E983" s="100">
        <f t="array" ref="E983">index(Sheet1!$C$25:$H$42, C983,B983)</f>
        <v>148.4892474</v>
      </c>
      <c r="F983" s="100">
        <f t="array" ref="F983">index(Sheet1!$C$25:$H$42, C983+1,B983)</f>
        <v>159.0956222</v>
      </c>
      <c r="G983" s="94">
        <f t="array" ref="G983">index(Sheet1!$B$25:$B$42, C983,1)</f>
        <v>7000</v>
      </c>
      <c r="H983" s="94">
        <f t="array" ref="H983">index(Sheet1!$B$25:$B$42, C983+1,1)</f>
        <v>7500</v>
      </c>
      <c r="I983" s="100">
        <f t="shared" si="17"/>
        <v>149.3721869</v>
      </c>
      <c r="J983" s="100">
        <f t="array" ref="J983">index(Sheet1!$F$47:$K$64, C983,B983)</f>
        <v>1551.42</v>
      </c>
      <c r="K983" s="100">
        <f t="array" ref="K983">index(Sheet1!$F$47:$K$64, C983+1,B983)</f>
        <v>1351.35</v>
      </c>
      <c r="L983" s="102">
        <f t="shared" si="18"/>
        <v>1534.764949</v>
      </c>
      <c r="M983" s="83">
        <f>L983/( 0.5*Sheet1!$F$18/12)</f>
        <v>1471.751947</v>
      </c>
      <c r="N983" s="83">
        <f t="shared" si="19"/>
        <v>0.4225529564</v>
      </c>
      <c r="O983" s="83">
        <f t="shared" si="20"/>
        <v>419.6195412</v>
      </c>
      <c r="P983" s="83">
        <f t="shared" si="21"/>
        <v>0.1204764689</v>
      </c>
      <c r="Q983" s="83">
        <f t="shared" si="22"/>
        <v>1</v>
      </c>
      <c r="R983" s="86">
        <f t="shared" si="31"/>
        <v>149.4385065</v>
      </c>
      <c r="S983" s="86">
        <f>min(R983, offset(Sheet1!$K$9,B983-1,0))</f>
        <v>149.4385065</v>
      </c>
      <c r="T983" s="83">
        <f t="shared" si="30"/>
        <v>7044.749459</v>
      </c>
      <c r="U983" s="83">
        <f t="shared" si="26"/>
        <v>0</v>
      </c>
      <c r="V983" s="83">
        <f t="shared" si="27"/>
        <v>4.382556836</v>
      </c>
      <c r="W983" s="83">
        <f t="shared" si="28"/>
        <v>2939.224173</v>
      </c>
    </row>
    <row r="984" ht="12.75" customHeight="1">
      <c r="A984" s="83">
        <f t="shared" si="29"/>
        <v>19.96</v>
      </c>
      <c r="B984" s="83">
        <f>IF( ISERROR( MATCH(R983,Sheet1!$K$9:$K$13,1) ), 1,  MATCH(R983,Sheet1!$K$9:$K$13,1)+1)</f>
        <v>3</v>
      </c>
      <c r="C984" s="94">
        <f>IF( ISERROR( MATCH(D984,Sheet1!$B$25:$B$42) ), 1, MATCH(D984,Sheet1!$B$25:$B$42))</f>
        <v>14</v>
      </c>
      <c r="D984" s="83">
        <f>if(U984, OFFSET(Sheet1!$P$9, 2*B983-1, 0),T983)</f>
        <v>7044.749459</v>
      </c>
      <c r="E984" s="100">
        <f t="array" ref="E984">index(Sheet1!$C$25:$H$42, C984,B984)</f>
        <v>148.4892474</v>
      </c>
      <c r="F984" s="100">
        <f t="array" ref="F984">index(Sheet1!$C$25:$H$42, C984+1,B984)</f>
        <v>159.0956222</v>
      </c>
      <c r="G984" s="94">
        <f t="array" ref="G984">index(Sheet1!$B$25:$B$42, C984,1)</f>
        <v>7000</v>
      </c>
      <c r="H984" s="94">
        <f t="array" ref="H984">index(Sheet1!$B$25:$B$42, C984+1,1)</f>
        <v>7500</v>
      </c>
      <c r="I984" s="100">
        <f t="shared" si="17"/>
        <v>149.4385065</v>
      </c>
      <c r="J984" s="100">
        <f t="array" ref="J984">index(Sheet1!$F$47:$K$64, C984,B984)</f>
        <v>1551.42</v>
      </c>
      <c r="K984" s="100">
        <f t="array" ref="K984">index(Sheet1!$F$47:$K$64, C984+1,B984)</f>
        <v>1351.35</v>
      </c>
      <c r="L984" s="102">
        <f t="shared" si="18"/>
        <v>1533.513951</v>
      </c>
      <c r="M984" s="83">
        <f>L984/( 0.5*Sheet1!$F$18/12)</f>
        <v>1470.552312</v>
      </c>
      <c r="N984" s="83">
        <f t="shared" si="19"/>
        <v>0.4222085306</v>
      </c>
      <c r="O984" s="83">
        <f t="shared" si="20"/>
        <v>419.9922364</v>
      </c>
      <c r="P984" s="83">
        <f t="shared" si="21"/>
        <v>0.120583473</v>
      </c>
      <c r="Q984" s="83">
        <f t="shared" si="22"/>
        <v>1</v>
      </c>
      <c r="R984" s="86">
        <f t="shared" si="31"/>
        <v>149.5047269</v>
      </c>
      <c r="S984" s="86">
        <f>min(R984, offset(Sheet1!$K$9,B984-1,0))</f>
        <v>149.5047269</v>
      </c>
      <c r="T984" s="83">
        <f t="shared" si="30"/>
        <v>7047.871186</v>
      </c>
      <c r="U984" s="83">
        <f t="shared" si="26"/>
        <v>0</v>
      </c>
      <c r="V984" s="83">
        <f t="shared" si="27"/>
        <v>4.384500755</v>
      </c>
      <c r="W984" s="83">
        <f t="shared" si="28"/>
        <v>2943.606729</v>
      </c>
    </row>
    <row r="985" ht="12.75" customHeight="1">
      <c r="A985" s="83">
        <f t="shared" si="29"/>
        <v>19.98</v>
      </c>
      <c r="B985" s="83">
        <f>IF( ISERROR( MATCH(R984,Sheet1!$K$9:$K$13,1) ), 1,  MATCH(R984,Sheet1!$K$9:$K$13,1)+1)</f>
        <v>3</v>
      </c>
      <c r="C985" s="94">
        <f>IF( ISERROR( MATCH(D985,Sheet1!$B$25:$B$42) ), 1, MATCH(D985,Sheet1!$B$25:$B$42))</f>
        <v>14</v>
      </c>
      <c r="D985" s="83">
        <f>if(U985, OFFSET(Sheet1!$P$9, 2*B984-1, 0),T984)</f>
        <v>7047.871186</v>
      </c>
      <c r="E985" s="100">
        <f t="array" ref="E985">index(Sheet1!$C$25:$H$42, C985,B985)</f>
        <v>148.4892474</v>
      </c>
      <c r="F985" s="100">
        <f t="array" ref="F985">index(Sheet1!$C$25:$H$42, C985+1,B985)</f>
        <v>159.0956222</v>
      </c>
      <c r="G985" s="94">
        <f t="array" ref="G985">index(Sheet1!$B$25:$B$42, C985,1)</f>
        <v>7000</v>
      </c>
      <c r="H985" s="94">
        <f t="array" ref="H985">index(Sheet1!$B$25:$B$42, C985+1,1)</f>
        <v>7500</v>
      </c>
      <c r="I985" s="100">
        <f t="shared" si="17"/>
        <v>149.5047269</v>
      </c>
      <c r="J985" s="100">
        <f t="array" ref="J985">index(Sheet1!$F$47:$K$64, C985,B985)</f>
        <v>1551.42</v>
      </c>
      <c r="K985" s="100">
        <f t="array" ref="K985">index(Sheet1!$F$47:$K$64, C985+1,B985)</f>
        <v>1351.35</v>
      </c>
      <c r="L985" s="102">
        <f t="shared" si="18"/>
        <v>1532.264824</v>
      </c>
      <c r="M985" s="83">
        <f>L985/( 0.5*Sheet1!$F$18/12)</f>
        <v>1469.35447</v>
      </c>
      <c r="N985" s="83">
        <f t="shared" si="19"/>
        <v>0.4218646195</v>
      </c>
      <c r="O985" s="83">
        <f t="shared" si="20"/>
        <v>420.3645396</v>
      </c>
      <c r="P985" s="83">
        <f t="shared" si="21"/>
        <v>0.1206903645</v>
      </c>
      <c r="Q985" s="83">
        <f t="shared" si="22"/>
        <v>1</v>
      </c>
      <c r="R985" s="86">
        <f t="shared" si="31"/>
        <v>149.5708483</v>
      </c>
      <c r="S985" s="86">
        <f>min(R985, offset(Sheet1!$K$9,B985-1,0))</f>
        <v>149.5708483</v>
      </c>
      <c r="T985" s="83">
        <f t="shared" si="30"/>
        <v>7050.988247</v>
      </c>
      <c r="U985" s="83">
        <f t="shared" si="26"/>
        <v>0</v>
      </c>
      <c r="V985" s="83">
        <f t="shared" si="27"/>
        <v>4.386441769</v>
      </c>
      <c r="W985" s="83">
        <f t="shared" si="28"/>
        <v>2947.99123</v>
      </c>
    </row>
    <row r="986" ht="12.75" customHeight="1">
      <c r="A986" s="83">
        <f t="shared" si="29"/>
        <v>20</v>
      </c>
      <c r="B986" s="83">
        <f>IF( ISERROR( MATCH(R985,Sheet1!$K$9:$K$13,1) ), 1,  MATCH(R985,Sheet1!$K$9:$K$13,1)+1)</f>
        <v>3</v>
      </c>
      <c r="C986" s="94">
        <f>IF( ISERROR( MATCH(D986,Sheet1!$B$25:$B$42) ), 1, MATCH(D986,Sheet1!$B$25:$B$42))</f>
        <v>14</v>
      </c>
      <c r="D986" s="83">
        <f>if(U986, OFFSET(Sheet1!$P$9, 2*B985-1, 0),T985)</f>
        <v>7050.988247</v>
      </c>
      <c r="E986" s="100">
        <f t="array" ref="E986">index(Sheet1!$C$25:$H$42, C986,B986)</f>
        <v>148.4892474</v>
      </c>
      <c r="F986" s="100">
        <f t="array" ref="F986">index(Sheet1!$C$25:$H$42, C986+1,B986)</f>
        <v>159.0956222</v>
      </c>
      <c r="G986" s="94">
        <f t="array" ref="G986">index(Sheet1!$B$25:$B$42, C986,1)</f>
        <v>7000</v>
      </c>
      <c r="H986" s="94">
        <f t="array" ref="H986">index(Sheet1!$B$25:$B$42, C986+1,1)</f>
        <v>7500</v>
      </c>
      <c r="I986" s="100">
        <f t="shared" si="17"/>
        <v>149.5708483</v>
      </c>
      <c r="J986" s="100">
        <f t="array" ref="J986">index(Sheet1!$F$47:$K$64, C986,B986)</f>
        <v>1551.42</v>
      </c>
      <c r="K986" s="100">
        <f t="array" ref="K986">index(Sheet1!$F$47:$K$64, C986+1,B986)</f>
        <v>1351.35</v>
      </c>
      <c r="L986" s="102">
        <f t="shared" si="18"/>
        <v>1531.017563</v>
      </c>
      <c r="M986" s="83">
        <f>L986/( 0.5*Sheet1!$F$18/12)</f>
        <v>1468.158418</v>
      </c>
      <c r="N986" s="83">
        <f t="shared" si="19"/>
        <v>0.4215212225</v>
      </c>
      <c r="O986" s="83">
        <f t="shared" si="20"/>
        <v>420.736451</v>
      </c>
      <c r="P986" s="83">
        <f t="shared" si="21"/>
        <v>0.1207971436</v>
      </c>
      <c r="Q986" s="83">
        <f t="shared" si="22"/>
        <v>1</v>
      </c>
      <c r="R986" s="86">
        <f t="shared" si="31"/>
        <v>149.6368709</v>
      </c>
      <c r="S986" s="86">
        <f>min(R986, offset(Sheet1!$K$9,B986-1,0))</f>
        <v>149.6368709</v>
      </c>
      <c r="T986" s="83">
        <f t="shared" si="30"/>
        <v>7054.100649</v>
      </c>
      <c r="U986" s="83">
        <f t="shared" si="26"/>
        <v>0</v>
      </c>
      <c r="V986" s="83">
        <f t="shared" si="27"/>
        <v>4.388379882</v>
      </c>
      <c r="W986" s="83">
        <f t="shared" si="28"/>
        <v>2952.377672</v>
      </c>
    </row>
    <row r="987" ht="12.75" customHeight="1">
      <c r="A987" s="83">
        <f t="shared" si="29"/>
        <v>20.02</v>
      </c>
      <c r="B987" s="83">
        <f>IF( ISERROR( MATCH(R986,Sheet1!$K$9:$K$13,1) ), 1,  MATCH(R986,Sheet1!$K$9:$K$13,1)+1)</f>
        <v>3</v>
      </c>
      <c r="C987" s="94">
        <f>IF( ISERROR( MATCH(D987,Sheet1!$B$25:$B$42) ), 1, MATCH(D987,Sheet1!$B$25:$B$42))</f>
        <v>14</v>
      </c>
      <c r="D987" s="83">
        <f>if(U987, OFFSET(Sheet1!$P$9, 2*B986-1, 0),T986)</f>
        <v>7054.100649</v>
      </c>
      <c r="E987" s="100">
        <f t="array" ref="E987">index(Sheet1!$C$25:$H$42, C987,B987)</f>
        <v>148.4892474</v>
      </c>
      <c r="F987" s="100">
        <f t="array" ref="F987">index(Sheet1!$C$25:$H$42, C987+1,B987)</f>
        <v>159.0956222</v>
      </c>
      <c r="G987" s="94">
        <f t="array" ref="G987">index(Sheet1!$B$25:$B$42, C987,1)</f>
        <v>7000</v>
      </c>
      <c r="H987" s="94">
        <f t="array" ref="H987">index(Sheet1!$B$25:$B$42, C987+1,1)</f>
        <v>7500</v>
      </c>
      <c r="I987" s="100">
        <f t="shared" si="17"/>
        <v>149.6368709</v>
      </c>
      <c r="J987" s="100">
        <f t="array" ref="J987">index(Sheet1!$F$47:$K$64, C987,B987)</f>
        <v>1551.42</v>
      </c>
      <c r="K987" s="100">
        <f t="array" ref="K987">index(Sheet1!$F$47:$K$64, C987+1,B987)</f>
        <v>1351.35</v>
      </c>
      <c r="L987" s="102">
        <f t="shared" si="18"/>
        <v>1529.772166</v>
      </c>
      <c r="M987" s="83">
        <f>L987/( 0.5*Sheet1!$F$18/12)</f>
        <v>1466.964154</v>
      </c>
      <c r="N987" s="83">
        <f t="shared" si="19"/>
        <v>0.4211783387</v>
      </c>
      <c r="O987" s="83">
        <f t="shared" si="20"/>
        <v>421.1079706</v>
      </c>
      <c r="P987" s="83">
        <f t="shared" si="21"/>
        <v>0.1209038101</v>
      </c>
      <c r="Q987" s="83">
        <f t="shared" si="22"/>
        <v>1</v>
      </c>
      <c r="R987" s="86">
        <f t="shared" si="31"/>
        <v>149.7027948</v>
      </c>
      <c r="S987" s="86">
        <f>min(R987, offset(Sheet1!$K$9,B987-1,0))</f>
        <v>149.7027948</v>
      </c>
      <c r="T987" s="83">
        <f t="shared" si="30"/>
        <v>7057.208399</v>
      </c>
      <c r="U987" s="83">
        <f t="shared" si="26"/>
        <v>0</v>
      </c>
      <c r="V987" s="83">
        <f t="shared" si="27"/>
        <v>4.390315097</v>
      </c>
      <c r="W987" s="83">
        <f t="shared" si="28"/>
        <v>2956.766052</v>
      </c>
    </row>
    <row r="988" ht="12.75" customHeight="1">
      <c r="A988" s="83">
        <f t="shared" si="29"/>
        <v>20.04</v>
      </c>
      <c r="B988" s="83">
        <f>IF( ISERROR( MATCH(R987,Sheet1!$K$9:$K$13,1) ), 1,  MATCH(R987,Sheet1!$K$9:$K$13,1)+1)</f>
        <v>3</v>
      </c>
      <c r="C988" s="94">
        <f>IF( ISERROR( MATCH(D988,Sheet1!$B$25:$B$42) ), 1, MATCH(D988,Sheet1!$B$25:$B$42))</f>
        <v>14</v>
      </c>
      <c r="D988" s="83">
        <f>if(U988, OFFSET(Sheet1!$P$9, 2*B987-1, 0),T987)</f>
        <v>7057.208399</v>
      </c>
      <c r="E988" s="100">
        <f t="array" ref="E988">index(Sheet1!$C$25:$H$42, C988,B988)</f>
        <v>148.4892474</v>
      </c>
      <c r="F988" s="100">
        <f t="array" ref="F988">index(Sheet1!$C$25:$H$42, C988+1,B988)</f>
        <v>159.0956222</v>
      </c>
      <c r="G988" s="94">
        <f t="array" ref="G988">index(Sheet1!$B$25:$B$42, C988,1)</f>
        <v>7000</v>
      </c>
      <c r="H988" s="94">
        <f t="array" ref="H988">index(Sheet1!$B$25:$B$42, C988+1,1)</f>
        <v>7500</v>
      </c>
      <c r="I988" s="100">
        <f t="shared" si="17"/>
        <v>149.7027948</v>
      </c>
      <c r="J988" s="100">
        <f t="array" ref="J988">index(Sheet1!$F$47:$K$64, C988,B988)</f>
        <v>1551.42</v>
      </c>
      <c r="K988" s="100">
        <f t="array" ref="K988">index(Sheet1!$F$47:$K$64, C988+1,B988)</f>
        <v>1351.35</v>
      </c>
      <c r="L988" s="102">
        <f t="shared" si="18"/>
        <v>1528.528631</v>
      </c>
      <c r="M988" s="83">
        <f>L988/( 0.5*Sheet1!$F$18/12)</f>
        <v>1465.771675</v>
      </c>
      <c r="N988" s="83">
        <f t="shared" si="19"/>
        <v>0.4208359675</v>
      </c>
      <c r="O988" s="83">
        <f t="shared" si="20"/>
        <v>421.4790983</v>
      </c>
      <c r="P988" s="83">
        <f t="shared" si="21"/>
        <v>0.1210103641</v>
      </c>
      <c r="Q988" s="83">
        <f t="shared" si="22"/>
        <v>1</v>
      </c>
      <c r="R988" s="86">
        <f t="shared" si="31"/>
        <v>149.7686202</v>
      </c>
      <c r="S988" s="86">
        <f>min(R988, offset(Sheet1!$K$9,B988-1,0))</f>
        <v>149.7686202</v>
      </c>
      <c r="T988" s="83">
        <f t="shared" si="30"/>
        <v>7060.311502</v>
      </c>
      <c r="U988" s="83">
        <f t="shared" si="26"/>
        <v>0</v>
      </c>
      <c r="V988" s="83">
        <f t="shared" si="27"/>
        <v>4.39224742</v>
      </c>
      <c r="W988" s="83">
        <f t="shared" si="28"/>
        <v>2961.156367</v>
      </c>
    </row>
    <row r="989" ht="12.75" customHeight="1">
      <c r="A989" s="83">
        <f t="shared" si="29"/>
        <v>20.06</v>
      </c>
      <c r="B989" s="83">
        <f>IF( ISERROR( MATCH(R988,Sheet1!$K$9:$K$13,1) ), 1,  MATCH(R988,Sheet1!$K$9:$K$13,1)+1)</f>
        <v>3</v>
      </c>
      <c r="C989" s="94">
        <f>IF( ISERROR( MATCH(D989,Sheet1!$B$25:$B$42) ), 1, MATCH(D989,Sheet1!$B$25:$B$42))</f>
        <v>14</v>
      </c>
      <c r="D989" s="83">
        <f>if(U989, OFFSET(Sheet1!$P$9, 2*B988-1, 0),T988)</f>
        <v>7060.311502</v>
      </c>
      <c r="E989" s="100">
        <f t="array" ref="E989">index(Sheet1!$C$25:$H$42, C989,B989)</f>
        <v>148.4892474</v>
      </c>
      <c r="F989" s="100">
        <f t="array" ref="F989">index(Sheet1!$C$25:$H$42, C989+1,B989)</f>
        <v>159.0956222</v>
      </c>
      <c r="G989" s="94">
        <f t="array" ref="G989">index(Sheet1!$B$25:$B$42, C989,1)</f>
        <v>7000</v>
      </c>
      <c r="H989" s="94">
        <f t="array" ref="H989">index(Sheet1!$B$25:$B$42, C989+1,1)</f>
        <v>7500</v>
      </c>
      <c r="I989" s="100">
        <f t="shared" si="17"/>
        <v>149.7686202</v>
      </c>
      <c r="J989" s="100">
        <f t="array" ref="J989">index(Sheet1!$F$47:$K$64, C989,B989)</f>
        <v>1551.42</v>
      </c>
      <c r="K989" s="100">
        <f t="array" ref="K989">index(Sheet1!$F$47:$K$64, C989+1,B989)</f>
        <v>1351.35</v>
      </c>
      <c r="L989" s="102">
        <f t="shared" si="18"/>
        <v>1527.286956</v>
      </c>
      <c r="M989" s="83">
        <f>L989/( 0.5*Sheet1!$F$18/12)</f>
        <v>1464.580979</v>
      </c>
      <c r="N989" s="83">
        <f t="shared" si="19"/>
        <v>0.4204941082</v>
      </c>
      <c r="O989" s="83">
        <f t="shared" si="20"/>
        <v>421.8498343</v>
      </c>
      <c r="P989" s="83">
        <f t="shared" si="21"/>
        <v>0.1211168057</v>
      </c>
      <c r="Q989" s="83">
        <f t="shared" si="22"/>
        <v>1</v>
      </c>
      <c r="R989" s="86">
        <f t="shared" si="31"/>
        <v>149.8343471</v>
      </c>
      <c r="S989" s="86">
        <f>min(R989, offset(Sheet1!$K$9,B989-1,0))</f>
        <v>149.8343471</v>
      </c>
      <c r="T989" s="83">
        <f t="shared" si="30"/>
        <v>7063.409965</v>
      </c>
      <c r="U989" s="83">
        <f t="shared" si="26"/>
        <v>0</v>
      </c>
      <c r="V989" s="83">
        <f t="shared" si="27"/>
        <v>4.394176853</v>
      </c>
      <c r="W989" s="83">
        <f t="shared" si="28"/>
        <v>2965.548614</v>
      </c>
    </row>
    <row r="990" ht="12.75" customHeight="1">
      <c r="A990" s="83">
        <f t="shared" si="29"/>
        <v>20.08</v>
      </c>
      <c r="B990" s="83">
        <f>IF( ISERROR( MATCH(R989,Sheet1!$K$9:$K$13,1) ), 1,  MATCH(R989,Sheet1!$K$9:$K$13,1)+1)</f>
        <v>3</v>
      </c>
      <c r="C990" s="94">
        <f>IF( ISERROR( MATCH(D990,Sheet1!$B$25:$B$42) ), 1, MATCH(D990,Sheet1!$B$25:$B$42))</f>
        <v>14</v>
      </c>
      <c r="D990" s="83">
        <f>if(U990, OFFSET(Sheet1!$P$9, 2*B989-1, 0),T989)</f>
        <v>7063.409965</v>
      </c>
      <c r="E990" s="100">
        <f t="array" ref="E990">index(Sheet1!$C$25:$H$42, C990,B990)</f>
        <v>148.4892474</v>
      </c>
      <c r="F990" s="100">
        <f t="array" ref="F990">index(Sheet1!$C$25:$H$42, C990+1,B990)</f>
        <v>159.0956222</v>
      </c>
      <c r="G990" s="94">
        <f t="array" ref="G990">index(Sheet1!$B$25:$B$42, C990,1)</f>
        <v>7000</v>
      </c>
      <c r="H990" s="94">
        <f t="array" ref="H990">index(Sheet1!$B$25:$B$42, C990+1,1)</f>
        <v>7500</v>
      </c>
      <c r="I990" s="100">
        <f t="shared" si="17"/>
        <v>149.8343471</v>
      </c>
      <c r="J990" s="100">
        <f t="array" ref="J990">index(Sheet1!$F$47:$K$64, C990,B990)</f>
        <v>1551.42</v>
      </c>
      <c r="K990" s="100">
        <f t="array" ref="K990">index(Sheet1!$F$47:$K$64, C990+1,B990)</f>
        <v>1351.35</v>
      </c>
      <c r="L990" s="102">
        <f t="shared" si="18"/>
        <v>1526.047137</v>
      </c>
      <c r="M990" s="83">
        <f>L990/( 0.5*Sheet1!$F$18/12)</f>
        <v>1463.392063</v>
      </c>
      <c r="N990" s="83">
        <f t="shared" si="19"/>
        <v>0.42015276</v>
      </c>
      <c r="O990" s="83">
        <f t="shared" si="20"/>
        <v>422.2201786</v>
      </c>
      <c r="P990" s="83">
        <f t="shared" si="21"/>
        <v>0.1212231348</v>
      </c>
      <c r="Q990" s="83">
        <f t="shared" si="22"/>
        <v>1</v>
      </c>
      <c r="R990" s="86">
        <f t="shared" si="31"/>
        <v>149.8999757</v>
      </c>
      <c r="S990" s="86">
        <f>min(R990, offset(Sheet1!$K$9,B990-1,0))</f>
        <v>149.8999757</v>
      </c>
      <c r="T990" s="83">
        <f t="shared" si="30"/>
        <v>7066.503795</v>
      </c>
      <c r="U990" s="83">
        <f t="shared" si="26"/>
        <v>0</v>
      </c>
      <c r="V990" s="83">
        <f t="shared" si="27"/>
        <v>4.396103401</v>
      </c>
      <c r="W990" s="83">
        <f t="shared" si="28"/>
        <v>2969.942791</v>
      </c>
    </row>
    <row r="991" ht="12.75" customHeight="1">
      <c r="A991" s="83">
        <f t="shared" si="29"/>
        <v>20.1</v>
      </c>
      <c r="B991" s="83">
        <f>IF( ISERROR( MATCH(R990,Sheet1!$K$9:$K$13,1) ), 1,  MATCH(R990,Sheet1!$K$9:$K$13,1)+1)</f>
        <v>3</v>
      </c>
      <c r="C991" s="94">
        <f>IF( ISERROR( MATCH(D991,Sheet1!$B$25:$B$42) ), 1, MATCH(D991,Sheet1!$B$25:$B$42))</f>
        <v>14</v>
      </c>
      <c r="D991" s="83">
        <f>if(U991, OFFSET(Sheet1!$P$9, 2*B990-1, 0),T990)</f>
        <v>7066.503795</v>
      </c>
      <c r="E991" s="100">
        <f t="array" ref="E991">index(Sheet1!$C$25:$H$42, C991,B991)</f>
        <v>148.4892474</v>
      </c>
      <c r="F991" s="100">
        <f t="array" ref="F991">index(Sheet1!$C$25:$H$42, C991+1,B991)</f>
        <v>159.0956222</v>
      </c>
      <c r="G991" s="94">
        <f t="array" ref="G991">index(Sheet1!$B$25:$B$42, C991,1)</f>
        <v>7000</v>
      </c>
      <c r="H991" s="94">
        <f t="array" ref="H991">index(Sheet1!$B$25:$B$42, C991+1,1)</f>
        <v>7500</v>
      </c>
      <c r="I991" s="100">
        <f t="shared" si="17"/>
        <v>149.8999757</v>
      </c>
      <c r="J991" s="100">
        <f t="array" ref="J991">index(Sheet1!$F$47:$K$64, C991,B991)</f>
        <v>1551.42</v>
      </c>
      <c r="K991" s="100">
        <f t="array" ref="K991">index(Sheet1!$F$47:$K$64, C991+1,B991)</f>
        <v>1351.35</v>
      </c>
      <c r="L991" s="102">
        <f t="shared" si="18"/>
        <v>1524.809171</v>
      </c>
      <c r="M991" s="83">
        <f>L991/( 0.5*Sheet1!$F$18/12)</f>
        <v>1462.204925</v>
      </c>
      <c r="N991" s="83">
        <f t="shared" si="19"/>
        <v>0.4198119222</v>
      </c>
      <c r="O991" s="83">
        <f t="shared" si="20"/>
        <v>422.5901312</v>
      </c>
      <c r="P991" s="83">
        <f t="shared" si="21"/>
        <v>0.1213293515</v>
      </c>
      <c r="Q991" s="83">
        <f t="shared" si="22"/>
        <v>1</v>
      </c>
      <c r="R991" s="86">
        <f t="shared" si="31"/>
        <v>149.9655062</v>
      </c>
      <c r="S991" s="86">
        <f>min(R991, offset(Sheet1!$K$9,B991-1,0))</f>
        <v>149.9655062</v>
      </c>
      <c r="T991" s="83">
        <f t="shared" si="30"/>
        <v>7069.592998</v>
      </c>
      <c r="U991" s="83">
        <f t="shared" si="26"/>
        <v>0</v>
      </c>
      <c r="V991" s="83">
        <f t="shared" si="27"/>
        <v>4.398027069</v>
      </c>
      <c r="W991" s="83">
        <f t="shared" si="28"/>
        <v>2974.338895</v>
      </c>
    </row>
    <row r="992" ht="12.75" customHeight="1">
      <c r="A992" s="83">
        <f t="shared" si="29"/>
        <v>20.12</v>
      </c>
      <c r="B992" s="83">
        <f>IF( ISERROR( MATCH(R991,Sheet1!$K$9:$K$13,1) ), 1,  MATCH(R991,Sheet1!$K$9:$K$13,1)+1)</f>
        <v>3</v>
      </c>
      <c r="C992" s="94">
        <f>IF( ISERROR( MATCH(D992,Sheet1!$B$25:$B$42) ), 1, MATCH(D992,Sheet1!$B$25:$B$42))</f>
        <v>14</v>
      </c>
      <c r="D992" s="83">
        <f>if(U992, OFFSET(Sheet1!$P$9, 2*B991-1, 0),T991)</f>
        <v>7069.592998</v>
      </c>
      <c r="E992" s="100">
        <f t="array" ref="E992">index(Sheet1!$C$25:$H$42, C992,B992)</f>
        <v>148.4892474</v>
      </c>
      <c r="F992" s="100">
        <f t="array" ref="F992">index(Sheet1!$C$25:$H$42, C992+1,B992)</f>
        <v>159.0956222</v>
      </c>
      <c r="G992" s="94">
        <f t="array" ref="G992">index(Sheet1!$B$25:$B$42, C992,1)</f>
        <v>7000</v>
      </c>
      <c r="H992" s="94">
        <f t="array" ref="H992">index(Sheet1!$B$25:$B$42, C992+1,1)</f>
        <v>7500</v>
      </c>
      <c r="I992" s="100">
        <f t="shared" si="17"/>
        <v>149.9655062</v>
      </c>
      <c r="J992" s="100">
        <f t="array" ref="J992">index(Sheet1!$F$47:$K$64, C992,B992)</f>
        <v>1551.42</v>
      </c>
      <c r="K992" s="100">
        <f t="array" ref="K992">index(Sheet1!$F$47:$K$64, C992+1,B992)</f>
        <v>1351.35</v>
      </c>
      <c r="L992" s="102">
        <f t="shared" si="18"/>
        <v>1523.573058</v>
      </c>
      <c r="M992" s="83">
        <f>L992/( 0.5*Sheet1!$F$18/12)</f>
        <v>1461.019563</v>
      </c>
      <c r="N992" s="83">
        <f t="shared" si="19"/>
        <v>0.4194715942</v>
      </c>
      <c r="O992" s="83">
        <f t="shared" si="20"/>
        <v>422.9596922</v>
      </c>
      <c r="P992" s="83">
        <f t="shared" si="21"/>
        <v>0.1214354557</v>
      </c>
      <c r="Q992" s="83">
        <f t="shared" si="22"/>
        <v>1</v>
      </c>
      <c r="R992" s="86">
        <f t="shared" si="31"/>
        <v>150.0309387</v>
      </c>
      <c r="S992" s="86">
        <f>min(R992, offset(Sheet1!$K$9,B992-1,0))</f>
        <v>150.0309387</v>
      </c>
      <c r="T992" s="83">
        <f t="shared" si="30"/>
        <v>7072.677581</v>
      </c>
      <c r="U992" s="83">
        <f t="shared" si="26"/>
        <v>0</v>
      </c>
      <c r="V992" s="83">
        <f t="shared" si="27"/>
        <v>4.399947859</v>
      </c>
      <c r="W992" s="83">
        <f t="shared" si="28"/>
        <v>2978.736922</v>
      </c>
    </row>
    <row r="993" ht="12.75" customHeight="1">
      <c r="A993" s="83">
        <f t="shared" si="29"/>
        <v>20.14</v>
      </c>
      <c r="B993" s="83">
        <f>IF( ISERROR( MATCH(R992,Sheet1!$K$9:$K$13,1) ), 1,  MATCH(R992,Sheet1!$K$9:$K$13,1)+1)</f>
        <v>3</v>
      </c>
      <c r="C993" s="94">
        <f>IF( ISERROR( MATCH(D993,Sheet1!$B$25:$B$42) ), 1, MATCH(D993,Sheet1!$B$25:$B$42))</f>
        <v>14</v>
      </c>
      <c r="D993" s="83">
        <f>if(U993, OFFSET(Sheet1!$P$9, 2*B992-1, 0),T992)</f>
        <v>7072.677581</v>
      </c>
      <c r="E993" s="100">
        <f t="array" ref="E993">index(Sheet1!$C$25:$H$42, C993,B993)</f>
        <v>148.4892474</v>
      </c>
      <c r="F993" s="100">
        <f t="array" ref="F993">index(Sheet1!$C$25:$H$42, C993+1,B993)</f>
        <v>159.0956222</v>
      </c>
      <c r="G993" s="94">
        <f t="array" ref="G993">index(Sheet1!$B$25:$B$42, C993,1)</f>
        <v>7000</v>
      </c>
      <c r="H993" s="94">
        <f t="array" ref="H993">index(Sheet1!$B$25:$B$42, C993+1,1)</f>
        <v>7500</v>
      </c>
      <c r="I993" s="100">
        <f t="shared" si="17"/>
        <v>150.0309387</v>
      </c>
      <c r="J993" s="100">
        <f t="array" ref="J993">index(Sheet1!$F$47:$K$64, C993,B993)</f>
        <v>1551.42</v>
      </c>
      <c r="K993" s="100">
        <f t="array" ref="K993">index(Sheet1!$F$47:$K$64, C993+1,B993)</f>
        <v>1351.35</v>
      </c>
      <c r="L993" s="102">
        <f t="shared" si="18"/>
        <v>1522.338793</v>
      </c>
      <c r="M993" s="83">
        <f>L993/( 0.5*Sheet1!$F$18/12)</f>
        <v>1459.835973</v>
      </c>
      <c r="N993" s="83">
        <f t="shared" si="19"/>
        <v>0.4191317752</v>
      </c>
      <c r="O993" s="83">
        <f t="shared" si="20"/>
        <v>423.3288616</v>
      </c>
      <c r="P993" s="83">
        <f t="shared" si="21"/>
        <v>0.1215414475</v>
      </c>
      <c r="Q993" s="83">
        <f t="shared" si="22"/>
        <v>1</v>
      </c>
      <c r="R993" s="86">
        <f t="shared" si="31"/>
        <v>150.0962733</v>
      </c>
      <c r="S993" s="86">
        <f>min(R993, offset(Sheet1!$K$9,B993-1,0))</f>
        <v>150.0962733</v>
      </c>
      <c r="T993" s="83">
        <f t="shared" si="30"/>
        <v>7075.757549</v>
      </c>
      <c r="U993" s="83">
        <f t="shared" si="26"/>
        <v>0</v>
      </c>
      <c r="V993" s="83">
        <f t="shared" si="27"/>
        <v>4.401865776</v>
      </c>
      <c r="W993" s="83">
        <f t="shared" si="28"/>
        <v>2983.13687</v>
      </c>
    </row>
    <row r="994" ht="12.75" customHeight="1">
      <c r="A994" s="83">
        <f t="shared" si="29"/>
        <v>20.16</v>
      </c>
      <c r="B994" s="83">
        <f>IF( ISERROR( MATCH(R993,Sheet1!$K$9:$K$13,1) ), 1,  MATCH(R993,Sheet1!$K$9:$K$13,1)+1)</f>
        <v>3</v>
      </c>
      <c r="C994" s="94">
        <f>IF( ISERROR( MATCH(D994,Sheet1!$B$25:$B$42) ), 1, MATCH(D994,Sheet1!$B$25:$B$42))</f>
        <v>14</v>
      </c>
      <c r="D994" s="83">
        <f>if(U994, OFFSET(Sheet1!$P$9, 2*B993-1, 0),T993)</f>
        <v>7075.757549</v>
      </c>
      <c r="E994" s="100">
        <f t="array" ref="E994">index(Sheet1!$C$25:$H$42, C994,B994)</f>
        <v>148.4892474</v>
      </c>
      <c r="F994" s="100">
        <f t="array" ref="F994">index(Sheet1!$C$25:$H$42, C994+1,B994)</f>
        <v>159.0956222</v>
      </c>
      <c r="G994" s="94">
        <f t="array" ref="G994">index(Sheet1!$B$25:$B$42, C994,1)</f>
        <v>7000</v>
      </c>
      <c r="H994" s="94">
        <f t="array" ref="H994">index(Sheet1!$B$25:$B$42, C994+1,1)</f>
        <v>7500</v>
      </c>
      <c r="I994" s="100">
        <f t="shared" si="17"/>
        <v>150.0962733</v>
      </c>
      <c r="J994" s="100">
        <f t="array" ref="J994">index(Sheet1!$F$47:$K$64, C994,B994)</f>
        <v>1551.42</v>
      </c>
      <c r="K994" s="100">
        <f t="array" ref="K994">index(Sheet1!$F$47:$K$64, C994+1,B994)</f>
        <v>1351.35</v>
      </c>
      <c r="L994" s="102">
        <f t="shared" si="18"/>
        <v>1521.106374</v>
      </c>
      <c r="M994" s="83">
        <f>L994/( 0.5*Sheet1!$F$18/12)</f>
        <v>1458.654154</v>
      </c>
      <c r="N994" s="83">
        <f t="shared" si="19"/>
        <v>0.4187924645</v>
      </c>
      <c r="O994" s="83">
        <f t="shared" si="20"/>
        <v>423.6976395</v>
      </c>
      <c r="P994" s="83">
        <f t="shared" si="21"/>
        <v>0.1216473269</v>
      </c>
      <c r="Q994" s="83">
        <f t="shared" si="22"/>
        <v>1</v>
      </c>
      <c r="R994" s="86">
        <f t="shared" si="31"/>
        <v>150.1615102</v>
      </c>
      <c r="S994" s="86">
        <f>min(R994, offset(Sheet1!$K$9,B994-1,0))</f>
        <v>150.1615102</v>
      </c>
      <c r="T994" s="83">
        <f t="shared" si="30"/>
        <v>7078.832911</v>
      </c>
      <c r="U994" s="83">
        <f t="shared" si="26"/>
        <v>0</v>
      </c>
      <c r="V994" s="83">
        <f t="shared" si="27"/>
        <v>4.403780824</v>
      </c>
      <c r="W994" s="83">
        <f t="shared" si="28"/>
        <v>2987.538735</v>
      </c>
    </row>
    <row r="995" ht="12.75" customHeight="1">
      <c r="A995" s="83">
        <f t="shared" si="29"/>
        <v>20.18</v>
      </c>
      <c r="B995" s="83">
        <f>IF( ISERROR( MATCH(R994,Sheet1!$K$9:$K$13,1) ), 1,  MATCH(R994,Sheet1!$K$9:$K$13,1)+1)</f>
        <v>3</v>
      </c>
      <c r="C995" s="94">
        <f>IF( ISERROR( MATCH(D995,Sheet1!$B$25:$B$42) ), 1, MATCH(D995,Sheet1!$B$25:$B$42))</f>
        <v>14</v>
      </c>
      <c r="D995" s="83">
        <f>if(U995, OFFSET(Sheet1!$P$9, 2*B994-1, 0),T994)</f>
        <v>7078.832911</v>
      </c>
      <c r="E995" s="100">
        <f t="array" ref="E995">index(Sheet1!$C$25:$H$42, C995,B995)</f>
        <v>148.4892474</v>
      </c>
      <c r="F995" s="100">
        <f t="array" ref="F995">index(Sheet1!$C$25:$H$42, C995+1,B995)</f>
        <v>159.0956222</v>
      </c>
      <c r="G995" s="94">
        <f t="array" ref="G995">index(Sheet1!$B$25:$B$42, C995,1)</f>
        <v>7000</v>
      </c>
      <c r="H995" s="94">
        <f t="array" ref="H995">index(Sheet1!$B$25:$B$42, C995+1,1)</f>
        <v>7500</v>
      </c>
      <c r="I995" s="100">
        <f t="shared" si="17"/>
        <v>150.1615102</v>
      </c>
      <c r="J995" s="100">
        <f t="array" ref="J995">index(Sheet1!$F$47:$K$64, C995,B995)</f>
        <v>1551.42</v>
      </c>
      <c r="K995" s="100">
        <f t="array" ref="K995">index(Sheet1!$F$47:$K$64, C995+1,B995)</f>
        <v>1351.35</v>
      </c>
      <c r="L995" s="102">
        <f t="shared" si="18"/>
        <v>1519.875799</v>
      </c>
      <c r="M995" s="83">
        <f>L995/( 0.5*Sheet1!$F$18/12)</f>
        <v>1457.474103</v>
      </c>
      <c r="N995" s="83">
        <f t="shared" si="19"/>
        <v>0.4184536615</v>
      </c>
      <c r="O995" s="83">
        <f t="shared" si="20"/>
        <v>424.0660259</v>
      </c>
      <c r="P995" s="83">
        <f t="shared" si="21"/>
        <v>0.1217530939</v>
      </c>
      <c r="Q995" s="83">
        <f t="shared" si="22"/>
        <v>1</v>
      </c>
      <c r="R995" s="86">
        <f t="shared" si="31"/>
        <v>150.2266494</v>
      </c>
      <c r="S995" s="86">
        <f>min(R995, offset(Sheet1!$K$9,B995-1,0))</f>
        <v>150.2266494</v>
      </c>
      <c r="T995" s="83">
        <f t="shared" si="30"/>
        <v>7081.90367</v>
      </c>
      <c r="U995" s="83">
        <f t="shared" si="26"/>
        <v>0</v>
      </c>
      <c r="V995" s="83">
        <f t="shared" si="27"/>
        <v>4.405693008</v>
      </c>
      <c r="W995" s="83">
        <f t="shared" si="28"/>
        <v>2991.942516</v>
      </c>
    </row>
    <row r="996" ht="12.75" customHeight="1">
      <c r="A996" s="83">
        <f t="shared" si="29"/>
        <v>20.2</v>
      </c>
      <c r="B996" s="83">
        <f>IF( ISERROR( MATCH(R995,Sheet1!$K$9:$K$13,1) ), 1,  MATCH(R995,Sheet1!$K$9:$K$13,1)+1)</f>
        <v>3</v>
      </c>
      <c r="C996" s="94">
        <f>IF( ISERROR( MATCH(D996,Sheet1!$B$25:$B$42) ), 1, MATCH(D996,Sheet1!$B$25:$B$42))</f>
        <v>14</v>
      </c>
      <c r="D996" s="83">
        <f>if(U996, OFFSET(Sheet1!$P$9, 2*B995-1, 0),T995)</f>
        <v>7081.90367</v>
      </c>
      <c r="E996" s="100">
        <f t="array" ref="E996">index(Sheet1!$C$25:$H$42, C996,B996)</f>
        <v>148.4892474</v>
      </c>
      <c r="F996" s="100">
        <f t="array" ref="F996">index(Sheet1!$C$25:$H$42, C996+1,B996)</f>
        <v>159.0956222</v>
      </c>
      <c r="G996" s="94">
        <f t="array" ref="G996">index(Sheet1!$B$25:$B$42, C996,1)</f>
        <v>7000</v>
      </c>
      <c r="H996" s="94">
        <f t="array" ref="H996">index(Sheet1!$B$25:$B$42, C996+1,1)</f>
        <v>7500</v>
      </c>
      <c r="I996" s="100">
        <f t="shared" si="17"/>
        <v>150.2266494</v>
      </c>
      <c r="J996" s="100">
        <f t="array" ref="J996">index(Sheet1!$F$47:$K$64, C996,B996)</f>
        <v>1551.42</v>
      </c>
      <c r="K996" s="100">
        <f t="array" ref="K996">index(Sheet1!$F$47:$K$64, C996+1,B996)</f>
        <v>1351.35</v>
      </c>
      <c r="L996" s="102">
        <f t="shared" si="18"/>
        <v>1518.647065</v>
      </c>
      <c r="M996" s="83">
        <f>L996/( 0.5*Sheet1!$F$18/12)</f>
        <v>1456.295817</v>
      </c>
      <c r="N996" s="83">
        <f t="shared" si="19"/>
        <v>0.4181153653</v>
      </c>
      <c r="O996" s="83">
        <f t="shared" si="20"/>
        <v>424.4340209</v>
      </c>
      <c r="P996" s="83">
        <f t="shared" si="21"/>
        <v>0.1218587485</v>
      </c>
      <c r="Q996" s="83">
        <f t="shared" si="22"/>
        <v>1</v>
      </c>
      <c r="R996" s="86">
        <f t="shared" si="31"/>
        <v>150.2916912</v>
      </c>
      <c r="S996" s="86">
        <f>min(R996, offset(Sheet1!$K$9,B996-1,0))</f>
        <v>150.2916912</v>
      </c>
      <c r="T996" s="83">
        <f t="shared" si="30"/>
        <v>7084.969836</v>
      </c>
      <c r="U996" s="83">
        <f t="shared" si="26"/>
        <v>0</v>
      </c>
      <c r="V996" s="83">
        <f t="shared" si="27"/>
        <v>4.40760233</v>
      </c>
      <c r="W996" s="83">
        <f t="shared" si="28"/>
        <v>2996.348209</v>
      </c>
    </row>
    <row r="997" ht="12.75" customHeight="1">
      <c r="A997" s="83">
        <f t="shared" si="29"/>
        <v>20.22</v>
      </c>
      <c r="B997" s="83">
        <f>IF( ISERROR( MATCH(R996,Sheet1!$K$9:$K$13,1) ), 1,  MATCH(R996,Sheet1!$K$9:$K$13,1)+1)</f>
        <v>3</v>
      </c>
      <c r="C997" s="94">
        <f>IF( ISERROR( MATCH(D997,Sheet1!$B$25:$B$42) ), 1, MATCH(D997,Sheet1!$B$25:$B$42))</f>
        <v>14</v>
      </c>
      <c r="D997" s="83">
        <f>if(U997, OFFSET(Sheet1!$P$9, 2*B996-1, 0),T996)</f>
        <v>7084.969836</v>
      </c>
      <c r="E997" s="100">
        <f t="array" ref="E997">index(Sheet1!$C$25:$H$42, C997,B997)</f>
        <v>148.4892474</v>
      </c>
      <c r="F997" s="100">
        <f t="array" ref="F997">index(Sheet1!$C$25:$H$42, C997+1,B997)</f>
        <v>159.0956222</v>
      </c>
      <c r="G997" s="94">
        <f t="array" ref="G997">index(Sheet1!$B$25:$B$42, C997,1)</f>
        <v>7000</v>
      </c>
      <c r="H997" s="94">
        <f t="array" ref="H997">index(Sheet1!$B$25:$B$42, C997+1,1)</f>
        <v>7500</v>
      </c>
      <c r="I997" s="100">
        <f t="shared" si="17"/>
        <v>150.2916912</v>
      </c>
      <c r="J997" s="100">
        <f t="array" ref="J997">index(Sheet1!$F$47:$K$64, C997,B997)</f>
        <v>1551.42</v>
      </c>
      <c r="K997" s="100">
        <f t="array" ref="K997">index(Sheet1!$F$47:$K$64, C997+1,B997)</f>
        <v>1351.35</v>
      </c>
      <c r="L997" s="102">
        <f t="shared" si="18"/>
        <v>1517.42017</v>
      </c>
      <c r="M997" s="83">
        <f>L997/( 0.5*Sheet1!$F$18/12)</f>
        <v>1455.119295</v>
      </c>
      <c r="N997" s="83">
        <f t="shared" si="19"/>
        <v>0.4177775753</v>
      </c>
      <c r="O997" s="83">
        <f t="shared" si="20"/>
        <v>424.8016244</v>
      </c>
      <c r="P997" s="83">
        <f t="shared" si="21"/>
        <v>0.1219642907</v>
      </c>
      <c r="Q997" s="83">
        <f t="shared" si="22"/>
        <v>1</v>
      </c>
      <c r="R997" s="86">
        <f t="shared" si="31"/>
        <v>150.3566357</v>
      </c>
      <c r="S997" s="86">
        <f>min(R997, offset(Sheet1!$K$9,B997-1,0))</f>
        <v>150.3566357</v>
      </c>
      <c r="T997" s="83">
        <f t="shared" si="30"/>
        <v>7088.031412</v>
      </c>
      <c r="U997" s="83">
        <f t="shared" si="26"/>
        <v>0</v>
      </c>
      <c r="V997" s="83">
        <f t="shared" si="27"/>
        <v>4.409508795</v>
      </c>
      <c r="W997" s="83">
        <f t="shared" si="28"/>
        <v>3000.755811</v>
      </c>
    </row>
    <row r="998" ht="12.75" customHeight="1">
      <c r="A998" s="83">
        <f t="shared" si="29"/>
        <v>20.24</v>
      </c>
      <c r="B998" s="83">
        <f>IF( ISERROR( MATCH(R997,Sheet1!$K$9:$K$13,1) ), 1,  MATCH(R997,Sheet1!$K$9:$K$13,1)+1)</f>
        <v>3</v>
      </c>
      <c r="C998" s="94">
        <f>IF( ISERROR( MATCH(D998,Sheet1!$B$25:$B$42) ), 1, MATCH(D998,Sheet1!$B$25:$B$42))</f>
        <v>14</v>
      </c>
      <c r="D998" s="83">
        <f>if(U998, OFFSET(Sheet1!$P$9, 2*B997-1, 0),T997)</f>
        <v>7088.031412</v>
      </c>
      <c r="E998" s="100">
        <f t="array" ref="E998">index(Sheet1!$C$25:$H$42, C998,B998)</f>
        <v>148.4892474</v>
      </c>
      <c r="F998" s="100">
        <f t="array" ref="F998">index(Sheet1!$C$25:$H$42, C998+1,B998)</f>
        <v>159.0956222</v>
      </c>
      <c r="G998" s="94">
        <f t="array" ref="G998">index(Sheet1!$B$25:$B$42, C998,1)</f>
        <v>7000</v>
      </c>
      <c r="H998" s="94">
        <f t="array" ref="H998">index(Sheet1!$B$25:$B$42, C998+1,1)</f>
        <v>7500</v>
      </c>
      <c r="I998" s="100">
        <f t="shared" si="17"/>
        <v>150.3566357</v>
      </c>
      <c r="J998" s="100">
        <f t="array" ref="J998">index(Sheet1!$F$47:$K$64, C998,B998)</f>
        <v>1551.42</v>
      </c>
      <c r="K998" s="100">
        <f t="array" ref="K998">index(Sheet1!$F$47:$K$64, C998+1,B998)</f>
        <v>1351.35</v>
      </c>
      <c r="L998" s="102">
        <f t="shared" si="18"/>
        <v>1516.195111</v>
      </c>
      <c r="M998" s="83">
        <f>L998/( 0.5*Sheet1!$F$18/12)</f>
        <v>1453.944533</v>
      </c>
      <c r="N998" s="83">
        <f t="shared" si="19"/>
        <v>0.4174402908</v>
      </c>
      <c r="O998" s="83">
        <f t="shared" si="20"/>
        <v>425.1688367</v>
      </c>
      <c r="P998" s="83">
        <f t="shared" si="21"/>
        <v>0.1220697205</v>
      </c>
      <c r="Q998" s="83">
        <f t="shared" si="22"/>
        <v>1</v>
      </c>
      <c r="R998" s="86">
        <f t="shared" si="31"/>
        <v>150.421483</v>
      </c>
      <c r="S998" s="86">
        <f>min(R998, offset(Sheet1!$K$9,B998-1,0))</f>
        <v>150.421483</v>
      </c>
      <c r="T998" s="83">
        <f t="shared" si="30"/>
        <v>7091.088407</v>
      </c>
      <c r="U998" s="83">
        <f t="shared" si="26"/>
        <v>0</v>
      </c>
      <c r="V998" s="83">
        <f t="shared" si="27"/>
        <v>4.411412407</v>
      </c>
      <c r="W998" s="83">
        <f t="shared" si="28"/>
        <v>3005.16532</v>
      </c>
    </row>
    <row r="999" ht="12.75" customHeight="1">
      <c r="A999" s="83">
        <f t="shared" si="29"/>
        <v>20.26</v>
      </c>
      <c r="B999" s="83">
        <f>IF( ISERROR( MATCH(R998,Sheet1!$K$9:$K$13,1) ), 1,  MATCH(R998,Sheet1!$K$9:$K$13,1)+1)</f>
        <v>3</v>
      </c>
      <c r="C999" s="94">
        <f>IF( ISERROR( MATCH(D999,Sheet1!$B$25:$B$42) ), 1, MATCH(D999,Sheet1!$B$25:$B$42))</f>
        <v>14</v>
      </c>
      <c r="D999" s="83">
        <f>if(U999, OFFSET(Sheet1!$P$9, 2*B998-1, 0),T998)</f>
        <v>7091.088407</v>
      </c>
      <c r="E999" s="100">
        <f t="array" ref="E999">index(Sheet1!$C$25:$H$42, C999,B999)</f>
        <v>148.4892474</v>
      </c>
      <c r="F999" s="100">
        <f t="array" ref="F999">index(Sheet1!$C$25:$H$42, C999+1,B999)</f>
        <v>159.0956222</v>
      </c>
      <c r="G999" s="94">
        <f t="array" ref="G999">index(Sheet1!$B$25:$B$42, C999,1)</f>
        <v>7000</v>
      </c>
      <c r="H999" s="94">
        <f t="array" ref="H999">index(Sheet1!$B$25:$B$42, C999+1,1)</f>
        <v>7500</v>
      </c>
      <c r="I999" s="100">
        <f t="shared" si="17"/>
        <v>150.421483</v>
      </c>
      <c r="J999" s="100">
        <f t="array" ref="J999">index(Sheet1!$F$47:$K$64, C999,B999)</f>
        <v>1551.42</v>
      </c>
      <c r="K999" s="100">
        <f t="array" ref="K999">index(Sheet1!$F$47:$K$64, C999+1,B999)</f>
        <v>1351.35</v>
      </c>
      <c r="L999" s="102">
        <f t="shared" si="18"/>
        <v>1514.971885</v>
      </c>
      <c r="M999" s="83">
        <f>L999/( 0.5*Sheet1!$F$18/12)</f>
        <v>1452.771529</v>
      </c>
      <c r="N999" s="83">
        <f t="shared" si="19"/>
        <v>0.417103511</v>
      </c>
      <c r="O999" s="83">
        <f t="shared" si="20"/>
        <v>425.5356576</v>
      </c>
      <c r="P999" s="83">
        <f t="shared" si="21"/>
        <v>0.1221750381</v>
      </c>
      <c r="Q999" s="83">
        <f t="shared" si="22"/>
        <v>1</v>
      </c>
      <c r="R999" s="86">
        <f t="shared" si="31"/>
        <v>150.4862332</v>
      </c>
      <c r="S999" s="86">
        <f>min(R999, offset(Sheet1!$K$9,B999-1,0))</f>
        <v>150.4862332</v>
      </c>
      <c r="T999" s="83">
        <f t="shared" si="30"/>
        <v>7094.140826</v>
      </c>
      <c r="U999" s="83">
        <f t="shared" si="26"/>
        <v>0</v>
      </c>
      <c r="V999" s="83">
        <f t="shared" si="27"/>
        <v>4.41331317</v>
      </c>
      <c r="W999" s="83">
        <f t="shared" si="28"/>
        <v>3009.576733</v>
      </c>
    </row>
    <row r="1000" ht="12.75" customHeight="1">
      <c r="A1000" s="83">
        <f t="shared" si="29"/>
        <v>20.28</v>
      </c>
      <c r="B1000" s="83">
        <f>IF( ISERROR( MATCH(R999,Sheet1!$K$9:$K$13,1) ), 1,  MATCH(R999,Sheet1!$K$9:$K$13,1)+1)</f>
        <v>3</v>
      </c>
      <c r="C1000" s="94">
        <f>IF( ISERROR( MATCH(D1000,Sheet1!$B$25:$B$42) ), 1, MATCH(D1000,Sheet1!$B$25:$B$42))</f>
        <v>14</v>
      </c>
      <c r="D1000" s="83">
        <f>if(U1000, OFFSET(Sheet1!$P$9, 2*B999-1, 0),T999)</f>
        <v>7094.140826</v>
      </c>
      <c r="E1000" s="100">
        <f t="array" ref="E1000">index(Sheet1!$C$25:$H$42, C1000,B1000)</f>
        <v>148.4892474</v>
      </c>
      <c r="F1000" s="100">
        <f t="array" ref="F1000">index(Sheet1!$C$25:$H$42, C1000+1,B1000)</f>
        <v>159.0956222</v>
      </c>
      <c r="G1000" s="94">
        <f t="array" ref="G1000">index(Sheet1!$B$25:$B$42, C1000,1)</f>
        <v>7000</v>
      </c>
      <c r="H1000" s="94">
        <f t="array" ref="H1000">index(Sheet1!$B$25:$B$42, C1000+1,1)</f>
        <v>7500</v>
      </c>
      <c r="I1000" s="100">
        <f t="shared" si="17"/>
        <v>150.4862332</v>
      </c>
      <c r="J1000" s="100">
        <f t="array" ref="J1000">index(Sheet1!$F$47:$K$64, C1000,B1000)</f>
        <v>1551.42</v>
      </c>
      <c r="K1000" s="100">
        <f t="array" ref="K1000">index(Sheet1!$F$47:$K$64, C1000+1,B1000)</f>
        <v>1351.35</v>
      </c>
      <c r="L1000" s="102">
        <f t="shared" si="18"/>
        <v>1513.75049</v>
      </c>
      <c r="M1000" s="83">
        <f>L1000/( 0.5*Sheet1!$F$18/12)</f>
        <v>1451.600281</v>
      </c>
      <c r="N1000" s="83">
        <f t="shared" si="19"/>
        <v>0.4167672354</v>
      </c>
      <c r="O1000" s="83">
        <f t="shared" si="20"/>
        <v>425.9020874</v>
      </c>
      <c r="P1000" s="83">
        <f t="shared" si="21"/>
        <v>0.1222802433</v>
      </c>
      <c r="Q1000" s="83">
        <f t="shared" si="22"/>
        <v>1</v>
      </c>
      <c r="R1000" s="86">
        <f t="shared" si="31"/>
        <v>150.5508864</v>
      </c>
      <c r="S1000" s="86">
        <f>min(R1000, offset(Sheet1!$K$9,B1000-1,0))</f>
        <v>150.5508864</v>
      </c>
      <c r="T1000" s="83">
        <f t="shared" si="30"/>
        <v>7097.188677</v>
      </c>
      <c r="U1000" s="83">
        <f t="shared" si="26"/>
        <v>0</v>
      </c>
      <c r="V1000" s="83">
        <f t="shared" si="27"/>
        <v>4.415211087</v>
      </c>
      <c r="W1000" s="83">
        <f t="shared" si="28"/>
        <v>3013.990046</v>
      </c>
    </row>
    <row r="1001" ht="12.75" customHeight="1">
      <c r="A1001" s="83">
        <f t="shared" si="29"/>
        <v>20.3</v>
      </c>
      <c r="B1001" s="83">
        <f>IF( ISERROR( MATCH(R1000,Sheet1!$K$9:$K$13,1) ), 1,  MATCH(R1000,Sheet1!$K$9:$K$13,1)+1)</f>
        <v>3</v>
      </c>
      <c r="C1001" s="94">
        <f>IF( ISERROR( MATCH(D1001,Sheet1!$B$25:$B$42) ), 1, MATCH(D1001,Sheet1!$B$25:$B$42))</f>
        <v>14</v>
      </c>
      <c r="D1001" s="83">
        <f>if(U1001, OFFSET(Sheet1!$P$9, 2*B1000-1, 0),T1000)</f>
        <v>7097.188677</v>
      </c>
      <c r="E1001" s="100">
        <f t="array" ref="E1001">index(Sheet1!$C$25:$H$42, C1001,B1001)</f>
        <v>148.4892474</v>
      </c>
      <c r="F1001" s="100">
        <f t="array" ref="F1001">index(Sheet1!$C$25:$H$42, C1001+1,B1001)</f>
        <v>159.0956222</v>
      </c>
      <c r="G1001" s="94">
        <f t="array" ref="G1001">index(Sheet1!$B$25:$B$42, C1001,1)</f>
        <v>7000</v>
      </c>
      <c r="H1001" s="94">
        <f t="array" ref="H1001">index(Sheet1!$B$25:$B$42, C1001+1,1)</f>
        <v>7500</v>
      </c>
      <c r="I1001" s="100">
        <f t="shared" si="17"/>
        <v>150.5508864</v>
      </c>
      <c r="J1001" s="100">
        <f t="array" ref="J1001">index(Sheet1!$F$47:$K$64, C1001,B1001)</f>
        <v>1551.42</v>
      </c>
      <c r="K1001" s="100">
        <f t="array" ref="K1001">index(Sheet1!$F$47:$K$64, C1001+1,B1001)</f>
        <v>1351.35</v>
      </c>
      <c r="L1001" s="102">
        <f t="shared" si="18"/>
        <v>1512.530923</v>
      </c>
      <c r="M1001" s="83">
        <f>L1001/( 0.5*Sheet1!$F$18/12)</f>
        <v>1450.430786</v>
      </c>
      <c r="N1001" s="83">
        <f t="shared" si="19"/>
        <v>0.4164314631</v>
      </c>
      <c r="O1001" s="83">
        <f t="shared" si="20"/>
        <v>426.2681259</v>
      </c>
      <c r="P1001" s="83">
        <f t="shared" si="21"/>
        <v>0.1223853362</v>
      </c>
      <c r="Q1001" s="83">
        <f t="shared" si="22"/>
        <v>1</v>
      </c>
      <c r="R1001" s="86">
        <f t="shared" si="31"/>
        <v>150.6154429</v>
      </c>
      <c r="S1001" s="86">
        <f>min(R1001, offset(Sheet1!$K$9,B1001-1,0))</f>
        <v>150.6154429</v>
      </c>
      <c r="T1001" s="83">
        <f t="shared" si="30"/>
        <v>7100.231964</v>
      </c>
      <c r="U1001" s="83">
        <f t="shared" si="26"/>
        <v>0</v>
      </c>
      <c r="V1001" s="83">
        <f t="shared" si="27"/>
        <v>4.417106164</v>
      </c>
      <c r="W1001" s="83">
        <f t="shared" si="28"/>
        <v>3018.405257</v>
      </c>
    </row>
    <row r="1002" ht="12.75" customHeight="1">
      <c r="A1002" s="83">
        <f t="shared" si="29"/>
        <v>20.32</v>
      </c>
      <c r="B1002" s="83">
        <f>IF( ISERROR( MATCH(R1001,Sheet1!$K$9:$K$13,1) ), 1,  MATCH(R1001,Sheet1!$K$9:$K$13,1)+1)</f>
        <v>3</v>
      </c>
      <c r="C1002" s="94">
        <f>IF( ISERROR( MATCH(D1002,Sheet1!$B$25:$B$42) ), 1, MATCH(D1002,Sheet1!$B$25:$B$42))</f>
        <v>14</v>
      </c>
      <c r="D1002" s="83">
        <f>if(U1002, OFFSET(Sheet1!$P$9, 2*B1001-1, 0),T1001)</f>
        <v>7100.231964</v>
      </c>
      <c r="E1002" s="100">
        <f t="array" ref="E1002">index(Sheet1!$C$25:$H$42, C1002,B1002)</f>
        <v>148.4892474</v>
      </c>
      <c r="F1002" s="100">
        <f t="array" ref="F1002">index(Sheet1!$C$25:$H$42, C1002+1,B1002)</f>
        <v>159.0956222</v>
      </c>
      <c r="G1002" s="94">
        <f t="array" ref="G1002">index(Sheet1!$B$25:$B$42, C1002,1)</f>
        <v>7000</v>
      </c>
      <c r="H1002" s="94">
        <f t="array" ref="H1002">index(Sheet1!$B$25:$B$42, C1002+1,1)</f>
        <v>7500</v>
      </c>
      <c r="I1002" s="100">
        <f t="shared" si="17"/>
        <v>150.6154429</v>
      </c>
      <c r="J1002" s="100">
        <f t="array" ref="J1002">index(Sheet1!$F$47:$K$64, C1002,B1002)</f>
        <v>1551.42</v>
      </c>
      <c r="K1002" s="100">
        <f t="array" ref="K1002">index(Sheet1!$F$47:$K$64, C1002+1,B1002)</f>
        <v>1351.35</v>
      </c>
      <c r="L1002" s="102">
        <f t="shared" si="18"/>
        <v>1511.313182</v>
      </c>
      <c r="M1002" s="83">
        <f>L1002/( 0.5*Sheet1!$F$18/12)</f>
        <v>1449.263042</v>
      </c>
      <c r="N1002" s="83">
        <f t="shared" si="19"/>
        <v>0.4160961935</v>
      </c>
      <c r="O1002" s="83">
        <f t="shared" si="20"/>
        <v>426.6337734</v>
      </c>
      <c r="P1002" s="83">
        <f t="shared" si="21"/>
        <v>0.1224903168</v>
      </c>
      <c r="Q1002" s="83">
        <f t="shared" si="22"/>
        <v>1</v>
      </c>
      <c r="R1002" s="86">
        <f t="shared" si="31"/>
        <v>150.6799028</v>
      </c>
      <c r="S1002" s="86">
        <f>min(R1002, offset(Sheet1!$K$9,B1002-1,0))</f>
        <v>150.6799028</v>
      </c>
      <c r="T1002" s="83">
        <f t="shared" si="30"/>
        <v>7103.270695</v>
      </c>
      <c r="U1002" s="83">
        <f t="shared" si="26"/>
        <v>0</v>
      </c>
      <c r="V1002" s="83">
        <f t="shared" si="27"/>
        <v>4.418998404</v>
      </c>
      <c r="W1002" s="83">
        <f t="shared" si="28"/>
        <v>3022.822363</v>
      </c>
    </row>
    <row r="1003" ht="12.75" customHeight="1">
      <c r="A1003" s="83">
        <f t="shared" si="29"/>
        <v>20.34</v>
      </c>
      <c r="B1003" s="83">
        <f>IF( ISERROR( MATCH(R1002,Sheet1!$K$9:$K$13,1) ), 1,  MATCH(R1002,Sheet1!$K$9:$K$13,1)+1)</f>
        <v>3</v>
      </c>
      <c r="C1003" s="94">
        <f>IF( ISERROR( MATCH(D1003,Sheet1!$B$25:$B$42) ), 1, MATCH(D1003,Sheet1!$B$25:$B$42))</f>
        <v>14</v>
      </c>
      <c r="D1003" s="83">
        <f>if(U1003, OFFSET(Sheet1!$P$9, 2*B1002-1, 0),T1002)</f>
        <v>7103.270695</v>
      </c>
      <c r="E1003" s="100">
        <f t="array" ref="E1003">index(Sheet1!$C$25:$H$42, C1003,B1003)</f>
        <v>148.4892474</v>
      </c>
      <c r="F1003" s="100">
        <f t="array" ref="F1003">index(Sheet1!$C$25:$H$42, C1003+1,B1003)</f>
        <v>159.0956222</v>
      </c>
      <c r="G1003" s="94">
        <f t="array" ref="G1003">index(Sheet1!$B$25:$B$42, C1003,1)</f>
        <v>7000</v>
      </c>
      <c r="H1003" s="94">
        <f t="array" ref="H1003">index(Sheet1!$B$25:$B$42, C1003+1,1)</f>
        <v>7500</v>
      </c>
      <c r="I1003" s="100">
        <f t="shared" si="17"/>
        <v>150.6799028</v>
      </c>
      <c r="J1003" s="100">
        <f t="array" ref="J1003">index(Sheet1!$F$47:$K$64, C1003,B1003)</f>
        <v>1551.42</v>
      </c>
      <c r="K1003" s="100">
        <f t="array" ref="K1003">index(Sheet1!$F$47:$K$64, C1003+1,B1003)</f>
        <v>1351.35</v>
      </c>
      <c r="L1003" s="102">
        <f t="shared" si="18"/>
        <v>1510.097264</v>
      </c>
      <c r="M1003" s="83">
        <f>L1003/( 0.5*Sheet1!$F$18/12)</f>
        <v>1448.097046</v>
      </c>
      <c r="N1003" s="83">
        <f t="shared" si="19"/>
        <v>0.4157614259</v>
      </c>
      <c r="O1003" s="83">
        <f t="shared" si="20"/>
        <v>426.9990298</v>
      </c>
      <c r="P1003" s="83">
        <f t="shared" si="21"/>
        <v>0.1225951851</v>
      </c>
      <c r="Q1003" s="83">
        <f t="shared" si="22"/>
        <v>1</v>
      </c>
      <c r="R1003" s="86">
        <f t="shared" si="31"/>
        <v>150.7442661</v>
      </c>
      <c r="S1003" s="86">
        <f>min(R1003, offset(Sheet1!$K$9,B1003-1,0))</f>
        <v>150.7442661</v>
      </c>
      <c r="T1003" s="83">
        <f t="shared" si="30"/>
        <v>7106.304875</v>
      </c>
      <c r="U1003" s="83">
        <f t="shared" si="26"/>
        <v>0</v>
      </c>
      <c r="V1003" s="83">
        <f t="shared" si="27"/>
        <v>4.42088781</v>
      </c>
      <c r="W1003" s="83">
        <f t="shared" si="28"/>
        <v>3027.241361</v>
      </c>
    </row>
    <row r="1004" ht="12.75" customHeight="1">
      <c r="A1004" s="83">
        <f t="shared" si="29"/>
        <v>20.36</v>
      </c>
      <c r="B1004" s="83">
        <f>IF( ISERROR( MATCH(R1003,Sheet1!$K$9:$K$13,1) ), 1,  MATCH(R1003,Sheet1!$K$9:$K$13,1)+1)</f>
        <v>3</v>
      </c>
      <c r="C1004" s="94">
        <f>IF( ISERROR( MATCH(D1004,Sheet1!$B$25:$B$42) ), 1, MATCH(D1004,Sheet1!$B$25:$B$42))</f>
        <v>14</v>
      </c>
      <c r="D1004" s="83">
        <f>if(U1004, OFFSET(Sheet1!$P$9, 2*B1003-1, 0),T1003)</f>
        <v>7106.304875</v>
      </c>
      <c r="E1004" s="100">
        <f t="array" ref="E1004">index(Sheet1!$C$25:$H$42, C1004,B1004)</f>
        <v>148.4892474</v>
      </c>
      <c r="F1004" s="100">
        <f t="array" ref="F1004">index(Sheet1!$C$25:$H$42, C1004+1,B1004)</f>
        <v>159.0956222</v>
      </c>
      <c r="G1004" s="94">
        <f t="array" ref="G1004">index(Sheet1!$B$25:$B$42, C1004,1)</f>
        <v>7000</v>
      </c>
      <c r="H1004" s="94">
        <f t="array" ref="H1004">index(Sheet1!$B$25:$B$42, C1004+1,1)</f>
        <v>7500</v>
      </c>
      <c r="I1004" s="100">
        <f t="shared" si="17"/>
        <v>150.7442661</v>
      </c>
      <c r="J1004" s="100">
        <f t="array" ref="J1004">index(Sheet1!$F$47:$K$64, C1004,B1004)</f>
        <v>1551.42</v>
      </c>
      <c r="K1004" s="100">
        <f t="array" ref="K1004">index(Sheet1!$F$47:$K$64, C1004+1,B1004)</f>
        <v>1351.35</v>
      </c>
      <c r="L1004" s="102">
        <f t="shared" si="18"/>
        <v>1508.883167</v>
      </c>
      <c r="M1004" s="83">
        <f>L1004/( 0.5*Sheet1!$F$18/12)</f>
        <v>1446.932796</v>
      </c>
      <c r="N1004" s="83">
        <f t="shared" si="19"/>
        <v>0.4154271595</v>
      </c>
      <c r="O1004" s="83">
        <f t="shared" si="20"/>
        <v>427.3638952</v>
      </c>
      <c r="P1004" s="83">
        <f t="shared" si="21"/>
        <v>0.1226999412</v>
      </c>
      <c r="Q1004" s="83">
        <f t="shared" si="22"/>
        <v>1</v>
      </c>
      <c r="R1004" s="86">
        <f t="shared" si="31"/>
        <v>150.808533</v>
      </c>
      <c r="S1004" s="86">
        <f>min(R1004, offset(Sheet1!$K$9,B1004-1,0))</f>
        <v>150.808533</v>
      </c>
      <c r="T1004" s="83">
        <f t="shared" si="30"/>
        <v>7109.334512</v>
      </c>
      <c r="U1004" s="83">
        <f t="shared" si="26"/>
        <v>0</v>
      </c>
      <c r="V1004" s="83">
        <f t="shared" si="27"/>
        <v>4.422774387</v>
      </c>
      <c r="W1004" s="83">
        <f t="shared" si="28"/>
        <v>3031.662249</v>
      </c>
    </row>
    <row r="1005" ht="12.75" customHeight="1">
      <c r="A1005" s="83">
        <f t="shared" si="29"/>
        <v>20.38</v>
      </c>
      <c r="B1005" s="83">
        <f>IF( ISERROR( MATCH(R1004,Sheet1!$K$9:$K$13,1) ), 1,  MATCH(R1004,Sheet1!$K$9:$K$13,1)+1)</f>
        <v>3</v>
      </c>
      <c r="C1005" s="94">
        <f>IF( ISERROR( MATCH(D1005,Sheet1!$B$25:$B$42) ), 1, MATCH(D1005,Sheet1!$B$25:$B$42))</f>
        <v>14</v>
      </c>
      <c r="D1005" s="83">
        <f>if(U1005, OFFSET(Sheet1!$P$9, 2*B1004-1, 0),T1004)</f>
        <v>7109.334512</v>
      </c>
      <c r="E1005" s="100">
        <f t="array" ref="E1005">index(Sheet1!$C$25:$H$42, C1005,B1005)</f>
        <v>148.4892474</v>
      </c>
      <c r="F1005" s="100">
        <f t="array" ref="F1005">index(Sheet1!$C$25:$H$42, C1005+1,B1005)</f>
        <v>159.0956222</v>
      </c>
      <c r="G1005" s="94">
        <f t="array" ref="G1005">index(Sheet1!$B$25:$B$42, C1005,1)</f>
        <v>7000</v>
      </c>
      <c r="H1005" s="94">
        <f t="array" ref="H1005">index(Sheet1!$B$25:$B$42, C1005+1,1)</f>
        <v>7500</v>
      </c>
      <c r="I1005" s="100">
        <f t="shared" si="17"/>
        <v>150.808533</v>
      </c>
      <c r="J1005" s="100">
        <f t="array" ref="J1005">index(Sheet1!$F$47:$K$64, C1005,B1005)</f>
        <v>1551.42</v>
      </c>
      <c r="K1005" s="100">
        <f t="array" ref="K1005">index(Sheet1!$F$47:$K$64, C1005+1,B1005)</f>
        <v>1351.35</v>
      </c>
      <c r="L1005" s="102">
        <f t="shared" si="18"/>
        <v>1507.670888</v>
      </c>
      <c r="M1005" s="83">
        <f>L1005/( 0.5*Sheet1!$F$18/12)</f>
        <v>1445.77029</v>
      </c>
      <c r="N1005" s="83">
        <f t="shared" si="19"/>
        <v>0.4150933937</v>
      </c>
      <c r="O1005" s="83">
        <f t="shared" si="20"/>
        <v>427.7283697</v>
      </c>
      <c r="P1005" s="83">
        <f t="shared" si="21"/>
        <v>0.122804585</v>
      </c>
      <c r="Q1005" s="83">
        <f t="shared" si="22"/>
        <v>1</v>
      </c>
      <c r="R1005" s="86">
        <f t="shared" si="31"/>
        <v>150.8727037</v>
      </c>
      <c r="S1005" s="86">
        <f>min(R1005, offset(Sheet1!$K$9,B1005-1,0))</f>
        <v>150.8727037</v>
      </c>
      <c r="T1005" s="83">
        <f t="shared" si="30"/>
        <v>7112.359612</v>
      </c>
      <c r="U1005" s="83">
        <f t="shared" si="26"/>
        <v>0</v>
      </c>
      <c r="V1005" s="83">
        <f t="shared" si="27"/>
        <v>4.424658138</v>
      </c>
      <c r="W1005" s="83">
        <f t="shared" si="28"/>
        <v>3036.085024</v>
      </c>
    </row>
    <row r="1006" ht="12.75" customHeight="1">
      <c r="A1006" s="83">
        <f t="shared" si="29"/>
        <v>20.4</v>
      </c>
      <c r="B1006" s="83">
        <f>IF( ISERROR( MATCH(R1005,Sheet1!$K$9:$K$13,1) ), 1,  MATCH(R1005,Sheet1!$K$9:$K$13,1)+1)</f>
        <v>3</v>
      </c>
      <c r="C1006" s="94">
        <f>IF( ISERROR( MATCH(D1006,Sheet1!$B$25:$B$42) ), 1, MATCH(D1006,Sheet1!$B$25:$B$42))</f>
        <v>14</v>
      </c>
      <c r="D1006" s="83">
        <f>if(U1006, OFFSET(Sheet1!$P$9, 2*B1005-1, 0),T1005)</f>
        <v>7112.359612</v>
      </c>
      <c r="E1006" s="100">
        <f t="array" ref="E1006">index(Sheet1!$C$25:$H$42, C1006,B1006)</f>
        <v>148.4892474</v>
      </c>
      <c r="F1006" s="100">
        <f t="array" ref="F1006">index(Sheet1!$C$25:$H$42, C1006+1,B1006)</f>
        <v>159.0956222</v>
      </c>
      <c r="G1006" s="94">
        <f t="array" ref="G1006">index(Sheet1!$B$25:$B$42, C1006,1)</f>
        <v>7000</v>
      </c>
      <c r="H1006" s="94">
        <f t="array" ref="H1006">index(Sheet1!$B$25:$B$42, C1006+1,1)</f>
        <v>7500</v>
      </c>
      <c r="I1006" s="100">
        <f t="shared" si="17"/>
        <v>150.8727037</v>
      </c>
      <c r="J1006" s="100">
        <f t="array" ref="J1006">index(Sheet1!$F$47:$K$64, C1006,B1006)</f>
        <v>1551.42</v>
      </c>
      <c r="K1006" s="100">
        <f t="array" ref="K1006">index(Sheet1!$F$47:$K$64, C1006+1,B1006)</f>
        <v>1351.35</v>
      </c>
      <c r="L1006" s="102">
        <f t="shared" si="18"/>
        <v>1506.460425</v>
      </c>
      <c r="M1006" s="83">
        <f>L1006/( 0.5*Sheet1!$F$18/12)</f>
        <v>1444.609525</v>
      </c>
      <c r="N1006" s="83">
        <f t="shared" si="19"/>
        <v>0.4147601278</v>
      </c>
      <c r="O1006" s="83">
        <f t="shared" si="20"/>
        <v>428.0924533</v>
      </c>
      <c r="P1006" s="83">
        <f t="shared" si="21"/>
        <v>0.1229091167</v>
      </c>
      <c r="Q1006" s="83">
        <f t="shared" si="22"/>
        <v>1</v>
      </c>
      <c r="R1006" s="86">
        <f t="shared" si="31"/>
        <v>150.9367783</v>
      </c>
      <c r="S1006" s="86">
        <f>min(R1006, offset(Sheet1!$K$9,B1006-1,0))</f>
        <v>150.9367783</v>
      </c>
      <c r="T1006" s="83">
        <f t="shared" si="30"/>
        <v>7115.38018</v>
      </c>
      <c r="U1006" s="83">
        <f t="shared" si="26"/>
        <v>0</v>
      </c>
      <c r="V1006" s="83">
        <f t="shared" si="27"/>
        <v>4.426539069</v>
      </c>
      <c r="W1006" s="83">
        <f t="shared" si="28"/>
        <v>3040.509682</v>
      </c>
    </row>
    <row r="1007" ht="12.75" customHeight="1">
      <c r="A1007" s="83">
        <f t="shared" si="29"/>
        <v>20.42</v>
      </c>
      <c r="B1007" s="83">
        <f>IF( ISERROR( MATCH(R1006,Sheet1!$K$9:$K$13,1) ), 1,  MATCH(R1006,Sheet1!$K$9:$K$13,1)+1)</f>
        <v>3</v>
      </c>
      <c r="C1007" s="94">
        <f>IF( ISERROR( MATCH(D1007,Sheet1!$B$25:$B$42) ), 1, MATCH(D1007,Sheet1!$B$25:$B$42))</f>
        <v>14</v>
      </c>
      <c r="D1007" s="83">
        <f>if(U1007, OFFSET(Sheet1!$P$9, 2*B1006-1, 0),T1006)</f>
        <v>7115.38018</v>
      </c>
      <c r="E1007" s="100">
        <f t="array" ref="E1007">index(Sheet1!$C$25:$H$42, C1007,B1007)</f>
        <v>148.4892474</v>
      </c>
      <c r="F1007" s="100">
        <f t="array" ref="F1007">index(Sheet1!$C$25:$H$42, C1007+1,B1007)</f>
        <v>159.0956222</v>
      </c>
      <c r="G1007" s="94">
        <f t="array" ref="G1007">index(Sheet1!$B$25:$B$42, C1007,1)</f>
        <v>7000</v>
      </c>
      <c r="H1007" s="94">
        <f t="array" ref="H1007">index(Sheet1!$B$25:$B$42, C1007+1,1)</f>
        <v>7500</v>
      </c>
      <c r="I1007" s="100">
        <f t="shared" si="17"/>
        <v>150.9367783</v>
      </c>
      <c r="J1007" s="100">
        <f t="array" ref="J1007">index(Sheet1!$F$47:$K$64, C1007,B1007)</f>
        <v>1551.42</v>
      </c>
      <c r="K1007" s="100">
        <f t="array" ref="K1007">index(Sheet1!$F$47:$K$64, C1007+1,B1007)</f>
        <v>1351.35</v>
      </c>
      <c r="L1007" s="102">
        <f t="shared" si="18"/>
        <v>1505.251775</v>
      </c>
      <c r="M1007" s="83">
        <f>L1007/( 0.5*Sheet1!$F$18/12)</f>
        <v>1443.450498</v>
      </c>
      <c r="N1007" s="83">
        <f t="shared" si="19"/>
        <v>0.414427361</v>
      </c>
      <c r="O1007" s="83">
        <f t="shared" si="20"/>
        <v>428.4561462</v>
      </c>
      <c r="P1007" s="83">
        <f t="shared" si="21"/>
        <v>0.1230135361</v>
      </c>
      <c r="Q1007" s="83">
        <f t="shared" si="22"/>
        <v>1</v>
      </c>
      <c r="R1007" s="86">
        <f t="shared" si="31"/>
        <v>151.0007568</v>
      </c>
      <c r="S1007" s="86">
        <f>min(R1007, offset(Sheet1!$K$9,B1007-1,0))</f>
        <v>151.0007568</v>
      </c>
      <c r="T1007" s="83">
        <f t="shared" si="30"/>
        <v>7118.396224</v>
      </c>
      <c r="U1007" s="83">
        <f t="shared" si="26"/>
        <v>0</v>
      </c>
      <c r="V1007" s="83">
        <f t="shared" si="27"/>
        <v>4.428417181</v>
      </c>
      <c r="W1007" s="83">
        <f t="shared" si="28"/>
        <v>3044.936221</v>
      </c>
    </row>
    <row r="1008" ht="12.75" customHeight="1">
      <c r="A1008" s="83">
        <f t="shared" si="29"/>
        <v>20.44</v>
      </c>
      <c r="B1008" s="83">
        <f>IF( ISERROR( MATCH(R1007,Sheet1!$K$9:$K$13,1) ), 1,  MATCH(R1007,Sheet1!$K$9:$K$13,1)+1)</f>
        <v>3</v>
      </c>
      <c r="C1008" s="94">
        <f>IF( ISERROR( MATCH(D1008,Sheet1!$B$25:$B$42) ), 1, MATCH(D1008,Sheet1!$B$25:$B$42))</f>
        <v>14</v>
      </c>
      <c r="D1008" s="83">
        <f>if(U1008, OFFSET(Sheet1!$P$9, 2*B1007-1, 0),T1007)</f>
        <v>7118.396224</v>
      </c>
      <c r="E1008" s="100">
        <f t="array" ref="E1008">index(Sheet1!$C$25:$H$42, C1008,B1008)</f>
        <v>148.4892474</v>
      </c>
      <c r="F1008" s="100">
        <f t="array" ref="F1008">index(Sheet1!$C$25:$H$42, C1008+1,B1008)</f>
        <v>159.0956222</v>
      </c>
      <c r="G1008" s="94">
        <f t="array" ref="G1008">index(Sheet1!$B$25:$B$42, C1008,1)</f>
        <v>7000</v>
      </c>
      <c r="H1008" s="94">
        <f t="array" ref="H1008">index(Sheet1!$B$25:$B$42, C1008+1,1)</f>
        <v>7500</v>
      </c>
      <c r="I1008" s="100">
        <f t="shared" si="17"/>
        <v>151.0007568</v>
      </c>
      <c r="J1008" s="100">
        <f t="array" ref="J1008">index(Sheet1!$F$47:$K$64, C1008,B1008)</f>
        <v>1551.42</v>
      </c>
      <c r="K1008" s="100">
        <f t="array" ref="K1008">index(Sheet1!$F$47:$K$64, C1008+1,B1008)</f>
        <v>1351.35</v>
      </c>
      <c r="L1008" s="102">
        <f t="shared" si="18"/>
        <v>1504.044935</v>
      </c>
      <c r="M1008" s="83">
        <f>L1008/( 0.5*Sheet1!$F$18/12)</f>
        <v>1442.293208</v>
      </c>
      <c r="N1008" s="83">
        <f t="shared" si="19"/>
        <v>0.4140950927</v>
      </c>
      <c r="O1008" s="83">
        <f t="shared" si="20"/>
        <v>428.8194483</v>
      </c>
      <c r="P1008" s="83">
        <f t="shared" si="21"/>
        <v>0.1231178433</v>
      </c>
      <c r="Q1008" s="83">
        <f t="shared" si="22"/>
        <v>1</v>
      </c>
      <c r="R1008" s="86">
        <f t="shared" si="31"/>
        <v>151.0646396</v>
      </c>
      <c r="S1008" s="86">
        <f>min(R1008, offset(Sheet1!$K$9,B1008-1,0))</f>
        <v>151.0646396</v>
      </c>
      <c r="T1008" s="83">
        <f t="shared" si="30"/>
        <v>7121.407749</v>
      </c>
      <c r="U1008" s="83">
        <f t="shared" si="26"/>
        <v>0</v>
      </c>
      <c r="V1008" s="83">
        <f t="shared" si="27"/>
        <v>4.430292481</v>
      </c>
      <c r="W1008" s="83">
        <f t="shared" si="28"/>
        <v>3049.364638</v>
      </c>
    </row>
    <row r="1009" ht="12.75" customHeight="1">
      <c r="A1009" s="83">
        <f t="shared" si="29"/>
        <v>20.46</v>
      </c>
      <c r="B1009" s="83">
        <f>IF( ISERROR( MATCH(R1008,Sheet1!$K$9:$K$13,1) ), 1,  MATCH(R1008,Sheet1!$K$9:$K$13,1)+1)</f>
        <v>3</v>
      </c>
      <c r="C1009" s="94">
        <f>IF( ISERROR( MATCH(D1009,Sheet1!$B$25:$B$42) ), 1, MATCH(D1009,Sheet1!$B$25:$B$42))</f>
        <v>14</v>
      </c>
      <c r="D1009" s="83">
        <f>if(U1009, OFFSET(Sheet1!$P$9, 2*B1008-1, 0),T1008)</f>
        <v>7121.407749</v>
      </c>
      <c r="E1009" s="100">
        <f t="array" ref="E1009">index(Sheet1!$C$25:$H$42, C1009,B1009)</f>
        <v>148.4892474</v>
      </c>
      <c r="F1009" s="100">
        <f t="array" ref="F1009">index(Sheet1!$C$25:$H$42, C1009+1,B1009)</f>
        <v>159.0956222</v>
      </c>
      <c r="G1009" s="94">
        <f t="array" ref="G1009">index(Sheet1!$B$25:$B$42, C1009,1)</f>
        <v>7000</v>
      </c>
      <c r="H1009" s="94">
        <f t="array" ref="H1009">index(Sheet1!$B$25:$B$42, C1009+1,1)</f>
        <v>7500</v>
      </c>
      <c r="I1009" s="100">
        <f t="shared" si="17"/>
        <v>151.0646396</v>
      </c>
      <c r="J1009" s="100">
        <f t="array" ref="J1009">index(Sheet1!$F$47:$K$64, C1009,B1009)</f>
        <v>1551.42</v>
      </c>
      <c r="K1009" s="100">
        <f t="array" ref="K1009">index(Sheet1!$F$47:$K$64, C1009+1,B1009)</f>
        <v>1351.35</v>
      </c>
      <c r="L1009" s="102">
        <f t="shared" si="18"/>
        <v>1502.839903</v>
      </c>
      <c r="M1009" s="83">
        <f>L1009/( 0.5*Sheet1!$F$18/12)</f>
        <v>1441.137651</v>
      </c>
      <c r="N1009" s="83">
        <f t="shared" si="19"/>
        <v>0.4137633222</v>
      </c>
      <c r="O1009" s="83">
        <f t="shared" si="20"/>
        <v>429.1823598</v>
      </c>
      <c r="P1009" s="83">
        <f t="shared" si="21"/>
        <v>0.1232220384</v>
      </c>
      <c r="Q1009" s="83">
        <f t="shared" si="22"/>
        <v>1</v>
      </c>
      <c r="R1009" s="86">
        <f t="shared" si="31"/>
        <v>151.1284266</v>
      </c>
      <c r="S1009" s="86">
        <f>min(R1009, offset(Sheet1!$K$9,B1009-1,0))</f>
        <v>151.1284266</v>
      </c>
      <c r="T1009" s="83">
        <f t="shared" si="30"/>
        <v>7124.414763</v>
      </c>
      <c r="U1009" s="83">
        <f t="shared" si="26"/>
        <v>0</v>
      </c>
      <c r="V1009" s="83">
        <f t="shared" si="27"/>
        <v>4.43216497</v>
      </c>
      <c r="W1009" s="83">
        <f t="shared" si="28"/>
        <v>3053.794931</v>
      </c>
    </row>
    <row r="1010" ht="12.75" customHeight="1">
      <c r="A1010" s="83">
        <f t="shared" si="29"/>
        <v>20.48</v>
      </c>
      <c r="B1010" s="83">
        <f>IF( ISERROR( MATCH(R1009,Sheet1!$K$9:$K$13,1) ), 1,  MATCH(R1009,Sheet1!$K$9:$K$13,1)+1)</f>
        <v>3</v>
      </c>
      <c r="C1010" s="94">
        <f>IF( ISERROR( MATCH(D1010,Sheet1!$B$25:$B$42) ), 1, MATCH(D1010,Sheet1!$B$25:$B$42))</f>
        <v>14</v>
      </c>
      <c r="D1010" s="83">
        <f>if(U1010, OFFSET(Sheet1!$P$9, 2*B1009-1, 0),T1009)</f>
        <v>7124.414763</v>
      </c>
      <c r="E1010" s="100">
        <f t="array" ref="E1010">index(Sheet1!$C$25:$H$42, C1010,B1010)</f>
        <v>148.4892474</v>
      </c>
      <c r="F1010" s="100">
        <f t="array" ref="F1010">index(Sheet1!$C$25:$H$42, C1010+1,B1010)</f>
        <v>159.0956222</v>
      </c>
      <c r="G1010" s="94">
        <f t="array" ref="G1010">index(Sheet1!$B$25:$B$42, C1010,1)</f>
        <v>7000</v>
      </c>
      <c r="H1010" s="94">
        <f t="array" ref="H1010">index(Sheet1!$B$25:$B$42, C1010+1,1)</f>
        <v>7500</v>
      </c>
      <c r="I1010" s="100">
        <f t="shared" si="17"/>
        <v>151.1284266</v>
      </c>
      <c r="J1010" s="100">
        <f t="array" ref="J1010">index(Sheet1!$F$47:$K$64, C1010,B1010)</f>
        <v>1551.42</v>
      </c>
      <c r="K1010" s="100">
        <f t="array" ref="K1010">index(Sheet1!$F$47:$K$64, C1010+1,B1010)</f>
        <v>1351.35</v>
      </c>
      <c r="L1010" s="102">
        <f t="shared" si="18"/>
        <v>1501.636677</v>
      </c>
      <c r="M1010" s="83">
        <f>L1010/( 0.5*Sheet1!$F$18/12)</f>
        <v>1439.983826</v>
      </c>
      <c r="N1010" s="83">
        <f t="shared" si="19"/>
        <v>0.4134320488</v>
      </c>
      <c r="O1010" s="83">
        <f t="shared" si="20"/>
        <v>429.5448806</v>
      </c>
      <c r="P1010" s="83">
        <f t="shared" si="21"/>
        <v>0.1233261213</v>
      </c>
      <c r="Q1010" s="83">
        <f t="shared" si="22"/>
        <v>1</v>
      </c>
      <c r="R1010" s="86">
        <f t="shared" si="31"/>
        <v>151.192118</v>
      </c>
      <c r="S1010" s="86">
        <f>min(R1010, offset(Sheet1!$K$9,B1010-1,0))</f>
        <v>151.192118</v>
      </c>
      <c r="T1010" s="83">
        <f t="shared" si="30"/>
        <v>7127.41727</v>
      </c>
      <c r="U1010" s="83">
        <f t="shared" si="26"/>
        <v>0</v>
      </c>
      <c r="V1010" s="83">
        <f t="shared" si="27"/>
        <v>4.434034654</v>
      </c>
      <c r="W1010" s="83">
        <f t="shared" si="28"/>
        <v>3058.227096</v>
      </c>
    </row>
    <row r="1011" ht="12.75" customHeight="1">
      <c r="A1011" s="83">
        <f t="shared" si="29"/>
        <v>20.5</v>
      </c>
      <c r="B1011" s="83">
        <f>IF( ISERROR( MATCH(R1010,Sheet1!$K$9:$K$13,1) ), 1,  MATCH(R1010,Sheet1!$K$9:$K$13,1)+1)</f>
        <v>3</v>
      </c>
      <c r="C1011" s="94">
        <f>IF( ISERROR( MATCH(D1011,Sheet1!$B$25:$B$42) ), 1, MATCH(D1011,Sheet1!$B$25:$B$42))</f>
        <v>14</v>
      </c>
      <c r="D1011" s="83">
        <f>if(U1011, OFFSET(Sheet1!$P$9, 2*B1010-1, 0),T1010)</f>
        <v>7127.41727</v>
      </c>
      <c r="E1011" s="100">
        <f t="array" ref="E1011">index(Sheet1!$C$25:$H$42, C1011,B1011)</f>
        <v>148.4892474</v>
      </c>
      <c r="F1011" s="100">
        <f t="array" ref="F1011">index(Sheet1!$C$25:$H$42, C1011+1,B1011)</f>
        <v>159.0956222</v>
      </c>
      <c r="G1011" s="94">
        <f t="array" ref="G1011">index(Sheet1!$B$25:$B$42, C1011,1)</f>
        <v>7000</v>
      </c>
      <c r="H1011" s="94">
        <f t="array" ref="H1011">index(Sheet1!$B$25:$B$42, C1011+1,1)</f>
        <v>7500</v>
      </c>
      <c r="I1011" s="100">
        <f t="shared" si="17"/>
        <v>151.192118</v>
      </c>
      <c r="J1011" s="100">
        <f t="array" ref="J1011">index(Sheet1!$F$47:$K$64, C1011,B1011)</f>
        <v>1551.42</v>
      </c>
      <c r="K1011" s="100">
        <f t="array" ref="K1011">index(Sheet1!$F$47:$K$64, C1011+1,B1011)</f>
        <v>1351.35</v>
      </c>
      <c r="L1011" s="102">
        <f t="shared" si="18"/>
        <v>1500.435254</v>
      </c>
      <c r="M1011" s="83">
        <f>L1011/( 0.5*Sheet1!$F$18/12)</f>
        <v>1438.83173</v>
      </c>
      <c r="N1011" s="83">
        <f t="shared" si="19"/>
        <v>0.4131012718</v>
      </c>
      <c r="O1011" s="83">
        <f t="shared" si="20"/>
        <v>429.907011</v>
      </c>
      <c r="P1011" s="83">
        <f t="shared" si="21"/>
        <v>0.1234300922</v>
      </c>
      <c r="Q1011" s="83">
        <f t="shared" si="22"/>
        <v>1</v>
      </c>
      <c r="R1011" s="86">
        <f t="shared" si="31"/>
        <v>151.255714</v>
      </c>
      <c r="S1011" s="86">
        <f>min(R1011, offset(Sheet1!$K$9,B1011-1,0))</f>
        <v>151.255714</v>
      </c>
      <c r="T1011" s="83">
        <f t="shared" si="30"/>
        <v>7130.415278</v>
      </c>
      <c r="U1011" s="83">
        <f t="shared" si="26"/>
        <v>0</v>
      </c>
      <c r="V1011" s="83">
        <f t="shared" si="27"/>
        <v>4.435901537</v>
      </c>
      <c r="W1011" s="83">
        <f t="shared" si="28"/>
        <v>3062.66113</v>
      </c>
    </row>
    <row r="1012" ht="12.75" customHeight="1">
      <c r="A1012" s="83">
        <f t="shared" si="29"/>
        <v>20.52</v>
      </c>
      <c r="B1012" s="83">
        <f>IF( ISERROR( MATCH(R1011,Sheet1!$K$9:$K$13,1) ), 1,  MATCH(R1011,Sheet1!$K$9:$K$13,1)+1)</f>
        <v>3</v>
      </c>
      <c r="C1012" s="94">
        <f>IF( ISERROR( MATCH(D1012,Sheet1!$B$25:$B$42) ), 1, MATCH(D1012,Sheet1!$B$25:$B$42))</f>
        <v>14</v>
      </c>
      <c r="D1012" s="83">
        <f>if(U1012, OFFSET(Sheet1!$P$9, 2*B1011-1, 0),T1011)</f>
        <v>7130.415278</v>
      </c>
      <c r="E1012" s="100">
        <f t="array" ref="E1012">index(Sheet1!$C$25:$H$42, C1012,B1012)</f>
        <v>148.4892474</v>
      </c>
      <c r="F1012" s="100">
        <f t="array" ref="F1012">index(Sheet1!$C$25:$H$42, C1012+1,B1012)</f>
        <v>159.0956222</v>
      </c>
      <c r="G1012" s="94">
        <f t="array" ref="G1012">index(Sheet1!$B$25:$B$42, C1012,1)</f>
        <v>7000</v>
      </c>
      <c r="H1012" s="94">
        <f t="array" ref="H1012">index(Sheet1!$B$25:$B$42, C1012+1,1)</f>
        <v>7500</v>
      </c>
      <c r="I1012" s="100">
        <f t="shared" si="17"/>
        <v>151.255714</v>
      </c>
      <c r="J1012" s="100">
        <f t="array" ref="J1012">index(Sheet1!$F$47:$K$64, C1012,B1012)</f>
        <v>1551.42</v>
      </c>
      <c r="K1012" s="100">
        <f t="array" ref="K1012">index(Sheet1!$F$47:$K$64, C1012+1,B1012)</f>
        <v>1351.35</v>
      </c>
      <c r="L1012" s="102">
        <f t="shared" si="18"/>
        <v>1499.235631</v>
      </c>
      <c r="M1012" s="83">
        <f>L1012/( 0.5*Sheet1!$F$18/12)</f>
        <v>1437.68136</v>
      </c>
      <c r="N1012" s="83">
        <f t="shared" si="19"/>
        <v>0.4127709905</v>
      </c>
      <c r="O1012" s="83">
        <f t="shared" si="20"/>
        <v>430.2687509</v>
      </c>
      <c r="P1012" s="83">
        <f t="shared" si="21"/>
        <v>0.1235339509</v>
      </c>
      <c r="Q1012" s="83">
        <f t="shared" si="22"/>
        <v>1</v>
      </c>
      <c r="R1012" s="86">
        <f t="shared" si="31"/>
        <v>151.3192147</v>
      </c>
      <c r="S1012" s="86">
        <f>min(R1012, offset(Sheet1!$K$9,B1012-1,0))</f>
        <v>151.3192147</v>
      </c>
      <c r="T1012" s="83">
        <f t="shared" si="30"/>
        <v>7133.408793</v>
      </c>
      <c r="U1012" s="83">
        <f t="shared" si="26"/>
        <v>0</v>
      </c>
      <c r="V1012" s="83">
        <f t="shared" si="27"/>
        <v>4.437765621</v>
      </c>
      <c r="W1012" s="83">
        <f t="shared" si="28"/>
        <v>3067.097032</v>
      </c>
    </row>
    <row r="1013" ht="12.75" customHeight="1">
      <c r="A1013" s="83">
        <f t="shared" si="29"/>
        <v>20.54</v>
      </c>
      <c r="B1013" s="83">
        <f>IF( ISERROR( MATCH(R1012,Sheet1!$K$9:$K$13,1) ), 1,  MATCH(R1012,Sheet1!$K$9:$K$13,1)+1)</f>
        <v>3</v>
      </c>
      <c r="C1013" s="94">
        <f>IF( ISERROR( MATCH(D1013,Sheet1!$B$25:$B$42) ), 1, MATCH(D1013,Sheet1!$B$25:$B$42))</f>
        <v>14</v>
      </c>
      <c r="D1013" s="83">
        <f>if(U1013, OFFSET(Sheet1!$P$9, 2*B1012-1, 0),T1012)</f>
        <v>7133.408793</v>
      </c>
      <c r="E1013" s="100">
        <f t="array" ref="E1013">index(Sheet1!$C$25:$H$42, C1013,B1013)</f>
        <v>148.4892474</v>
      </c>
      <c r="F1013" s="100">
        <f t="array" ref="F1013">index(Sheet1!$C$25:$H$42, C1013+1,B1013)</f>
        <v>159.0956222</v>
      </c>
      <c r="G1013" s="94">
        <f t="array" ref="G1013">index(Sheet1!$B$25:$B$42, C1013,1)</f>
        <v>7000</v>
      </c>
      <c r="H1013" s="94">
        <f t="array" ref="H1013">index(Sheet1!$B$25:$B$42, C1013+1,1)</f>
        <v>7500</v>
      </c>
      <c r="I1013" s="100">
        <f t="shared" si="17"/>
        <v>151.3192147</v>
      </c>
      <c r="J1013" s="100">
        <f t="array" ref="J1013">index(Sheet1!$F$47:$K$64, C1013,B1013)</f>
        <v>1551.42</v>
      </c>
      <c r="K1013" s="100">
        <f t="array" ref="K1013">index(Sheet1!$F$47:$K$64, C1013+1,B1013)</f>
        <v>1351.35</v>
      </c>
      <c r="L1013" s="102">
        <f t="shared" si="18"/>
        <v>1498.037806</v>
      </c>
      <c r="M1013" s="83">
        <f>L1013/( 0.5*Sheet1!$F$18/12)</f>
        <v>1436.532714</v>
      </c>
      <c r="N1013" s="83">
        <f t="shared" si="19"/>
        <v>0.4124412042</v>
      </c>
      <c r="O1013" s="83">
        <f t="shared" si="20"/>
        <v>430.6301005</v>
      </c>
      <c r="P1013" s="83">
        <f t="shared" si="21"/>
        <v>0.1236376975</v>
      </c>
      <c r="Q1013" s="83">
        <f t="shared" si="22"/>
        <v>1</v>
      </c>
      <c r="R1013" s="86">
        <f t="shared" si="31"/>
        <v>151.3826202</v>
      </c>
      <c r="S1013" s="86">
        <f>min(R1013, offset(Sheet1!$K$9,B1013-1,0))</f>
        <v>151.3826202</v>
      </c>
      <c r="T1013" s="83">
        <f t="shared" si="30"/>
        <v>7136.39782</v>
      </c>
      <c r="U1013" s="83">
        <f t="shared" si="26"/>
        <v>0</v>
      </c>
      <c r="V1013" s="83">
        <f t="shared" si="27"/>
        <v>4.439626912</v>
      </c>
      <c r="W1013" s="83">
        <f t="shared" si="28"/>
        <v>3071.534797</v>
      </c>
    </row>
    <row r="1014" ht="12.75" customHeight="1">
      <c r="A1014" s="83">
        <f t="shared" si="29"/>
        <v>20.56</v>
      </c>
      <c r="B1014" s="83">
        <f>IF( ISERROR( MATCH(R1013,Sheet1!$K$9:$K$13,1) ), 1,  MATCH(R1013,Sheet1!$K$9:$K$13,1)+1)</f>
        <v>3</v>
      </c>
      <c r="C1014" s="94">
        <f>IF( ISERROR( MATCH(D1014,Sheet1!$B$25:$B$42) ), 1, MATCH(D1014,Sheet1!$B$25:$B$42))</f>
        <v>14</v>
      </c>
      <c r="D1014" s="83">
        <f>if(U1014, OFFSET(Sheet1!$P$9, 2*B1013-1, 0),T1013)</f>
        <v>7136.39782</v>
      </c>
      <c r="E1014" s="100">
        <f t="array" ref="E1014">index(Sheet1!$C$25:$H$42, C1014,B1014)</f>
        <v>148.4892474</v>
      </c>
      <c r="F1014" s="100">
        <f t="array" ref="F1014">index(Sheet1!$C$25:$H$42, C1014+1,B1014)</f>
        <v>159.0956222</v>
      </c>
      <c r="G1014" s="94">
        <f t="array" ref="G1014">index(Sheet1!$B$25:$B$42, C1014,1)</f>
        <v>7000</v>
      </c>
      <c r="H1014" s="94">
        <f t="array" ref="H1014">index(Sheet1!$B$25:$B$42, C1014+1,1)</f>
        <v>7500</v>
      </c>
      <c r="I1014" s="100">
        <f t="shared" si="17"/>
        <v>151.3826202</v>
      </c>
      <c r="J1014" s="100">
        <f t="array" ref="J1014">index(Sheet1!$F$47:$K$64, C1014,B1014)</f>
        <v>1551.42</v>
      </c>
      <c r="K1014" s="100">
        <f t="array" ref="K1014">index(Sheet1!$F$47:$K$64, C1014+1,B1014)</f>
        <v>1351.35</v>
      </c>
      <c r="L1014" s="102">
        <f t="shared" si="18"/>
        <v>1496.841776</v>
      </c>
      <c r="M1014" s="83">
        <f>L1014/( 0.5*Sheet1!$F$18/12)</f>
        <v>1435.38579</v>
      </c>
      <c r="N1014" s="83">
        <f t="shared" si="19"/>
        <v>0.4121119122</v>
      </c>
      <c r="O1014" s="83">
        <f t="shared" si="20"/>
        <v>430.9910597</v>
      </c>
      <c r="P1014" s="83">
        <f t="shared" si="21"/>
        <v>0.1237413321</v>
      </c>
      <c r="Q1014" s="83">
        <f t="shared" si="22"/>
        <v>1</v>
      </c>
      <c r="R1014" s="86">
        <f t="shared" si="31"/>
        <v>151.4459306</v>
      </c>
      <c r="S1014" s="86">
        <f>min(R1014, offset(Sheet1!$K$9,B1014-1,0))</f>
        <v>151.4459306</v>
      </c>
      <c r="T1014" s="83">
        <f t="shared" si="30"/>
        <v>7139.382367</v>
      </c>
      <c r="U1014" s="83">
        <f t="shared" si="26"/>
        <v>0</v>
      </c>
      <c r="V1014" s="83">
        <f t="shared" si="27"/>
        <v>4.441485412</v>
      </c>
      <c r="W1014" s="83">
        <f t="shared" si="28"/>
        <v>3075.974424</v>
      </c>
    </row>
    <row r="1015" ht="12.75" customHeight="1">
      <c r="A1015" s="83">
        <f t="shared" si="29"/>
        <v>20.58</v>
      </c>
      <c r="B1015" s="83">
        <f>IF( ISERROR( MATCH(R1014,Sheet1!$K$9:$K$13,1) ), 1,  MATCH(R1014,Sheet1!$K$9:$K$13,1)+1)</f>
        <v>3</v>
      </c>
      <c r="C1015" s="94">
        <f>IF( ISERROR( MATCH(D1015,Sheet1!$B$25:$B$42) ), 1, MATCH(D1015,Sheet1!$B$25:$B$42))</f>
        <v>14</v>
      </c>
      <c r="D1015" s="83">
        <f>if(U1015, OFFSET(Sheet1!$P$9, 2*B1014-1, 0),T1014)</f>
        <v>7139.382367</v>
      </c>
      <c r="E1015" s="100">
        <f t="array" ref="E1015">index(Sheet1!$C$25:$H$42, C1015,B1015)</f>
        <v>148.4892474</v>
      </c>
      <c r="F1015" s="100">
        <f t="array" ref="F1015">index(Sheet1!$C$25:$H$42, C1015+1,B1015)</f>
        <v>159.0956222</v>
      </c>
      <c r="G1015" s="94">
        <f t="array" ref="G1015">index(Sheet1!$B$25:$B$42, C1015,1)</f>
        <v>7000</v>
      </c>
      <c r="H1015" s="94">
        <f t="array" ref="H1015">index(Sheet1!$B$25:$B$42, C1015+1,1)</f>
        <v>7500</v>
      </c>
      <c r="I1015" s="100">
        <f t="shared" si="17"/>
        <v>151.4459306</v>
      </c>
      <c r="J1015" s="100">
        <f t="array" ref="J1015">index(Sheet1!$F$47:$K$64, C1015,B1015)</f>
        <v>1551.42</v>
      </c>
      <c r="K1015" s="100">
        <f t="array" ref="K1015">index(Sheet1!$F$47:$K$64, C1015+1,B1015)</f>
        <v>1351.35</v>
      </c>
      <c r="L1015" s="102">
        <f t="shared" si="18"/>
        <v>1495.64754</v>
      </c>
      <c r="M1015" s="83">
        <f>L1015/( 0.5*Sheet1!$F$18/12)</f>
        <v>1434.240585</v>
      </c>
      <c r="N1015" s="83">
        <f t="shared" si="19"/>
        <v>0.4117831138</v>
      </c>
      <c r="O1015" s="83">
        <f t="shared" si="20"/>
        <v>431.3516288</v>
      </c>
      <c r="P1015" s="83">
        <f t="shared" si="21"/>
        <v>0.1238448547</v>
      </c>
      <c r="Q1015" s="83">
        <f t="shared" si="22"/>
        <v>1</v>
      </c>
      <c r="R1015" s="86">
        <f t="shared" si="31"/>
        <v>151.5091462</v>
      </c>
      <c r="S1015" s="86">
        <f>min(R1015, offset(Sheet1!$K$9,B1015-1,0))</f>
        <v>151.5091462</v>
      </c>
      <c r="T1015" s="83">
        <f t="shared" si="30"/>
        <v>7142.36244</v>
      </c>
      <c r="U1015" s="83">
        <f t="shared" si="26"/>
        <v>0</v>
      </c>
      <c r="V1015" s="83">
        <f t="shared" si="27"/>
        <v>4.443341127</v>
      </c>
      <c r="W1015" s="83">
        <f t="shared" si="28"/>
        <v>3080.41591</v>
      </c>
    </row>
    <row r="1016" ht="12.75" customHeight="1">
      <c r="A1016" s="83">
        <f t="shared" si="29"/>
        <v>20.6</v>
      </c>
      <c r="B1016" s="83">
        <f>IF( ISERROR( MATCH(R1015,Sheet1!$K$9:$K$13,1) ), 1,  MATCH(R1015,Sheet1!$K$9:$K$13,1)+1)</f>
        <v>3</v>
      </c>
      <c r="C1016" s="94">
        <f>IF( ISERROR( MATCH(D1016,Sheet1!$B$25:$B$42) ), 1, MATCH(D1016,Sheet1!$B$25:$B$42))</f>
        <v>14</v>
      </c>
      <c r="D1016" s="83">
        <f>if(U1016, OFFSET(Sheet1!$P$9, 2*B1015-1, 0),T1015)</f>
        <v>7142.36244</v>
      </c>
      <c r="E1016" s="100">
        <f t="array" ref="E1016">index(Sheet1!$C$25:$H$42, C1016,B1016)</f>
        <v>148.4892474</v>
      </c>
      <c r="F1016" s="100">
        <f t="array" ref="F1016">index(Sheet1!$C$25:$H$42, C1016+1,B1016)</f>
        <v>159.0956222</v>
      </c>
      <c r="G1016" s="94">
        <f t="array" ref="G1016">index(Sheet1!$B$25:$B$42, C1016,1)</f>
        <v>7000</v>
      </c>
      <c r="H1016" s="94">
        <f t="array" ref="H1016">index(Sheet1!$B$25:$B$42, C1016+1,1)</f>
        <v>7500</v>
      </c>
      <c r="I1016" s="100">
        <f t="shared" si="17"/>
        <v>151.5091462</v>
      </c>
      <c r="J1016" s="100">
        <f t="array" ref="J1016">index(Sheet1!$F$47:$K$64, C1016,B1016)</f>
        <v>1551.42</v>
      </c>
      <c r="K1016" s="100">
        <f t="array" ref="K1016">index(Sheet1!$F$47:$K$64, C1016+1,B1016)</f>
        <v>1351.35</v>
      </c>
      <c r="L1016" s="102">
        <f t="shared" si="18"/>
        <v>1494.455093</v>
      </c>
      <c r="M1016" s="83">
        <f>L1016/( 0.5*Sheet1!$F$18/12)</f>
        <v>1433.097097</v>
      </c>
      <c r="N1016" s="83">
        <f t="shared" si="19"/>
        <v>0.4114548083</v>
      </c>
      <c r="O1016" s="83">
        <f t="shared" si="20"/>
        <v>431.7118077</v>
      </c>
      <c r="P1016" s="83">
        <f t="shared" si="21"/>
        <v>0.1239482652</v>
      </c>
      <c r="Q1016" s="83">
        <f t="shared" si="22"/>
        <v>1</v>
      </c>
      <c r="R1016" s="86">
        <f t="shared" si="31"/>
        <v>151.5722669</v>
      </c>
      <c r="S1016" s="86">
        <f>min(R1016, offset(Sheet1!$K$9,B1016-1,0))</f>
        <v>151.5722669</v>
      </c>
      <c r="T1016" s="83">
        <f t="shared" si="30"/>
        <v>7145.338045</v>
      </c>
      <c r="U1016" s="83">
        <f t="shared" si="26"/>
        <v>0</v>
      </c>
      <c r="V1016" s="83">
        <f t="shared" si="27"/>
        <v>4.445194059</v>
      </c>
      <c r="W1016" s="83">
        <f t="shared" si="28"/>
        <v>3084.859251</v>
      </c>
    </row>
    <row r="1017" ht="12.75" customHeight="1">
      <c r="A1017" s="83">
        <f t="shared" si="29"/>
        <v>20.62</v>
      </c>
      <c r="B1017" s="83">
        <f>IF( ISERROR( MATCH(R1016,Sheet1!$K$9:$K$13,1) ), 1,  MATCH(R1016,Sheet1!$K$9:$K$13,1)+1)</f>
        <v>3</v>
      </c>
      <c r="C1017" s="94">
        <f>IF( ISERROR( MATCH(D1017,Sheet1!$B$25:$B$42) ), 1, MATCH(D1017,Sheet1!$B$25:$B$42))</f>
        <v>14</v>
      </c>
      <c r="D1017" s="83">
        <f>if(U1017, OFFSET(Sheet1!$P$9, 2*B1016-1, 0),T1016)</f>
        <v>7145.338045</v>
      </c>
      <c r="E1017" s="100">
        <f t="array" ref="E1017">index(Sheet1!$C$25:$H$42, C1017,B1017)</f>
        <v>148.4892474</v>
      </c>
      <c r="F1017" s="100">
        <f t="array" ref="F1017">index(Sheet1!$C$25:$H$42, C1017+1,B1017)</f>
        <v>159.0956222</v>
      </c>
      <c r="G1017" s="94">
        <f t="array" ref="G1017">index(Sheet1!$B$25:$B$42, C1017,1)</f>
        <v>7000</v>
      </c>
      <c r="H1017" s="94">
        <f t="array" ref="H1017">index(Sheet1!$B$25:$B$42, C1017+1,1)</f>
        <v>7500</v>
      </c>
      <c r="I1017" s="100">
        <f t="shared" si="17"/>
        <v>151.5722669</v>
      </c>
      <c r="J1017" s="100">
        <f t="array" ref="J1017">index(Sheet1!$F$47:$K$64, C1017,B1017)</f>
        <v>1551.42</v>
      </c>
      <c r="K1017" s="100">
        <f t="array" ref="K1017">index(Sheet1!$F$47:$K$64, C1017+1,B1017)</f>
        <v>1351.35</v>
      </c>
      <c r="L1017" s="102">
        <f t="shared" si="18"/>
        <v>1493.264435</v>
      </c>
      <c r="M1017" s="83">
        <f>L1017/( 0.5*Sheet1!$F$18/12)</f>
        <v>1431.955324</v>
      </c>
      <c r="N1017" s="83">
        <f t="shared" si="19"/>
        <v>0.4111269951</v>
      </c>
      <c r="O1017" s="83">
        <f t="shared" si="20"/>
        <v>432.0715966</v>
      </c>
      <c r="P1017" s="83">
        <f t="shared" si="21"/>
        <v>0.1240515638</v>
      </c>
      <c r="Q1017" s="83">
        <f t="shared" si="22"/>
        <v>1</v>
      </c>
      <c r="R1017" s="86">
        <f t="shared" si="31"/>
        <v>151.635293</v>
      </c>
      <c r="S1017" s="86">
        <f>min(R1017, offset(Sheet1!$K$9,B1017-1,0))</f>
        <v>151.635293</v>
      </c>
      <c r="T1017" s="83">
        <f t="shared" si="30"/>
        <v>7148.309187</v>
      </c>
      <c r="U1017" s="83">
        <f t="shared" si="26"/>
        <v>0</v>
      </c>
      <c r="V1017" s="83">
        <f t="shared" si="27"/>
        <v>4.447044213</v>
      </c>
      <c r="W1017" s="83">
        <f t="shared" si="28"/>
        <v>3089.304445</v>
      </c>
    </row>
    <row r="1018" ht="12.75" customHeight="1">
      <c r="A1018" s="83">
        <f t="shared" si="29"/>
        <v>20.64</v>
      </c>
      <c r="B1018" s="83">
        <f>IF( ISERROR( MATCH(R1017,Sheet1!$K$9:$K$13,1) ), 1,  MATCH(R1017,Sheet1!$K$9:$K$13,1)+1)</f>
        <v>3</v>
      </c>
      <c r="C1018" s="94">
        <f>IF( ISERROR( MATCH(D1018,Sheet1!$B$25:$B$42) ), 1, MATCH(D1018,Sheet1!$B$25:$B$42))</f>
        <v>14</v>
      </c>
      <c r="D1018" s="83">
        <f>if(U1018, OFFSET(Sheet1!$P$9, 2*B1017-1, 0),T1017)</f>
        <v>7148.309187</v>
      </c>
      <c r="E1018" s="100">
        <f t="array" ref="E1018">index(Sheet1!$C$25:$H$42, C1018,B1018)</f>
        <v>148.4892474</v>
      </c>
      <c r="F1018" s="100">
        <f t="array" ref="F1018">index(Sheet1!$C$25:$H$42, C1018+1,B1018)</f>
        <v>159.0956222</v>
      </c>
      <c r="G1018" s="94">
        <f t="array" ref="G1018">index(Sheet1!$B$25:$B$42, C1018,1)</f>
        <v>7000</v>
      </c>
      <c r="H1018" s="94">
        <f t="array" ref="H1018">index(Sheet1!$B$25:$B$42, C1018+1,1)</f>
        <v>7500</v>
      </c>
      <c r="I1018" s="100">
        <f t="shared" si="17"/>
        <v>151.635293</v>
      </c>
      <c r="J1018" s="100">
        <f t="array" ref="J1018">index(Sheet1!$F$47:$K$64, C1018,B1018)</f>
        <v>1551.42</v>
      </c>
      <c r="K1018" s="100">
        <f t="array" ref="K1018">index(Sheet1!$F$47:$K$64, C1018+1,B1018)</f>
        <v>1351.35</v>
      </c>
      <c r="L1018" s="102">
        <f t="shared" si="18"/>
        <v>1492.075562</v>
      </c>
      <c r="M1018" s="83">
        <f>L1018/( 0.5*Sheet1!$F$18/12)</f>
        <v>1430.815263</v>
      </c>
      <c r="N1018" s="83">
        <f t="shared" si="19"/>
        <v>0.4107996735</v>
      </c>
      <c r="O1018" s="83">
        <f t="shared" si="20"/>
        <v>432.4309955</v>
      </c>
      <c r="P1018" s="83">
        <f t="shared" si="21"/>
        <v>0.1241547503</v>
      </c>
      <c r="Q1018" s="83">
        <f t="shared" si="22"/>
        <v>1</v>
      </c>
      <c r="R1018" s="86">
        <f t="shared" si="31"/>
        <v>151.6982246</v>
      </c>
      <c r="S1018" s="86">
        <f>min(R1018, offset(Sheet1!$K$9,B1018-1,0))</f>
        <v>151.6982246</v>
      </c>
      <c r="T1018" s="83">
        <f t="shared" si="30"/>
        <v>7151.275874</v>
      </c>
      <c r="U1018" s="83">
        <f t="shared" si="26"/>
        <v>0</v>
      </c>
      <c r="V1018" s="83">
        <f t="shared" si="27"/>
        <v>4.448891592</v>
      </c>
      <c r="W1018" s="83">
        <f t="shared" si="28"/>
        <v>3093.751489</v>
      </c>
    </row>
    <row r="1019" ht="12.75" customHeight="1">
      <c r="A1019" s="83">
        <f t="shared" si="29"/>
        <v>20.66</v>
      </c>
      <c r="B1019" s="83">
        <f>IF( ISERROR( MATCH(R1018,Sheet1!$K$9:$K$13,1) ), 1,  MATCH(R1018,Sheet1!$K$9:$K$13,1)+1)</f>
        <v>3</v>
      </c>
      <c r="C1019" s="94">
        <f>IF( ISERROR( MATCH(D1019,Sheet1!$B$25:$B$42) ), 1, MATCH(D1019,Sheet1!$B$25:$B$42))</f>
        <v>14</v>
      </c>
      <c r="D1019" s="83">
        <f>if(U1019, OFFSET(Sheet1!$P$9, 2*B1018-1, 0),T1018)</f>
        <v>7151.275874</v>
      </c>
      <c r="E1019" s="100">
        <f t="array" ref="E1019">index(Sheet1!$C$25:$H$42, C1019,B1019)</f>
        <v>148.4892474</v>
      </c>
      <c r="F1019" s="100">
        <f t="array" ref="F1019">index(Sheet1!$C$25:$H$42, C1019+1,B1019)</f>
        <v>159.0956222</v>
      </c>
      <c r="G1019" s="94">
        <f t="array" ref="G1019">index(Sheet1!$B$25:$B$42, C1019,1)</f>
        <v>7000</v>
      </c>
      <c r="H1019" s="94">
        <f t="array" ref="H1019">index(Sheet1!$B$25:$B$42, C1019+1,1)</f>
        <v>7500</v>
      </c>
      <c r="I1019" s="100">
        <f t="shared" si="17"/>
        <v>151.6982246</v>
      </c>
      <c r="J1019" s="100">
        <f t="array" ref="J1019">index(Sheet1!$F$47:$K$64, C1019,B1019)</f>
        <v>1551.42</v>
      </c>
      <c r="K1019" s="100">
        <f t="array" ref="K1019">index(Sheet1!$F$47:$K$64, C1019+1,B1019)</f>
        <v>1351.35</v>
      </c>
      <c r="L1019" s="102">
        <f t="shared" si="18"/>
        <v>1490.888472</v>
      </c>
      <c r="M1019" s="83">
        <f>L1019/( 0.5*Sheet1!$F$18/12)</f>
        <v>1429.676911</v>
      </c>
      <c r="N1019" s="83">
        <f t="shared" si="19"/>
        <v>0.4104728427</v>
      </c>
      <c r="O1019" s="83">
        <f t="shared" si="20"/>
        <v>432.7900044</v>
      </c>
      <c r="P1019" s="83">
        <f t="shared" si="21"/>
        <v>0.124257825</v>
      </c>
      <c r="Q1019" s="83">
        <f t="shared" si="22"/>
        <v>1</v>
      </c>
      <c r="R1019" s="86">
        <f t="shared" si="31"/>
        <v>151.7610618</v>
      </c>
      <c r="S1019" s="86">
        <f>min(R1019, offset(Sheet1!$K$9,B1019-1,0))</f>
        <v>151.7610618</v>
      </c>
      <c r="T1019" s="83">
        <f t="shared" si="30"/>
        <v>7154.238112</v>
      </c>
      <c r="U1019" s="83">
        <f t="shared" si="26"/>
        <v>0</v>
      </c>
      <c r="V1019" s="83">
        <f t="shared" si="27"/>
        <v>4.450736201</v>
      </c>
      <c r="W1019" s="83">
        <f t="shared" si="28"/>
        <v>3098.200381</v>
      </c>
    </row>
    <row r="1020" ht="12.75" customHeight="1">
      <c r="A1020" s="83">
        <f t="shared" si="29"/>
        <v>20.68</v>
      </c>
      <c r="B1020" s="83">
        <f>IF( ISERROR( MATCH(R1019,Sheet1!$K$9:$K$13,1) ), 1,  MATCH(R1019,Sheet1!$K$9:$K$13,1)+1)</f>
        <v>3</v>
      </c>
      <c r="C1020" s="94">
        <f>IF( ISERROR( MATCH(D1020,Sheet1!$B$25:$B$42) ), 1, MATCH(D1020,Sheet1!$B$25:$B$42))</f>
        <v>14</v>
      </c>
      <c r="D1020" s="83">
        <f>if(U1020, OFFSET(Sheet1!$P$9, 2*B1019-1, 0),T1019)</f>
        <v>7154.238112</v>
      </c>
      <c r="E1020" s="100">
        <f t="array" ref="E1020">index(Sheet1!$C$25:$H$42, C1020,B1020)</f>
        <v>148.4892474</v>
      </c>
      <c r="F1020" s="100">
        <f t="array" ref="F1020">index(Sheet1!$C$25:$H$42, C1020+1,B1020)</f>
        <v>159.0956222</v>
      </c>
      <c r="G1020" s="94">
        <f t="array" ref="G1020">index(Sheet1!$B$25:$B$42, C1020,1)</f>
        <v>7000</v>
      </c>
      <c r="H1020" s="94">
        <f t="array" ref="H1020">index(Sheet1!$B$25:$B$42, C1020+1,1)</f>
        <v>7500</v>
      </c>
      <c r="I1020" s="100">
        <f t="shared" si="17"/>
        <v>151.7610618</v>
      </c>
      <c r="J1020" s="100">
        <f t="array" ref="J1020">index(Sheet1!$F$47:$K$64, C1020,B1020)</f>
        <v>1551.42</v>
      </c>
      <c r="K1020" s="100">
        <f t="array" ref="K1020">index(Sheet1!$F$47:$K$64, C1020+1,B1020)</f>
        <v>1351.35</v>
      </c>
      <c r="L1020" s="102">
        <f t="shared" si="18"/>
        <v>1489.703162</v>
      </c>
      <c r="M1020" s="83">
        <f>L1020/( 0.5*Sheet1!$F$18/12)</f>
        <v>1428.540267</v>
      </c>
      <c r="N1020" s="83">
        <f t="shared" si="19"/>
        <v>0.410146502</v>
      </c>
      <c r="O1020" s="83">
        <f t="shared" si="20"/>
        <v>433.1486236</v>
      </c>
      <c r="P1020" s="83">
        <f t="shared" si="21"/>
        <v>0.1243607877</v>
      </c>
      <c r="Q1020" s="83">
        <f t="shared" si="22"/>
        <v>1</v>
      </c>
      <c r="R1020" s="86">
        <f t="shared" si="31"/>
        <v>151.8238048</v>
      </c>
      <c r="S1020" s="86">
        <f>min(R1020, offset(Sheet1!$K$9,B1020-1,0))</f>
        <v>151.8238048</v>
      </c>
      <c r="T1020" s="83">
        <f t="shared" si="30"/>
        <v>7157.195907</v>
      </c>
      <c r="U1020" s="83">
        <f t="shared" si="26"/>
        <v>0</v>
      </c>
      <c r="V1020" s="83">
        <f t="shared" si="27"/>
        <v>4.452578044</v>
      </c>
      <c r="W1020" s="83">
        <f t="shared" si="28"/>
        <v>3102.651117</v>
      </c>
    </row>
    <row r="1021" ht="12.75" customHeight="1">
      <c r="A1021" s="83">
        <f t="shared" si="29"/>
        <v>20.7</v>
      </c>
      <c r="B1021" s="83">
        <f>IF( ISERROR( MATCH(R1020,Sheet1!$K$9:$K$13,1) ), 1,  MATCH(R1020,Sheet1!$K$9:$K$13,1)+1)</f>
        <v>3</v>
      </c>
      <c r="C1021" s="94">
        <f>IF( ISERROR( MATCH(D1021,Sheet1!$B$25:$B$42) ), 1, MATCH(D1021,Sheet1!$B$25:$B$42))</f>
        <v>14</v>
      </c>
      <c r="D1021" s="83">
        <f>if(U1021, OFFSET(Sheet1!$P$9, 2*B1020-1, 0),T1020)</f>
        <v>7157.195907</v>
      </c>
      <c r="E1021" s="100">
        <f t="array" ref="E1021">index(Sheet1!$C$25:$H$42, C1021,B1021)</f>
        <v>148.4892474</v>
      </c>
      <c r="F1021" s="100">
        <f t="array" ref="F1021">index(Sheet1!$C$25:$H$42, C1021+1,B1021)</f>
        <v>159.0956222</v>
      </c>
      <c r="G1021" s="94">
        <f t="array" ref="G1021">index(Sheet1!$B$25:$B$42, C1021,1)</f>
        <v>7000</v>
      </c>
      <c r="H1021" s="94">
        <f t="array" ref="H1021">index(Sheet1!$B$25:$B$42, C1021+1,1)</f>
        <v>7500</v>
      </c>
      <c r="I1021" s="100">
        <f t="shared" si="17"/>
        <v>151.8238048</v>
      </c>
      <c r="J1021" s="100">
        <f t="array" ref="J1021">index(Sheet1!$F$47:$K$64, C1021,B1021)</f>
        <v>1551.42</v>
      </c>
      <c r="K1021" s="100">
        <f t="array" ref="K1021">index(Sheet1!$F$47:$K$64, C1021+1,B1021)</f>
        <v>1351.35</v>
      </c>
      <c r="L1021" s="102">
        <f t="shared" si="18"/>
        <v>1488.51963</v>
      </c>
      <c r="M1021" s="83">
        <f>L1021/( 0.5*Sheet1!$F$18/12)</f>
        <v>1427.405327</v>
      </c>
      <c r="N1021" s="83">
        <f t="shared" si="19"/>
        <v>0.4098206509</v>
      </c>
      <c r="O1021" s="83">
        <f t="shared" si="20"/>
        <v>433.5068531</v>
      </c>
      <c r="P1021" s="83">
        <f t="shared" si="21"/>
        <v>0.1244636386</v>
      </c>
      <c r="Q1021" s="83">
        <f t="shared" si="22"/>
        <v>1</v>
      </c>
      <c r="R1021" s="86">
        <f t="shared" si="31"/>
        <v>151.8864536</v>
      </c>
      <c r="S1021" s="86">
        <f>min(R1021, offset(Sheet1!$K$9,B1021-1,0))</f>
        <v>151.8864536</v>
      </c>
      <c r="T1021" s="83">
        <f t="shared" si="30"/>
        <v>7160.149264</v>
      </c>
      <c r="U1021" s="83">
        <f t="shared" si="26"/>
        <v>0</v>
      </c>
      <c r="V1021" s="83">
        <f t="shared" si="27"/>
        <v>4.454417123</v>
      </c>
      <c r="W1021" s="83">
        <f t="shared" si="28"/>
        <v>3107.103695</v>
      </c>
    </row>
    <row r="1022" ht="12.75" customHeight="1">
      <c r="A1022" s="83">
        <f t="shared" si="29"/>
        <v>20.72</v>
      </c>
      <c r="B1022" s="83">
        <f>IF( ISERROR( MATCH(R1021,Sheet1!$K$9:$K$13,1) ), 1,  MATCH(R1021,Sheet1!$K$9:$K$13,1)+1)</f>
        <v>3</v>
      </c>
      <c r="C1022" s="94">
        <f>IF( ISERROR( MATCH(D1022,Sheet1!$B$25:$B$42) ), 1, MATCH(D1022,Sheet1!$B$25:$B$42))</f>
        <v>14</v>
      </c>
      <c r="D1022" s="83">
        <f>if(U1022, OFFSET(Sheet1!$P$9, 2*B1021-1, 0),T1021)</f>
        <v>7160.149264</v>
      </c>
      <c r="E1022" s="100">
        <f t="array" ref="E1022">index(Sheet1!$C$25:$H$42, C1022,B1022)</f>
        <v>148.4892474</v>
      </c>
      <c r="F1022" s="100">
        <f t="array" ref="F1022">index(Sheet1!$C$25:$H$42, C1022+1,B1022)</f>
        <v>159.0956222</v>
      </c>
      <c r="G1022" s="94">
        <f t="array" ref="G1022">index(Sheet1!$B$25:$B$42, C1022,1)</f>
        <v>7000</v>
      </c>
      <c r="H1022" s="94">
        <f t="array" ref="H1022">index(Sheet1!$B$25:$B$42, C1022+1,1)</f>
        <v>7500</v>
      </c>
      <c r="I1022" s="100">
        <f t="shared" si="17"/>
        <v>151.8864536</v>
      </c>
      <c r="J1022" s="100">
        <f t="array" ref="J1022">index(Sheet1!$F$47:$K$64, C1022,B1022)</f>
        <v>1551.42</v>
      </c>
      <c r="K1022" s="100">
        <f t="array" ref="K1022">index(Sheet1!$F$47:$K$64, C1022+1,B1022)</f>
        <v>1351.35</v>
      </c>
      <c r="L1022" s="102">
        <f t="shared" si="18"/>
        <v>1487.337873</v>
      </c>
      <c r="M1022" s="83">
        <f>L1022/( 0.5*Sheet1!$F$18/12)</f>
        <v>1426.27209</v>
      </c>
      <c r="N1022" s="83">
        <f t="shared" si="19"/>
        <v>0.4094952886</v>
      </c>
      <c r="O1022" s="83">
        <f t="shared" si="20"/>
        <v>433.8646929</v>
      </c>
      <c r="P1022" s="83">
        <f t="shared" si="21"/>
        <v>0.1245663775</v>
      </c>
      <c r="Q1022" s="83">
        <f t="shared" si="22"/>
        <v>1</v>
      </c>
      <c r="R1022" s="86">
        <f t="shared" si="31"/>
        <v>151.9490085</v>
      </c>
      <c r="S1022" s="86">
        <f>min(R1022, offset(Sheet1!$K$9,B1022-1,0))</f>
        <v>151.9490085</v>
      </c>
      <c r="T1022" s="83">
        <f t="shared" si="30"/>
        <v>7163.098191</v>
      </c>
      <c r="U1022" s="83">
        <f t="shared" si="26"/>
        <v>0</v>
      </c>
      <c r="V1022" s="83">
        <f t="shared" si="27"/>
        <v>4.456253444</v>
      </c>
      <c r="W1022" s="83">
        <f t="shared" si="28"/>
        <v>3111.558112</v>
      </c>
    </row>
    <row r="1023" ht="12.75" customHeight="1">
      <c r="A1023" s="83">
        <f t="shared" si="29"/>
        <v>20.74</v>
      </c>
      <c r="B1023" s="83">
        <f>IF( ISERROR( MATCH(R1022,Sheet1!$K$9:$K$13,1) ), 1,  MATCH(R1022,Sheet1!$K$9:$K$13,1)+1)</f>
        <v>3</v>
      </c>
      <c r="C1023" s="94">
        <f>IF( ISERROR( MATCH(D1023,Sheet1!$B$25:$B$42) ), 1, MATCH(D1023,Sheet1!$B$25:$B$42))</f>
        <v>14</v>
      </c>
      <c r="D1023" s="83">
        <f>if(U1023, OFFSET(Sheet1!$P$9, 2*B1022-1, 0),T1022)</f>
        <v>7163.098191</v>
      </c>
      <c r="E1023" s="100">
        <f t="array" ref="E1023">index(Sheet1!$C$25:$H$42, C1023,B1023)</f>
        <v>148.4892474</v>
      </c>
      <c r="F1023" s="100">
        <f t="array" ref="F1023">index(Sheet1!$C$25:$H$42, C1023+1,B1023)</f>
        <v>159.0956222</v>
      </c>
      <c r="G1023" s="94">
        <f t="array" ref="G1023">index(Sheet1!$B$25:$B$42, C1023,1)</f>
        <v>7000</v>
      </c>
      <c r="H1023" s="94">
        <f t="array" ref="H1023">index(Sheet1!$B$25:$B$42, C1023+1,1)</f>
        <v>7500</v>
      </c>
      <c r="I1023" s="100">
        <f t="shared" si="17"/>
        <v>151.9490085</v>
      </c>
      <c r="J1023" s="100">
        <f t="array" ref="J1023">index(Sheet1!$F$47:$K$64, C1023,B1023)</f>
        <v>1551.42</v>
      </c>
      <c r="K1023" s="100">
        <f t="array" ref="K1023">index(Sheet1!$F$47:$K$64, C1023+1,B1023)</f>
        <v>1351.35</v>
      </c>
      <c r="L1023" s="102">
        <f t="shared" si="18"/>
        <v>1486.15789</v>
      </c>
      <c r="M1023" s="83">
        <f>L1023/( 0.5*Sheet1!$F$18/12)</f>
        <v>1425.140553</v>
      </c>
      <c r="N1023" s="83">
        <f t="shared" si="19"/>
        <v>0.4091704143</v>
      </c>
      <c r="O1023" s="83">
        <f t="shared" si="20"/>
        <v>434.2221432</v>
      </c>
      <c r="P1023" s="83">
        <f t="shared" si="21"/>
        <v>0.1246690047</v>
      </c>
      <c r="Q1023" s="83">
        <f t="shared" si="22"/>
        <v>1</v>
      </c>
      <c r="R1023" s="86">
        <f t="shared" si="31"/>
        <v>152.0114695</v>
      </c>
      <c r="S1023" s="86">
        <f>min(R1023, offset(Sheet1!$K$9,B1023-1,0))</f>
        <v>152.0114695</v>
      </c>
      <c r="T1023" s="83">
        <f t="shared" si="30"/>
        <v>7166.042693</v>
      </c>
      <c r="U1023" s="83">
        <f t="shared" si="26"/>
        <v>0</v>
      </c>
      <c r="V1023" s="83">
        <f t="shared" si="27"/>
        <v>4.45808701</v>
      </c>
      <c r="W1023" s="83">
        <f t="shared" si="28"/>
        <v>3116.014365</v>
      </c>
    </row>
    <row r="1024" ht="12.75" customHeight="1">
      <c r="A1024" s="83">
        <f t="shared" si="29"/>
        <v>20.76</v>
      </c>
      <c r="B1024" s="83">
        <f>IF( ISERROR( MATCH(R1023,Sheet1!$K$9:$K$13,1) ), 1,  MATCH(R1023,Sheet1!$K$9:$K$13,1)+1)</f>
        <v>3</v>
      </c>
      <c r="C1024" s="94">
        <f>IF( ISERROR( MATCH(D1024,Sheet1!$B$25:$B$42) ), 1, MATCH(D1024,Sheet1!$B$25:$B$42))</f>
        <v>14</v>
      </c>
      <c r="D1024" s="83">
        <f>if(U1024, OFFSET(Sheet1!$P$9, 2*B1023-1, 0),T1023)</f>
        <v>7166.042693</v>
      </c>
      <c r="E1024" s="100">
        <f t="array" ref="E1024">index(Sheet1!$C$25:$H$42, C1024,B1024)</f>
        <v>148.4892474</v>
      </c>
      <c r="F1024" s="100">
        <f t="array" ref="F1024">index(Sheet1!$C$25:$H$42, C1024+1,B1024)</f>
        <v>159.0956222</v>
      </c>
      <c r="G1024" s="94">
        <f t="array" ref="G1024">index(Sheet1!$B$25:$B$42, C1024,1)</f>
        <v>7000</v>
      </c>
      <c r="H1024" s="94">
        <f t="array" ref="H1024">index(Sheet1!$B$25:$B$42, C1024+1,1)</f>
        <v>7500</v>
      </c>
      <c r="I1024" s="100">
        <f t="shared" si="17"/>
        <v>152.0114695</v>
      </c>
      <c r="J1024" s="100">
        <f t="array" ref="J1024">index(Sheet1!$F$47:$K$64, C1024,B1024)</f>
        <v>1551.42</v>
      </c>
      <c r="K1024" s="100">
        <f t="array" ref="K1024">index(Sheet1!$F$47:$K$64, C1024+1,B1024)</f>
        <v>1351.35</v>
      </c>
      <c r="L1024" s="102">
        <f t="shared" si="18"/>
        <v>1484.979677</v>
      </c>
      <c r="M1024" s="83">
        <f>L1024/( 0.5*Sheet1!$F$18/12)</f>
        <v>1424.010714</v>
      </c>
      <c r="N1024" s="83">
        <f t="shared" si="19"/>
        <v>0.4088460276</v>
      </c>
      <c r="O1024" s="83">
        <f t="shared" si="20"/>
        <v>434.5792041</v>
      </c>
      <c r="P1024" s="83">
        <f t="shared" si="21"/>
        <v>0.12477152</v>
      </c>
      <c r="Q1024" s="83">
        <f t="shared" si="22"/>
        <v>1</v>
      </c>
      <c r="R1024" s="86">
        <f t="shared" si="31"/>
        <v>152.0738367</v>
      </c>
      <c r="S1024" s="86">
        <f>min(R1024, offset(Sheet1!$K$9,B1024-1,0))</f>
        <v>152.0738367</v>
      </c>
      <c r="T1024" s="83">
        <f t="shared" si="30"/>
        <v>7168.982777</v>
      </c>
      <c r="U1024" s="83">
        <f t="shared" si="26"/>
        <v>0</v>
      </c>
      <c r="V1024" s="83">
        <f t="shared" si="27"/>
        <v>4.459917824</v>
      </c>
      <c r="W1024" s="83">
        <f t="shared" si="28"/>
        <v>3120.472452</v>
      </c>
    </row>
    <row r="1025" ht="12.75" customHeight="1">
      <c r="A1025" s="83">
        <f t="shared" si="29"/>
        <v>20.78</v>
      </c>
      <c r="B1025" s="83">
        <f>IF( ISERROR( MATCH(R1024,Sheet1!$K$9:$K$13,1) ), 1,  MATCH(R1024,Sheet1!$K$9:$K$13,1)+1)</f>
        <v>3</v>
      </c>
      <c r="C1025" s="94">
        <f>IF( ISERROR( MATCH(D1025,Sheet1!$B$25:$B$42) ), 1, MATCH(D1025,Sheet1!$B$25:$B$42))</f>
        <v>14</v>
      </c>
      <c r="D1025" s="83">
        <f>if(U1025, OFFSET(Sheet1!$P$9, 2*B1024-1, 0),T1024)</f>
        <v>7168.982777</v>
      </c>
      <c r="E1025" s="100">
        <f t="array" ref="E1025">index(Sheet1!$C$25:$H$42, C1025,B1025)</f>
        <v>148.4892474</v>
      </c>
      <c r="F1025" s="100">
        <f t="array" ref="F1025">index(Sheet1!$C$25:$H$42, C1025+1,B1025)</f>
        <v>159.0956222</v>
      </c>
      <c r="G1025" s="94">
        <f t="array" ref="G1025">index(Sheet1!$B$25:$B$42, C1025,1)</f>
        <v>7000</v>
      </c>
      <c r="H1025" s="94">
        <f t="array" ref="H1025">index(Sheet1!$B$25:$B$42, C1025+1,1)</f>
        <v>7500</v>
      </c>
      <c r="I1025" s="100">
        <f t="shared" si="17"/>
        <v>152.0738367</v>
      </c>
      <c r="J1025" s="100">
        <f t="array" ref="J1025">index(Sheet1!$F$47:$K$64, C1025,B1025)</f>
        <v>1551.42</v>
      </c>
      <c r="K1025" s="100">
        <f t="array" ref="K1025">index(Sheet1!$F$47:$K$64, C1025+1,B1025)</f>
        <v>1351.35</v>
      </c>
      <c r="L1025" s="102">
        <f t="shared" si="18"/>
        <v>1483.803231</v>
      </c>
      <c r="M1025" s="83">
        <f>L1025/( 0.5*Sheet1!$F$18/12)</f>
        <v>1422.88257</v>
      </c>
      <c r="N1025" s="83">
        <f t="shared" si="19"/>
        <v>0.4085221275</v>
      </c>
      <c r="O1025" s="83">
        <f t="shared" si="20"/>
        <v>434.9358755</v>
      </c>
      <c r="P1025" s="83">
        <f t="shared" si="21"/>
        <v>0.1248739235</v>
      </c>
      <c r="Q1025" s="83">
        <f t="shared" si="22"/>
        <v>1</v>
      </c>
      <c r="R1025" s="86">
        <f t="shared" si="31"/>
        <v>152.1361104</v>
      </c>
      <c r="S1025" s="86">
        <f>min(R1025, offset(Sheet1!$K$9,B1025-1,0))</f>
        <v>152.1361104</v>
      </c>
      <c r="T1025" s="83">
        <f t="shared" si="30"/>
        <v>7171.918449</v>
      </c>
      <c r="U1025" s="83">
        <f t="shared" si="26"/>
        <v>0</v>
      </c>
      <c r="V1025" s="83">
        <f t="shared" si="27"/>
        <v>4.461745891</v>
      </c>
      <c r="W1025" s="83">
        <f t="shared" si="28"/>
        <v>3124.93237</v>
      </c>
    </row>
    <row r="1026" ht="12.75" customHeight="1">
      <c r="A1026" s="83">
        <f t="shared" si="29"/>
        <v>20.8</v>
      </c>
      <c r="B1026" s="83">
        <f>IF( ISERROR( MATCH(R1025,Sheet1!$K$9:$K$13,1) ), 1,  MATCH(R1025,Sheet1!$K$9:$K$13,1)+1)</f>
        <v>3</v>
      </c>
      <c r="C1026" s="94">
        <f>IF( ISERROR( MATCH(D1026,Sheet1!$B$25:$B$42) ), 1, MATCH(D1026,Sheet1!$B$25:$B$42))</f>
        <v>14</v>
      </c>
      <c r="D1026" s="83">
        <f>if(U1026, OFFSET(Sheet1!$P$9, 2*B1025-1, 0),T1025)</f>
        <v>7171.918449</v>
      </c>
      <c r="E1026" s="100">
        <f t="array" ref="E1026">index(Sheet1!$C$25:$H$42, C1026,B1026)</f>
        <v>148.4892474</v>
      </c>
      <c r="F1026" s="100">
        <f t="array" ref="F1026">index(Sheet1!$C$25:$H$42, C1026+1,B1026)</f>
        <v>159.0956222</v>
      </c>
      <c r="G1026" s="94">
        <f t="array" ref="G1026">index(Sheet1!$B$25:$B$42, C1026,1)</f>
        <v>7000</v>
      </c>
      <c r="H1026" s="94">
        <f t="array" ref="H1026">index(Sheet1!$B$25:$B$42, C1026+1,1)</f>
        <v>7500</v>
      </c>
      <c r="I1026" s="100">
        <f t="shared" si="17"/>
        <v>152.1361104</v>
      </c>
      <c r="J1026" s="100">
        <f t="array" ref="J1026">index(Sheet1!$F$47:$K$64, C1026,B1026)</f>
        <v>1551.42</v>
      </c>
      <c r="K1026" s="100">
        <f t="array" ref="K1026">index(Sheet1!$F$47:$K$64, C1026+1,B1026)</f>
        <v>1351.35</v>
      </c>
      <c r="L1026" s="102">
        <f t="shared" si="18"/>
        <v>1482.628552</v>
      </c>
      <c r="M1026" s="83">
        <f>L1026/( 0.5*Sheet1!$F$18/12)</f>
        <v>1421.756119</v>
      </c>
      <c r="N1026" s="83">
        <f t="shared" si="19"/>
        <v>0.4081987136</v>
      </c>
      <c r="O1026" s="83">
        <f t="shared" si="20"/>
        <v>435.2921577</v>
      </c>
      <c r="P1026" s="83">
        <f t="shared" si="21"/>
        <v>0.1249762153</v>
      </c>
      <c r="Q1026" s="83">
        <f t="shared" si="22"/>
        <v>1</v>
      </c>
      <c r="R1026" s="86">
        <f t="shared" si="31"/>
        <v>152.1982906</v>
      </c>
      <c r="S1026" s="86">
        <f>min(R1026, offset(Sheet1!$K$9,B1026-1,0))</f>
        <v>152.1982906</v>
      </c>
      <c r="T1026" s="83">
        <f t="shared" si="30"/>
        <v>7174.849715</v>
      </c>
      <c r="U1026" s="83">
        <f t="shared" si="26"/>
        <v>0</v>
      </c>
      <c r="V1026" s="83">
        <f t="shared" si="27"/>
        <v>4.463571215</v>
      </c>
      <c r="W1026" s="83">
        <f t="shared" si="28"/>
        <v>3129.394116</v>
      </c>
    </row>
    <row r="1027" ht="12.75" customHeight="1">
      <c r="A1027" s="83">
        <f t="shared" si="29"/>
        <v>20.82</v>
      </c>
      <c r="B1027" s="83">
        <f>IF( ISERROR( MATCH(R1026,Sheet1!$K$9:$K$13,1) ), 1,  MATCH(R1026,Sheet1!$K$9:$K$13,1)+1)</f>
        <v>3</v>
      </c>
      <c r="C1027" s="94">
        <f>IF( ISERROR( MATCH(D1027,Sheet1!$B$25:$B$42) ), 1, MATCH(D1027,Sheet1!$B$25:$B$42))</f>
        <v>14</v>
      </c>
      <c r="D1027" s="83">
        <f>if(U1027, OFFSET(Sheet1!$P$9, 2*B1026-1, 0),T1026)</f>
        <v>7174.849715</v>
      </c>
      <c r="E1027" s="100">
        <f t="array" ref="E1027">index(Sheet1!$C$25:$H$42, C1027,B1027)</f>
        <v>148.4892474</v>
      </c>
      <c r="F1027" s="100">
        <f t="array" ref="F1027">index(Sheet1!$C$25:$H$42, C1027+1,B1027)</f>
        <v>159.0956222</v>
      </c>
      <c r="G1027" s="94">
        <f t="array" ref="G1027">index(Sheet1!$B$25:$B$42, C1027,1)</f>
        <v>7000</v>
      </c>
      <c r="H1027" s="94">
        <f t="array" ref="H1027">index(Sheet1!$B$25:$B$42, C1027+1,1)</f>
        <v>7500</v>
      </c>
      <c r="I1027" s="100">
        <f t="shared" si="17"/>
        <v>152.1982906</v>
      </c>
      <c r="J1027" s="100">
        <f t="array" ref="J1027">index(Sheet1!$F$47:$K$64, C1027,B1027)</f>
        <v>1551.42</v>
      </c>
      <c r="K1027" s="100">
        <f t="array" ref="K1027">index(Sheet1!$F$47:$K$64, C1027+1,B1027)</f>
        <v>1351.35</v>
      </c>
      <c r="L1027" s="102">
        <f t="shared" si="18"/>
        <v>1481.455635</v>
      </c>
      <c r="M1027" s="83">
        <f>L1027/( 0.5*Sheet1!$F$18/12)</f>
        <v>1420.631359</v>
      </c>
      <c r="N1027" s="83">
        <f t="shared" si="19"/>
        <v>0.407875785</v>
      </c>
      <c r="O1027" s="83">
        <f t="shared" si="20"/>
        <v>435.6480508</v>
      </c>
      <c r="P1027" s="83">
        <f t="shared" si="21"/>
        <v>0.1250783953</v>
      </c>
      <c r="Q1027" s="83">
        <f t="shared" si="22"/>
        <v>1</v>
      </c>
      <c r="R1027" s="86">
        <f t="shared" si="31"/>
        <v>152.2603775</v>
      </c>
      <c r="S1027" s="86">
        <f>min(R1027, offset(Sheet1!$K$9,B1027-1,0))</f>
        <v>152.2603775</v>
      </c>
      <c r="T1027" s="83">
        <f t="shared" si="30"/>
        <v>7177.776582</v>
      </c>
      <c r="U1027" s="83">
        <f t="shared" si="26"/>
        <v>0</v>
      </c>
      <c r="V1027" s="83">
        <f t="shared" si="27"/>
        <v>4.465393799</v>
      </c>
      <c r="W1027" s="83">
        <f t="shared" si="28"/>
        <v>3133.857687</v>
      </c>
    </row>
    <row r="1028" ht="12.75" customHeight="1">
      <c r="A1028" s="83">
        <f t="shared" si="29"/>
        <v>20.84</v>
      </c>
      <c r="B1028" s="83">
        <f>IF( ISERROR( MATCH(R1027,Sheet1!$K$9:$K$13,1) ), 1,  MATCH(R1027,Sheet1!$K$9:$K$13,1)+1)</f>
        <v>3</v>
      </c>
      <c r="C1028" s="94">
        <f>IF( ISERROR( MATCH(D1028,Sheet1!$B$25:$B$42) ), 1, MATCH(D1028,Sheet1!$B$25:$B$42))</f>
        <v>14</v>
      </c>
      <c r="D1028" s="83">
        <f>if(U1028, OFFSET(Sheet1!$P$9, 2*B1027-1, 0),T1027)</f>
        <v>7177.776582</v>
      </c>
      <c r="E1028" s="100">
        <f t="array" ref="E1028">index(Sheet1!$C$25:$H$42, C1028,B1028)</f>
        <v>148.4892474</v>
      </c>
      <c r="F1028" s="100">
        <f t="array" ref="F1028">index(Sheet1!$C$25:$H$42, C1028+1,B1028)</f>
        <v>159.0956222</v>
      </c>
      <c r="G1028" s="94">
        <f t="array" ref="G1028">index(Sheet1!$B$25:$B$42, C1028,1)</f>
        <v>7000</v>
      </c>
      <c r="H1028" s="94">
        <f t="array" ref="H1028">index(Sheet1!$B$25:$B$42, C1028+1,1)</f>
        <v>7500</v>
      </c>
      <c r="I1028" s="100">
        <f t="shared" si="17"/>
        <v>152.2603775</v>
      </c>
      <c r="J1028" s="100">
        <f t="array" ref="J1028">index(Sheet1!$F$47:$K$64, C1028,B1028)</f>
        <v>1551.42</v>
      </c>
      <c r="K1028" s="100">
        <f t="array" ref="K1028">index(Sheet1!$F$47:$K$64, C1028+1,B1028)</f>
        <v>1351.35</v>
      </c>
      <c r="L1028" s="102">
        <f t="shared" si="18"/>
        <v>1480.284479</v>
      </c>
      <c r="M1028" s="83">
        <f>L1028/( 0.5*Sheet1!$F$18/12)</f>
        <v>1419.508287</v>
      </c>
      <c r="N1028" s="83">
        <f t="shared" si="19"/>
        <v>0.4075533411</v>
      </c>
      <c r="O1028" s="83">
        <f t="shared" si="20"/>
        <v>436.0035547</v>
      </c>
      <c r="P1028" s="83">
        <f t="shared" si="21"/>
        <v>0.1251804636</v>
      </c>
      <c r="Q1028" s="83">
        <f t="shared" si="22"/>
        <v>1</v>
      </c>
      <c r="R1028" s="86">
        <f t="shared" si="31"/>
        <v>152.3223712</v>
      </c>
      <c r="S1028" s="86">
        <f>min(R1028, offset(Sheet1!$K$9,B1028-1,0))</f>
        <v>152.3223712</v>
      </c>
      <c r="T1028" s="83">
        <f t="shared" si="30"/>
        <v>7180.699054</v>
      </c>
      <c r="U1028" s="83">
        <f t="shared" si="26"/>
        <v>0</v>
      </c>
      <c r="V1028" s="83">
        <f t="shared" si="27"/>
        <v>4.467213647</v>
      </c>
      <c r="W1028" s="83">
        <f t="shared" si="28"/>
        <v>3138.323081</v>
      </c>
    </row>
    <row r="1029" ht="12.75" customHeight="1">
      <c r="A1029" s="83">
        <f t="shared" si="29"/>
        <v>20.86</v>
      </c>
      <c r="B1029" s="83">
        <f>IF( ISERROR( MATCH(R1028,Sheet1!$K$9:$K$13,1) ), 1,  MATCH(R1028,Sheet1!$K$9:$K$13,1)+1)</f>
        <v>3</v>
      </c>
      <c r="C1029" s="94">
        <f>IF( ISERROR( MATCH(D1029,Sheet1!$B$25:$B$42) ), 1, MATCH(D1029,Sheet1!$B$25:$B$42))</f>
        <v>14</v>
      </c>
      <c r="D1029" s="83">
        <f>if(U1029, OFFSET(Sheet1!$P$9, 2*B1028-1, 0),T1028)</f>
        <v>7180.699054</v>
      </c>
      <c r="E1029" s="100">
        <f t="array" ref="E1029">index(Sheet1!$C$25:$H$42, C1029,B1029)</f>
        <v>148.4892474</v>
      </c>
      <c r="F1029" s="100">
        <f t="array" ref="F1029">index(Sheet1!$C$25:$H$42, C1029+1,B1029)</f>
        <v>159.0956222</v>
      </c>
      <c r="G1029" s="94">
        <f t="array" ref="G1029">index(Sheet1!$B$25:$B$42, C1029,1)</f>
        <v>7000</v>
      </c>
      <c r="H1029" s="94">
        <f t="array" ref="H1029">index(Sheet1!$B$25:$B$42, C1029+1,1)</f>
        <v>7500</v>
      </c>
      <c r="I1029" s="100">
        <f t="shared" si="17"/>
        <v>152.3223712</v>
      </c>
      <c r="J1029" s="100">
        <f t="array" ref="J1029">index(Sheet1!$F$47:$K$64, C1029,B1029)</f>
        <v>1551.42</v>
      </c>
      <c r="K1029" s="100">
        <f t="array" ref="K1029">index(Sheet1!$F$47:$K$64, C1029+1,B1029)</f>
        <v>1351.35</v>
      </c>
      <c r="L1029" s="102">
        <f t="shared" si="18"/>
        <v>1479.11508</v>
      </c>
      <c r="M1029" s="83">
        <f>L1029/( 0.5*Sheet1!$F$18/12)</f>
        <v>1418.386901</v>
      </c>
      <c r="N1029" s="83">
        <f t="shared" si="19"/>
        <v>0.4072313813</v>
      </c>
      <c r="O1029" s="83">
        <f t="shared" si="20"/>
        <v>436.3586696</v>
      </c>
      <c r="P1029" s="83">
        <f t="shared" si="21"/>
        <v>0.1252824202</v>
      </c>
      <c r="Q1029" s="83">
        <f t="shared" si="22"/>
        <v>1</v>
      </c>
      <c r="R1029" s="86">
        <f t="shared" si="31"/>
        <v>152.3842718</v>
      </c>
      <c r="S1029" s="86">
        <f>min(R1029, offset(Sheet1!$K$9,B1029-1,0))</f>
        <v>152.3842718</v>
      </c>
      <c r="T1029" s="83">
        <f t="shared" si="30"/>
        <v>7183.61714</v>
      </c>
      <c r="U1029" s="83">
        <f t="shared" si="26"/>
        <v>0</v>
      </c>
      <c r="V1029" s="83">
        <f t="shared" si="27"/>
        <v>4.469030763</v>
      </c>
      <c r="W1029" s="83">
        <f t="shared" si="28"/>
        <v>3142.790295</v>
      </c>
    </row>
    <row r="1030" ht="12.75" customHeight="1">
      <c r="A1030" s="83">
        <f t="shared" si="29"/>
        <v>20.88</v>
      </c>
      <c r="B1030" s="83">
        <f>IF( ISERROR( MATCH(R1029,Sheet1!$K$9:$K$13,1) ), 1,  MATCH(R1029,Sheet1!$K$9:$K$13,1)+1)</f>
        <v>3</v>
      </c>
      <c r="C1030" s="94">
        <f>IF( ISERROR( MATCH(D1030,Sheet1!$B$25:$B$42) ), 1, MATCH(D1030,Sheet1!$B$25:$B$42))</f>
        <v>14</v>
      </c>
      <c r="D1030" s="83">
        <f>if(U1030, OFFSET(Sheet1!$P$9, 2*B1029-1, 0),T1029)</f>
        <v>7183.61714</v>
      </c>
      <c r="E1030" s="100">
        <f t="array" ref="E1030">index(Sheet1!$C$25:$H$42, C1030,B1030)</f>
        <v>148.4892474</v>
      </c>
      <c r="F1030" s="100">
        <f t="array" ref="F1030">index(Sheet1!$C$25:$H$42, C1030+1,B1030)</f>
        <v>159.0956222</v>
      </c>
      <c r="G1030" s="94">
        <f t="array" ref="G1030">index(Sheet1!$B$25:$B$42, C1030,1)</f>
        <v>7000</v>
      </c>
      <c r="H1030" s="94">
        <f t="array" ref="H1030">index(Sheet1!$B$25:$B$42, C1030+1,1)</f>
        <v>7500</v>
      </c>
      <c r="I1030" s="100">
        <f t="shared" si="17"/>
        <v>152.3842718</v>
      </c>
      <c r="J1030" s="100">
        <f t="array" ref="J1030">index(Sheet1!$F$47:$K$64, C1030,B1030)</f>
        <v>1551.42</v>
      </c>
      <c r="K1030" s="100">
        <f t="array" ref="K1030">index(Sheet1!$F$47:$K$64, C1030+1,B1030)</f>
        <v>1351.35</v>
      </c>
      <c r="L1030" s="102">
        <f t="shared" si="18"/>
        <v>1477.947438</v>
      </c>
      <c r="M1030" s="83">
        <f>L1030/( 0.5*Sheet1!$F$18/12)</f>
        <v>1417.267198</v>
      </c>
      <c r="N1030" s="83">
        <f t="shared" si="19"/>
        <v>0.4069099048</v>
      </c>
      <c r="O1030" s="83">
        <f t="shared" si="20"/>
        <v>436.7133957</v>
      </c>
      <c r="P1030" s="83">
        <f t="shared" si="21"/>
        <v>0.1253842652</v>
      </c>
      <c r="Q1030" s="83">
        <f t="shared" si="22"/>
        <v>1</v>
      </c>
      <c r="R1030" s="86">
        <f t="shared" si="31"/>
        <v>152.4460795</v>
      </c>
      <c r="S1030" s="86">
        <f>min(R1030, offset(Sheet1!$K$9,B1030-1,0))</f>
        <v>152.4460795</v>
      </c>
      <c r="T1030" s="83">
        <f t="shared" si="30"/>
        <v>7186.530844</v>
      </c>
      <c r="U1030" s="83">
        <f t="shared" si="26"/>
        <v>0</v>
      </c>
      <c r="V1030" s="83">
        <f t="shared" si="27"/>
        <v>4.470845152</v>
      </c>
      <c r="W1030" s="83">
        <f t="shared" si="28"/>
        <v>3147.259326</v>
      </c>
    </row>
    <row r="1031" ht="12.75" customHeight="1">
      <c r="A1031" s="83">
        <f t="shared" si="29"/>
        <v>20.9</v>
      </c>
      <c r="B1031" s="83">
        <f>IF( ISERROR( MATCH(R1030,Sheet1!$K$9:$K$13,1) ), 1,  MATCH(R1030,Sheet1!$K$9:$K$13,1)+1)</f>
        <v>3</v>
      </c>
      <c r="C1031" s="94">
        <f>IF( ISERROR( MATCH(D1031,Sheet1!$B$25:$B$42) ), 1, MATCH(D1031,Sheet1!$B$25:$B$42))</f>
        <v>14</v>
      </c>
      <c r="D1031" s="83">
        <f>if(U1031, OFFSET(Sheet1!$P$9, 2*B1030-1, 0),T1030)</f>
        <v>7186.530844</v>
      </c>
      <c r="E1031" s="100">
        <f t="array" ref="E1031">index(Sheet1!$C$25:$H$42, C1031,B1031)</f>
        <v>148.4892474</v>
      </c>
      <c r="F1031" s="100">
        <f t="array" ref="F1031">index(Sheet1!$C$25:$H$42, C1031+1,B1031)</f>
        <v>159.0956222</v>
      </c>
      <c r="G1031" s="94">
        <f t="array" ref="G1031">index(Sheet1!$B$25:$B$42, C1031,1)</f>
        <v>7000</v>
      </c>
      <c r="H1031" s="94">
        <f t="array" ref="H1031">index(Sheet1!$B$25:$B$42, C1031+1,1)</f>
        <v>7500</v>
      </c>
      <c r="I1031" s="100">
        <f t="shared" si="17"/>
        <v>152.4460795</v>
      </c>
      <c r="J1031" s="100">
        <f t="array" ref="J1031">index(Sheet1!$F$47:$K$64, C1031,B1031)</f>
        <v>1551.42</v>
      </c>
      <c r="K1031" s="100">
        <f t="array" ref="K1031">index(Sheet1!$F$47:$K$64, C1031+1,B1031)</f>
        <v>1351.35</v>
      </c>
      <c r="L1031" s="102">
        <f t="shared" si="18"/>
        <v>1476.781548</v>
      </c>
      <c r="M1031" s="83">
        <f>L1031/( 0.5*Sheet1!$F$18/12)</f>
        <v>1416.149177</v>
      </c>
      <c r="N1031" s="83">
        <f t="shared" si="19"/>
        <v>0.406588911</v>
      </c>
      <c r="O1031" s="83">
        <f t="shared" si="20"/>
        <v>437.067733</v>
      </c>
      <c r="P1031" s="83">
        <f t="shared" si="21"/>
        <v>0.1254859986</v>
      </c>
      <c r="Q1031" s="83">
        <f t="shared" si="22"/>
        <v>1</v>
      </c>
      <c r="R1031" s="86">
        <f t="shared" si="31"/>
        <v>152.5077943</v>
      </c>
      <c r="S1031" s="86">
        <f>min(R1031, offset(Sheet1!$K$9,B1031-1,0))</f>
        <v>152.5077943</v>
      </c>
      <c r="T1031" s="83">
        <f t="shared" si="30"/>
        <v>7189.440173</v>
      </c>
      <c r="U1031" s="83">
        <f t="shared" si="26"/>
        <v>0</v>
      </c>
      <c r="V1031" s="83">
        <f t="shared" si="27"/>
        <v>4.472656816</v>
      </c>
      <c r="W1031" s="83">
        <f t="shared" si="28"/>
        <v>3151.730171</v>
      </c>
    </row>
    <row r="1032" ht="12.75" customHeight="1">
      <c r="A1032" s="83">
        <f t="shared" si="29"/>
        <v>20.92</v>
      </c>
      <c r="B1032" s="83">
        <f>IF( ISERROR( MATCH(R1031,Sheet1!$K$9:$K$13,1) ), 1,  MATCH(R1031,Sheet1!$K$9:$K$13,1)+1)</f>
        <v>3</v>
      </c>
      <c r="C1032" s="94">
        <f>IF( ISERROR( MATCH(D1032,Sheet1!$B$25:$B$42) ), 1, MATCH(D1032,Sheet1!$B$25:$B$42))</f>
        <v>14</v>
      </c>
      <c r="D1032" s="83">
        <f>if(U1032, OFFSET(Sheet1!$P$9, 2*B1031-1, 0),T1031)</f>
        <v>7189.440173</v>
      </c>
      <c r="E1032" s="100">
        <f t="array" ref="E1032">index(Sheet1!$C$25:$H$42, C1032,B1032)</f>
        <v>148.4892474</v>
      </c>
      <c r="F1032" s="100">
        <f t="array" ref="F1032">index(Sheet1!$C$25:$H$42, C1032+1,B1032)</f>
        <v>159.0956222</v>
      </c>
      <c r="G1032" s="94">
        <f t="array" ref="G1032">index(Sheet1!$B$25:$B$42, C1032,1)</f>
        <v>7000</v>
      </c>
      <c r="H1032" s="94">
        <f t="array" ref="H1032">index(Sheet1!$B$25:$B$42, C1032+1,1)</f>
        <v>7500</v>
      </c>
      <c r="I1032" s="100">
        <f t="shared" si="17"/>
        <v>152.5077943</v>
      </c>
      <c r="J1032" s="100">
        <f t="array" ref="J1032">index(Sheet1!$F$47:$K$64, C1032,B1032)</f>
        <v>1551.42</v>
      </c>
      <c r="K1032" s="100">
        <f t="array" ref="K1032">index(Sheet1!$F$47:$K$64, C1032+1,B1032)</f>
        <v>1351.35</v>
      </c>
      <c r="L1032" s="102">
        <f t="shared" si="18"/>
        <v>1475.617409</v>
      </c>
      <c r="M1032" s="83">
        <f>L1032/( 0.5*Sheet1!$F$18/12)</f>
        <v>1415.032834</v>
      </c>
      <c r="N1032" s="83">
        <f t="shared" si="19"/>
        <v>0.4062683991</v>
      </c>
      <c r="O1032" s="83">
        <f t="shared" si="20"/>
        <v>437.4216816</v>
      </c>
      <c r="P1032" s="83">
        <f t="shared" si="21"/>
        <v>0.1255876203</v>
      </c>
      <c r="Q1032" s="83">
        <f t="shared" si="22"/>
        <v>1</v>
      </c>
      <c r="R1032" s="86">
        <f t="shared" si="31"/>
        <v>152.5694165</v>
      </c>
      <c r="S1032" s="86">
        <f>min(R1032, offset(Sheet1!$K$9,B1032-1,0))</f>
        <v>152.5694165</v>
      </c>
      <c r="T1032" s="83">
        <f t="shared" si="30"/>
        <v>7192.345133</v>
      </c>
      <c r="U1032" s="83">
        <f t="shared" si="26"/>
        <v>0</v>
      </c>
      <c r="V1032" s="83">
        <f t="shared" si="27"/>
        <v>4.474465759</v>
      </c>
      <c r="W1032" s="83">
        <f t="shared" si="28"/>
        <v>3156.202828</v>
      </c>
    </row>
    <row r="1033" ht="12.75" customHeight="1">
      <c r="A1033" s="83">
        <f t="shared" si="29"/>
        <v>20.94</v>
      </c>
      <c r="B1033" s="83">
        <f>IF( ISERROR( MATCH(R1032,Sheet1!$K$9:$K$13,1) ), 1,  MATCH(R1032,Sheet1!$K$9:$K$13,1)+1)</f>
        <v>3</v>
      </c>
      <c r="C1033" s="94">
        <f>IF( ISERROR( MATCH(D1033,Sheet1!$B$25:$B$42) ), 1, MATCH(D1033,Sheet1!$B$25:$B$42))</f>
        <v>14</v>
      </c>
      <c r="D1033" s="83">
        <f>if(U1033, OFFSET(Sheet1!$P$9, 2*B1032-1, 0),T1032)</f>
        <v>7192.345133</v>
      </c>
      <c r="E1033" s="100">
        <f t="array" ref="E1033">index(Sheet1!$C$25:$H$42, C1033,B1033)</f>
        <v>148.4892474</v>
      </c>
      <c r="F1033" s="100">
        <f t="array" ref="F1033">index(Sheet1!$C$25:$H$42, C1033+1,B1033)</f>
        <v>159.0956222</v>
      </c>
      <c r="G1033" s="94">
        <f t="array" ref="G1033">index(Sheet1!$B$25:$B$42, C1033,1)</f>
        <v>7000</v>
      </c>
      <c r="H1033" s="94">
        <f t="array" ref="H1033">index(Sheet1!$B$25:$B$42, C1033+1,1)</f>
        <v>7500</v>
      </c>
      <c r="I1033" s="100">
        <f t="shared" si="17"/>
        <v>152.5694165</v>
      </c>
      <c r="J1033" s="100">
        <f t="array" ref="J1033">index(Sheet1!$F$47:$K$64, C1033,B1033)</f>
        <v>1551.42</v>
      </c>
      <c r="K1033" s="100">
        <f t="array" ref="K1033">index(Sheet1!$F$47:$K$64, C1033+1,B1033)</f>
        <v>1351.35</v>
      </c>
      <c r="L1033" s="102">
        <f t="shared" si="18"/>
        <v>1474.455019</v>
      </c>
      <c r="M1033" s="83">
        <f>L1033/( 0.5*Sheet1!$F$18/12)</f>
        <v>1413.918168</v>
      </c>
      <c r="N1033" s="83">
        <f t="shared" si="19"/>
        <v>0.4059483686</v>
      </c>
      <c r="O1033" s="83">
        <f t="shared" si="20"/>
        <v>437.7752416</v>
      </c>
      <c r="P1033" s="83">
        <f t="shared" si="21"/>
        <v>0.1256891305</v>
      </c>
      <c r="Q1033" s="83">
        <f t="shared" si="22"/>
        <v>1</v>
      </c>
      <c r="R1033" s="86">
        <f t="shared" si="31"/>
        <v>152.6309462</v>
      </c>
      <c r="S1033" s="86">
        <f>min(R1033, offset(Sheet1!$K$9,B1033-1,0))</f>
        <v>152.6309462</v>
      </c>
      <c r="T1033" s="83">
        <f t="shared" si="30"/>
        <v>7195.24573</v>
      </c>
      <c r="U1033" s="83">
        <f t="shared" si="26"/>
        <v>0</v>
      </c>
      <c r="V1033" s="83">
        <f t="shared" si="27"/>
        <v>4.476271986</v>
      </c>
      <c r="W1033" s="83">
        <f t="shared" si="28"/>
        <v>3160.677293</v>
      </c>
    </row>
    <row r="1034" ht="12.75" customHeight="1">
      <c r="A1034" s="83">
        <f t="shared" si="29"/>
        <v>20.96</v>
      </c>
      <c r="B1034" s="83">
        <f>IF( ISERROR( MATCH(R1033,Sheet1!$K$9:$K$13,1) ), 1,  MATCH(R1033,Sheet1!$K$9:$K$13,1)+1)</f>
        <v>3</v>
      </c>
      <c r="C1034" s="94">
        <f>IF( ISERROR( MATCH(D1034,Sheet1!$B$25:$B$42) ), 1, MATCH(D1034,Sheet1!$B$25:$B$42))</f>
        <v>14</v>
      </c>
      <c r="D1034" s="83">
        <f>if(U1034, OFFSET(Sheet1!$P$9, 2*B1033-1, 0),T1033)</f>
        <v>7195.24573</v>
      </c>
      <c r="E1034" s="100">
        <f t="array" ref="E1034">index(Sheet1!$C$25:$H$42, C1034,B1034)</f>
        <v>148.4892474</v>
      </c>
      <c r="F1034" s="100">
        <f t="array" ref="F1034">index(Sheet1!$C$25:$H$42, C1034+1,B1034)</f>
        <v>159.0956222</v>
      </c>
      <c r="G1034" s="94">
        <f t="array" ref="G1034">index(Sheet1!$B$25:$B$42, C1034,1)</f>
        <v>7000</v>
      </c>
      <c r="H1034" s="94">
        <f t="array" ref="H1034">index(Sheet1!$B$25:$B$42, C1034+1,1)</f>
        <v>7500</v>
      </c>
      <c r="I1034" s="100">
        <f t="shared" si="17"/>
        <v>152.6309462</v>
      </c>
      <c r="J1034" s="100">
        <f t="array" ref="J1034">index(Sheet1!$F$47:$K$64, C1034,B1034)</f>
        <v>1551.42</v>
      </c>
      <c r="K1034" s="100">
        <f t="array" ref="K1034">index(Sheet1!$F$47:$K$64, C1034+1,B1034)</f>
        <v>1351.35</v>
      </c>
      <c r="L1034" s="102">
        <f t="shared" si="18"/>
        <v>1473.294374</v>
      </c>
      <c r="M1034" s="83">
        <f>L1034/( 0.5*Sheet1!$F$18/12)</f>
        <v>1412.805176</v>
      </c>
      <c r="N1034" s="83">
        <f t="shared" si="19"/>
        <v>0.4056288187</v>
      </c>
      <c r="O1034" s="83">
        <f t="shared" si="20"/>
        <v>438.1284131</v>
      </c>
      <c r="P1034" s="83">
        <f t="shared" si="21"/>
        <v>0.1257905292</v>
      </c>
      <c r="Q1034" s="83">
        <f t="shared" si="22"/>
        <v>1</v>
      </c>
      <c r="R1034" s="86">
        <f t="shared" si="31"/>
        <v>152.6923834</v>
      </c>
      <c r="S1034" s="86">
        <f>min(R1034, offset(Sheet1!$K$9,B1034-1,0))</f>
        <v>152.6923834</v>
      </c>
      <c r="T1034" s="83">
        <f t="shared" si="30"/>
        <v>7198.14197</v>
      </c>
      <c r="U1034" s="83">
        <f t="shared" si="26"/>
        <v>0</v>
      </c>
      <c r="V1034" s="83">
        <f t="shared" si="27"/>
        <v>4.4780755</v>
      </c>
      <c r="W1034" s="83">
        <f t="shared" si="28"/>
        <v>3165.153565</v>
      </c>
    </row>
    <row r="1035" ht="12.75" customHeight="1">
      <c r="A1035" s="83">
        <f t="shared" si="29"/>
        <v>20.98</v>
      </c>
      <c r="B1035" s="83">
        <f>IF( ISERROR( MATCH(R1034,Sheet1!$K$9:$K$13,1) ), 1,  MATCH(R1034,Sheet1!$K$9:$K$13,1)+1)</f>
        <v>3</v>
      </c>
      <c r="C1035" s="94">
        <f>IF( ISERROR( MATCH(D1035,Sheet1!$B$25:$B$42) ), 1, MATCH(D1035,Sheet1!$B$25:$B$42))</f>
        <v>14</v>
      </c>
      <c r="D1035" s="83">
        <f>if(U1035, OFFSET(Sheet1!$P$9, 2*B1034-1, 0),T1034)</f>
        <v>7198.14197</v>
      </c>
      <c r="E1035" s="100">
        <f t="array" ref="E1035">index(Sheet1!$C$25:$H$42, C1035,B1035)</f>
        <v>148.4892474</v>
      </c>
      <c r="F1035" s="100">
        <f t="array" ref="F1035">index(Sheet1!$C$25:$H$42, C1035+1,B1035)</f>
        <v>159.0956222</v>
      </c>
      <c r="G1035" s="94">
        <f t="array" ref="G1035">index(Sheet1!$B$25:$B$42, C1035,1)</f>
        <v>7000</v>
      </c>
      <c r="H1035" s="94">
        <f t="array" ref="H1035">index(Sheet1!$B$25:$B$42, C1035+1,1)</f>
        <v>7500</v>
      </c>
      <c r="I1035" s="100">
        <f t="shared" si="17"/>
        <v>152.6923834</v>
      </c>
      <c r="J1035" s="100">
        <f t="array" ref="J1035">index(Sheet1!$F$47:$K$64, C1035,B1035)</f>
        <v>1551.42</v>
      </c>
      <c r="K1035" s="100">
        <f t="array" ref="K1035">index(Sheet1!$F$47:$K$64, C1035+1,B1035)</f>
        <v>1351.35</v>
      </c>
      <c r="L1035" s="102">
        <f t="shared" si="18"/>
        <v>1472.135472</v>
      </c>
      <c r="M1035" s="83">
        <f>L1035/( 0.5*Sheet1!$F$18/12)</f>
        <v>1411.693855</v>
      </c>
      <c r="N1035" s="83">
        <f t="shared" si="19"/>
        <v>0.4053097488</v>
      </c>
      <c r="O1035" s="83">
        <f t="shared" si="20"/>
        <v>438.4811962</v>
      </c>
      <c r="P1035" s="83">
        <f t="shared" si="21"/>
        <v>0.1258918163</v>
      </c>
      <c r="Q1035" s="83">
        <f t="shared" si="22"/>
        <v>1</v>
      </c>
      <c r="R1035" s="86">
        <f t="shared" si="31"/>
        <v>152.7537283</v>
      </c>
      <c r="S1035" s="86">
        <f>min(R1035, offset(Sheet1!$K$9,B1035-1,0))</f>
        <v>152.7537283</v>
      </c>
      <c r="T1035" s="83">
        <f t="shared" si="30"/>
        <v>7201.03386</v>
      </c>
      <c r="U1035" s="83">
        <f t="shared" si="26"/>
        <v>0</v>
      </c>
      <c r="V1035" s="83">
        <f t="shared" si="27"/>
        <v>4.479876305</v>
      </c>
      <c r="W1035" s="83">
        <f t="shared" si="28"/>
        <v>3169.631641</v>
      </c>
    </row>
    <row r="1036" ht="12.75" customHeight="1">
      <c r="A1036" s="83">
        <f t="shared" si="29"/>
        <v>21</v>
      </c>
      <c r="B1036" s="83">
        <f>IF( ISERROR( MATCH(R1035,Sheet1!$K$9:$K$13,1) ), 1,  MATCH(R1035,Sheet1!$K$9:$K$13,1)+1)</f>
        <v>3</v>
      </c>
      <c r="C1036" s="94">
        <f>IF( ISERROR( MATCH(D1036,Sheet1!$B$25:$B$42) ), 1, MATCH(D1036,Sheet1!$B$25:$B$42))</f>
        <v>14</v>
      </c>
      <c r="D1036" s="83">
        <f>if(U1036, OFFSET(Sheet1!$P$9, 2*B1035-1, 0),T1035)</f>
        <v>7201.03386</v>
      </c>
      <c r="E1036" s="100">
        <f t="array" ref="E1036">index(Sheet1!$C$25:$H$42, C1036,B1036)</f>
        <v>148.4892474</v>
      </c>
      <c r="F1036" s="100">
        <f t="array" ref="F1036">index(Sheet1!$C$25:$H$42, C1036+1,B1036)</f>
        <v>159.0956222</v>
      </c>
      <c r="G1036" s="94">
        <f t="array" ref="G1036">index(Sheet1!$B$25:$B$42, C1036,1)</f>
        <v>7000</v>
      </c>
      <c r="H1036" s="94">
        <f t="array" ref="H1036">index(Sheet1!$B$25:$B$42, C1036+1,1)</f>
        <v>7500</v>
      </c>
      <c r="I1036" s="100">
        <f t="shared" si="17"/>
        <v>152.7537283</v>
      </c>
      <c r="J1036" s="100">
        <f t="array" ref="J1036">index(Sheet1!$F$47:$K$64, C1036,B1036)</f>
        <v>1551.42</v>
      </c>
      <c r="K1036" s="100">
        <f t="array" ref="K1036">index(Sheet1!$F$47:$K$64, C1036+1,B1036)</f>
        <v>1351.35</v>
      </c>
      <c r="L1036" s="102">
        <f t="shared" si="18"/>
        <v>1470.978311</v>
      </c>
      <c r="M1036" s="83">
        <f>L1036/( 0.5*Sheet1!$F$18/12)</f>
        <v>1410.584204</v>
      </c>
      <c r="N1036" s="83">
        <f t="shared" si="19"/>
        <v>0.4049911582</v>
      </c>
      <c r="O1036" s="83">
        <f t="shared" si="20"/>
        <v>438.833591</v>
      </c>
      <c r="P1036" s="83">
        <f t="shared" si="21"/>
        <v>0.125992992</v>
      </c>
      <c r="Q1036" s="83">
        <f t="shared" si="22"/>
        <v>1</v>
      </c>
      <c r="R1036" s="86">
        <f t="shared" si="31"/>
        <v>152.8149811</v>
      </c>
      <c r="S1036" s="86">
        <f>min(R1036, offset(Sheet1!$K$9,B1036-1,0))</f>
        <v>152.8149811</v>
      </c>
      <c r="T1036" s="83">
        <f t="shared" si="30"/>
        <v>7203.921406</v>
      </c>
      <c r="U1036" s="83">
        <f t="shared" si="26"/>
        <v>0</v>
      </c>
      <c r="V1036" s="83">
        <f t="shared" si="27"/>
        <v>4.481674405</v>
      </c>
      <c r="W1036" s="83">
        <f t="shared" si="28"/>
        <v>3174.111517</v>
      </c>
    </row>
    <row r="1037" ht="12.75" customHeight="1">
      <c r="A1037" s="83">
        <f t="shared" si="29"/>
        <v>21.02</v>
      </c>
      <c r="B1037" s="83">
        <f>IF( ISERROR( MATCH(R1036,Sheet1!$K$9:$K$13,1) ), 1,  MATCH(R1036,Sheet1!$K$9:$K$13,1)+1)</f>
        <v>3</v>
      </c>
      <c r="C1037" s="94">
        <f>IF( ISERROR( MATCH(D1037,Sheet1!$B$25:$B$42) ), 1, MATCH(D1037,Sheet1!$B$25:$B$42))</f>
        <v>14</v>
      </c>
      <c r="D1037" s="83">
        <f>if(U1037, OFFSET(Sheet1!$P$9, 2*B1036-1, 0),T1036)</f>
        <v>7203.921406</v>
      </c>
      <c r="E1037" s="100">
        <f t="array" ref="E1037">index(Sheet1!$C$25:$H$42, C1037,B1037)</f>
        <v>148.4892474</v>
      </c>
      <c r="F1037" s="100">
        <f t="array" ref="F1037">index(Sheet1!$C$25:$H$42, C1037+1,B1037)</f>
        <v>159.0956222</v>
      </c>
      <c r="G1037" s="94">
        <f t="array" ref="G1037">index(Sheet1!$B$25:$B$42, C1037,1)</f>
        <v>7000</v>
      </c>
      <c r="H1037" s="94">
        <f t="array" ref="H1037">index(Sheet1!$B$25:$B$42, C1037+1,1)</f>
        <v>7500</v>
      </c>
      <c r="I1037" s="100">
        <f t="shared" si="17"/>
        <v>152.8149811</v>
      </c>
      <c r="J1037" s="100">
        <f t="array" ref="J1037">index(Sheet1!$F$47:$K$64, C1037,B1037)</f>
        <v>1551.42</v>
      </c>
      <c r="K1037" s="100">
        <f t="array" ref="K1037">index(Sheet1!$F$47:$K$64, C1037+1,B1037)</f>
        <v>1351.35</v>
      </c>
      <c r="L1037" s="102">
        <f t="shared" si="18"/>
        <v>1469.822889</v>
      </c>
      <c r="M1037" s="83">
        <f>L1037/( 0.5*Sheet1!$F$18/12)</f>
        <v>1409.47622</v>
      </c>
      <c r="N1037" s="83">
        <f t="shared" si="19"/>
        <v>0.4046730462</v>
      </c>
      <c r="O1037" s="83">
        <f t="shared" si="20"/>
        <v>439.1855977</v>
      </c>
      <c r="P1037" s="83">
        <f t="shared" si="21"/>
        <v>0.1260940562</v>
      </c>
      <c r="Q1037" s="83">
        <f t="shared" si="22"/>
        <v>1</v>
      </c>
      <c r="R1037" s="86">
        <f t="shared" si="31"/>
        <v>152.8761419</v>
      </c>
      <c r="S1037" s="86">
        <f>min(R1037, offset(Sheet1!$K$9,B1037-1,0))</f>
        <v>152.8761419</v>
      </c>
      <c r="T1037" s="83">
        <f t="shared" si="30"/>
        <v>7206.804613</v>
      </c>
      <c r="U1037" s="83">
        <f t="shared" si="26"/>
        <v>0</v>
      </c>
      <c r="V1037" s="83">
        <f t="shared" si="27"/>
        <v>4.483469803</v>
      </c>
      <c r="W1037" s="83">
        <f t="shared" si="28"/>
        <v>3178.593192</v>
      </c>
    </row>
    <row r="1038" ht="12.75" customHeight="1">
      <c r="A1038" s="83">
        <f t="shared" si="29"/>
        <v>21.04</v>
      </c>
      <c r="B1038" s="83">
        <f>IF( ISERROR( MATCH(R1037,Sheet1!$K$9:$K$13,1) ), 1,  MATCH(R1037,Sheet1!$K$9:$K$13,1)+1)</f>
        <v>3</v>
      </c>
      <c r="C1038" s="94">
        <f>IF( ISERROR( MATCH(D1038,Sheet1!$B$25:$B$42) ), 1, MATCH(D1038,Sheet1!$B$25:$B$42))</f>
        <v>14</v>
      </c>
      <c r="D1038" s="83">
        <f>if(U1038, OFFSET(Sheet1!$P$9, 2*B1037-1, 0),T1037)</f>
        <v>7206.804613</v>
      </c>
      <c r="E1038" s="100">
        <f t="array" ref="E1038">index(Sheet1!$C$25:$H$42, C1038,B1038)</f>
        <v>148.4892474</v>
      </c>
      <c r="F1038" s="100">
        <f t="array" ref="F1038">index(Sheet1!$C$25:$H$42, C1038+1,B1038)</f>
        <v>159.0956222</v>
      </c>
      <c r="G1038" s="94">
        <f t="array" ref="G1038">index(Sheet1!$B$25:$B$42, C1038,1)</f>
        <v>7000</v>
      </c>
      <c r="H1038" s="94">
        <f t="array" ref="H1038">index(Sheet1!$B$25:$B$42, C1038+1,1)</f>
        <v>7500</v>
      </c>
      <c r="I1038" s="100">
        <f t="shared" si="17"/>
        <v>152.8761419</v>
      </c>
      <c r="J1038" s="100">
        <f t="array" ref="J1038">index(Sheet1!$F$47:$K$64, C1038,B1038)</f>
        <v>1551.42</v>
      </c>
      <c r="K1038" s="100">
        <f t="array" ref="K1038">index(Sheet1!$F$47:$K$64, C1038+1,B1038)</f>
        <v>1351.35</v>
      </c>
      <c r="L1038" s="102">
        <f t="shared" si="18"/>
        <v>1468.669202</v>
      </c>
      <c r="M1038" s="83">
        <f>L1038/( 0.5*Sheet1!$F$18/12)</f>
        <v>1408.3699</v>
      </c>
      <c r="N1038" s="83">
        <f t="shared" si="19"/>
        <v>0.4043554121</v>
      </c>
      <c r="O1038" s="83">
        <f t="shared" si="20"/>
        <v>439.5372163</v>
      </c>
      <c r="P1038" s="83">
        <f t="shared" si="21"/>
        <v>0.126195009</v>
      </c>
      <c r="Q1038" s="83">
        <f t="shared" si="22"/>
        <v>1</v>
      </c>
      <c r="R1038" s="86">
        <f t="shared" si="31"/>
        <v>152.9372107</v>
      </c>
      <c r="S1038" s="86">
        <f>min(R1038, offset(Sheet1!$K$9,B1038-1,0))</f>
        <v>152.9372107</v>
      </c>
      <c r="T1038" s="83">
        <f t="shared" si="30"/>
        <v>7209.683488</v>
      </c>
      <c r="U1038" s="83">
        <f t="shared" si="26"/>
        <v>0</v>
      </c>
      <c r="V1038" s="83">
        <f t="shared" si="27"/>
        <v>4.485262504</v>
      </c>
      <c r="W1038" s="83">
        <f t="shared" si="28"/>
        <v>3183.076661</v>
      </c>
    </row>
    <row r="1039" ht="12.75" customHeight="1">
      <c r="A1039" s="83">
        <f t="shared" si="29"/>
        <v>21.06</v>
      </c>
      <c r="B1039" s="83">
        <f>IF( ISERROR( MATCH(R1038,Sheet1!$K$9:$K$13,1) ), 1,  MATCH(R1038,Sheet1!$K$9:$K$13,1)+1)</f>
        <v>3</v>
      </c>
      <c r="C1039" s="94">
        <f>IF( ISERROR( MATCH(D1039,Sheet1!$B$25:$B$42) ), 1, MATCH(D1039,Sheet1!$B$25:$B$42))</f>
        <v>14</v>
      </c>
      <c r="D1039" s="83">
        <f>if(U1039, OFFSET(Sheet1!$P$9, 2*B1038-1, 0),T1038)</f>
        <v>7209.683488</v>
      </c>
      <c r="E1039" s="100">
        <f t="array" ref="E1039">index(Sheet1!$C$25:$H$42, C1039,B1039)</f>
        <v>148.4892474</v>
      </c>
      <c r="F1039" s="100">
        <f t="array" ref="F1039">index(Sheet1!$C$25:$H$42, C1039+1,B1039)</f>
        <v>159.0956222</v>
      </c>
      <c r="G1039" s="94">
        <f t="array" ref="G1039">index(Sheet1!$B$25:$B$42, C1039,1)</f>
        <v>7000</v>
      </c>
      <c r="H1039" s="94">
        <f t="array" ref="H1039">index(Sheet1!$B$25:$B$42, C1039+1,1)</f>
        <v>7500</v>
      </c>
      <c r="I1039" s="100">
        <f t="shared" si="17"/>
        <v>152.9372107</v>
      </c>
      <c r="J1039" s="100">
        <f t="array" ref="J1039">index(Sheet1!$F$47:$K$64, C1039,B1039)</f>
        <v>1551.42</v>
      </c>
      <c r="K1039" s="100">
        <f t="array" ref="K1039">index(Sheet1!$F$47:$K$64, C1039+1,B1039)</f>
        <v>1351.35</v>
      </c>
      <c r="L1039" s="102">
        <f t="shared" si="18"/>
        <v>1467.517249</v>
      </c>
      <c r="M1039" s="83">
        <f>L1039/( 0.5*Sheet1!$F$18/12)</f>
        <v>1407.265243</v>
      </c>
      <c r="N1039" s="83">
        <f t="shared" si="19"/>
        <v>0.4040382553</v>
      </c>
      <c r="O1039" s="83">
        <f t="shared" si="20"/>
        <v>439.888447</v>
      </c>
      <c r="P1039" s="83">
        <f t="shared" si="21"/>
        <v>0.1262958504</v>
      </c>
      <c r="Q1039" s="83">
        <f t="shared" si="22"/>
        <v>1</v>
      </c>
      <c r="R1039" s="86">
        <f t="shared" si="31"/>
        <v>152.9981878</v>
      </c>
      <c r="S1039" s="86">
        <f>min(R1039, offset(Sheet1!$K$9,B1039-1,0))</f>
        <v>152.9981878</v>
      </c>
      <c r="T1039" s="83">
        <f t="shared" si="30"/>
        <v>7212.558036</v>
      </c>
      <c r="U1039" s="83">
        <f t="shared" si="26"/>
        <v>0</v>
      </c>
      <c r="V1039" s="83">
        <f t="shared" si="27"/>
        <v>4.487052511</v>
      </c>
      <c r="W1039" s="83">
        <f t="shared" si="28"/>
        <v>3187.561924</v>
      </c>
    </row>
    <row r="1040" ht="12.75" customHeight="1">
      <c r="A1040" s="83">
        <f t="shared" si="29"/>
        <v>21.08</v>
      </c>
      <c r="B1040" s="83">
        <f>IF( ISERROR( MATCH(R1039,Sheet1!$K$9:$K$13,1) ), 1,  MATCH(R1039,Sheet1!$K$9:$K$13,1)+1)</f>
        <v>3</v>
      </c>
      <c r="C1040" s="94">
        <f>IF( ISERROR( MATCH(D1040,Sheet1!$B$25:$B$42) ), 1, MATCH(D1040,Sheet1!$B$25:$B$42))</f>
        <v>14</v>
      </c>
      <c r="D1040" s="83">
        <f>if(U1040, OFFSET(Sheet1!$P$9, 2*B1039-1, 0),T1039)</f>
        <v>7212.558036</v>
      </c>
      <c r="E1040" s="100">
        <f t="array" ref="E1040">index(Sheet1!$C$25:$H$42, C1040,B1040)</f>
        <v>148.4892474</v>
      </c>
      <c r="F1040" s="100">
        <f t="array" ref="F1040">index(Sheet1!$C$25:$H$42, C1040+1,B1040)</f>
        <v>159.0956222</v>
      </c>
      <c r="G1040" s="94">
        <f t="array" ref="G1040">index(Sheet1!$B$25:$B$42, C1040,1)</f>
        <v>7000</v>
      </c>
      <c r="H1040" s="94">
        <f t="array" ref="H1040">index(Sheet1!$B$25:$B$42, C1040+1,1)</f>
        <v>7500</v>
      </c>
      <c r="I1040" s="100">
        <f t="shared" si="17"/>
        <v>152.9981878</v>
      </c>
      <c r="J1040" s="100">
        <f t="array" ref="J1040">index(Sheet1!$F$47:$K$64, C1040,B1040)</f>
        <v>1551.42</v>
      </c>
      <c r="K1040" s="100">
        <f t="array" ref="K1040">index(Sheet1!$F$47:$K$64, C1040+1,B1040)</f>
        <v>1351.35</v>
      </c>
      <c r="L1040" s="102">
        <f t="shared" si="18"/>
        <v>1466.367027</v>
      </c>
      <c r="M1040" s="83">
        <f>L1040/( 0.5*Sheet1!$F$18/12)</f>
        <v>1406.162246</v>
      </c>
      <c r="N1040" s="83">
        <f t="shared" si="19"/>
        <v>0.4037215751</v>
      </c>
      <c r="O1040" s="83">
        <f t="shared" si="20"/>
        <v>440.2392898</v>
      </c>
      <c r="P1040" s="83">
        <f t="shared" si="21"/>
        <v>0.1263965805</v>
      </c>
      <c r="Q1040" s="83">
        <f t="shared" si="22"/>
        <v>1</v>
      </c>
      <c r="R1040" s="86">
        <f t="shared" si="31"/>
        <v>153.0590732</v>
      </c>
      <c r="S1040" s="86">
        <f>min(R1040, offset(Sheet1!$K$9,B1040-1,0))</f>
        <v>153.0590732</v>
      </c>
      <c r="T1040" s="83">
        <f t="shared" si="30"/>
        <v>7215.428265</v>
      </c>
      <c r="U1040" s="83">
        <f t="shared" si="26"/>
        <v>0</v>
      </c>
      <c r="V1040" s="83">
        <f t="shared" si="27"/>
        <v>4.488839828</v>
      </c>
      <c r="W1040" s="83">
        <f t="shared" si="28"/>
        <v>3192.048976</v>
      </c>
    </row>
    <row r="1041" ht="12.75" customHeight="1">
      <c r="A1041" s="83">
        <f t="shared" si="29"/>
        <v>21.1</v>
      </c>
      <c r="B1041" s="83">
        <f>IF( ISERROR( MATCH(R1040,Sheet1!$K$9:$K$13,1) ), 1,  MATCH(R1040,Sheet1!$K$9:$K$13,1)+1)</f>
        <v>3</v>
      </c>
      <c r="C1041" s="94">
        <f>IF( ISERROR( MATCH(D1041,Sheet1!$B$25:$B$42) ), 1, MATCH(D1041,Sheet1!$B$25:$B$42))</f>
        <v>14</v>
      </c>
      <c r="D1041" s="83">
        <f>if(U1041, OFFSET(Sheet1!$P$9, 2*B1040-1, 0),T1040)</f>
        <v>7215.428265</v>
      </c>
      <c r="E1041" s="100">
        <f t="array" ref="E1041">index(Sheet1!$C$25:$H$42, C1041,B1041)</f>
        <v>148.4892474</v>
      </c>
      <c r="F1041" s="100">
        <f t="array" ref="F1041">index(Sheet1!$C$25:$H$42, C1041+1,B1041)</f>
        <v>159.0956222</v>
      </c>
      <c r="G1041" s="94">
        <f t="array" ref="G1041">index(Sheet1!$B$25:$B$42, C1041,1)</f>
        <v>7000</v>
      </c>
      <c r="H1041" s="94">
        <f t="array" ref="H1041">index(Sheet1!$B$25:$B$42, C1041+1,1)</f>
        <v>7500</v>
      </c>
      <c r="I1041" s="100">
        <f t="shared" si="17"/>
        <v>153.0590732</v>
      </c>
      <c r="J1041" s="100">
        <f t="array" ref="J1041">index(Sheet1!$F$47:$K$64, C1041,B1041)</f>
        <v>1551.42</v>
      </c>
      <c r="K1041" s="100">
        <f t="array" ref="K1041">index(Sheet1!$F$47:$K$64, C1041+1,B1041)</f>
        <v>1351.35</v>
      </c>
      <c r="L1041" s="102">
        <f t="shared" si="18"/>
        <v>1465.218534</v>
      </c>
      <c r="M1041" s="83">
        <f>L1041/( 0.5*Sheet1!$F$18/12)</f>
        <v>1405.060907</v>
      </c>
      <c r="N1041" s="83">
        <f t="shared" si="19"/>
        <v>0.4034053708</v>
      </c>
      <c r="O1041" s="83">
        <f t="shared" si="20"/>
        <v>440.5897449</v>
      </c>
      <c r="P1041" s="83">
        <f t="shared" si="21"/>
        <v>0.1264971992</v>
      </c>
      <c r="Q1041" s="83">
        <f t="shared" si="22"/>
        <v>1</v>
      </c>
      <c r="R1041" s="86">
        <f t="shared" si="31"/>
        <v>153.1198672</v>
      </c>
      <c r="S1041" s="86">
        <f>min(R1041, offset(Sheet1!$K$9,B1041-1,0))</f>
        <v>153.1198672</v>
      </c>
      <c r="T1041" s="83">
        <f t="shared" si="30"/>
        <v>7218.29418</v>
      </c>
      <c r="U1041" s="83">
        <f t="shared" si="26"/>
        <v>0</v>
      </c>
      <c r="V1041" s="83">
        <f t="shared" si="27"/>
        <v>4.490624459</v>
      </c>
      <c r="W1041" s="83">
        <f t="shared" si="28"/>
        <v>3196.537816</v>
      </c>
    </row>
    <row r="1042" ht="12.75" customHeight="1">
      <c r="A1042" s="83">
        <f t="shared" si="29"/>
        <v>21.12</v>
      </c>
      <c r="B1042" s="83">
        <f>IF( ISERROR( MATCH(R1041,Sheet1!$K$9:$K$13,1) ), 1,  MATCH(R1041,Sheet1!$K$9:$K$13,1)+1)</f>
        <v>3</v>
      </c>
      <c r="C1042" s="94">
        <f>IF( ISERROR( MATCH(D1042,Sheet1!$B$25:$B$42) ), 1, MATCH(D1042,Sheet1!$B$25:$B$42))</f>
        <v>14</v>
      </c>
      <c r="D1042" s="83">
        <f>if(U1042, OFFSET(Sheet1!$P$9, 2*B1041-1, 0),T1041)</f>
        <v>7218.29418</v>
      </c>
      <c r="E1042" s="100">
        <f t="array" ref="E1042">index(Sheet1!$C$25:$H$42, C1042,B1042)</f>
        <v>148.4892474</v>
      </c>
      <c r="F1042" s="100">
        <f t="array" ref="F1042">index(Sheet1!$C$25:$H$42, C1042+1,B1042)</f>
        <v>159.0956222</v>
      </c>
      <c r="G1042" s="94">
        <f t="array" ref="G1042">index(Sheet1!$B$25:$B$42, C1042,1)</f>
        <v>7000</v>
      </c>
      <c r="H1042" s="94">
        <f t="array" ref="H1042">index(Sheet1!$B$25:$B$42, C1042+1,1)</f>
        <v>7500</v>
      </c>
      <c r="I1042" s="100">
        <f t="shared" si="17"/>
        <v>153.1198672</v>
      </c>
      <c r="J1042" s="100">
        <f t="array" ref="J1042">index(Sheet1!$F$47:$K$64, C1042,B1042)</f>
        <v>1551.42</v>
      </c>
      <c r="K1042" s="100">
        <f t="array" ref="K1042">index(Sheet1!$F$47:$K$64, C1042+1,B1042)</f>
        <v>1351.35</v>
      </c>
      <c r="L1042" s="102">
        <f t="shared" si="18"/>
        <v>1464.071767</v>
      </c>
      <c r="M1042" s="83">
        <f>L1042/( 0.5*Sheet1!$F$18/12)</f>
        <v>1403.961222</v>
      </c>
      <c r="N1042" s="83">
        <f t="shared" si="19"/>
        <v>0.4030896418</v>
      </c>
      <c r="O1042" s="83">
        <f t="shared" si="20"/>
        <v>440.9398124</v>
      </c>
      <c r="P1042" s="83">
        <f t="shared" si="21"/>
        <v>0.1265977067</v>
      </c>
      <c r="Q1042" s="83">
        <f t="shared" si="22"/>
        <v>1</v>
      </c>
      <c r="R1042" s="86">
        <f t="shared" si="31"/>
        <v>153.1805697</v>
      </c>
      <c r="S1042" s="86">
        <f>min(R1042, offset(Sheet1!$K$9,B1042-1,0))</f>
        <v>153.1805697</v>
      </c>
      <c r="T1042" s="83">
        <f t="shared" si="30"/>
        <v>7221.155787</v>
      </c>
      <c r="U1042" s="83">
        <f t="shared" si="26"/>
        <v>0</v>
      </c>
      <c r="V1042" s="83">
        <f t="shared" si="27"/>
        <v>4.492406407</v>
      </c>
      <c r="W1042" s="83">
        <f t="shared" si="28"/>
        <v>3201.028441</v>
      </c>
    </row>
    <row r="1043" ht="12.75" customHeight="1">
      <c r="A1043" s="83">
        <f t="shared" si="29"/>
        <v>21.14</v>
      </c>
      <c r="B1043" s="83">
        <f>IF( ISERROR( MATCH(R1042,Sheet1!$K$9:$K$13,1) ), 1,  MATCH(R1042,Sheet1!$K$9:$K$13,1)+1)</f>
        <v>3</v>
      </c>
      <c r="C1043" s="94">
        <f>IF( ISERROR( MATCH(D1043,Sheet1!$B$25:$B$42) ), 1, MATCH(D1043,Sheet1!$B$25:$B$42))</f>
        <v>14</v>
      </c>
      <c r="D1043" s="83">
        <f>if(U1043, OFFSET(Sheet1!$P$9, 2*B1042-1, 0),T1042)</f>
        <v>7221.155787</v>
      </c>
      <c r="E1043" s="100">
        <f t="array" ref="E1043">index(Sheet1!$C$25:$H$42, C1043,B1043)</f>
        <v>148.4892474</v>
      </c>
      <c r="F1043" s="100">
        <f t="array" ref="F1043">index(Sheet1!$C$25:$H$42, C1043+1,B1043)</f>
        <v>159.0956222</v>
      </c>
      <c r="G1043" s="94">
        <f t="array" ref="G1043">index(Sheet1!$B$25:$B$42, C1043,1)</f>
        <v>7000</v>
      </c>
      <c r="H1043" s="94">
        <f t="array" ref="H1043">index(Sheet1!$B$25:$B$42, C1043+1,1)</f>
        <v>7500</v>
      </c>
      <c r="I1043" s="100">
        <f t="shared" si="17"/>
        <v>153.1805697</v>
      </c>
      <c r="J1043" s="100">
        <f t="array" ref="J1043">index(Sheet1!$F$47:$K$64, C1043,B1043)</f>
        <v>1551.42</v>
      </c>
      <c r="K1043" s="100">
        <f t="array" ref="K1043">index(Sheet1!$F$47:$K$64, C1043+1,B1043)</f>
        <v>1351.35</v>
      </c>
      <c r="L1043" s="102">
        <f t="shared" si="18"/>
        <v>1462.926724</v>
      </c>
      <c r="M1043" s="83">
        <f>L1043/( 0.5*Sheet1!$F$18/12)</f>
        <v>1402.863191</v>
      </c>
      <c r="N1043" s="83">
        <f t="shared" si="19"/>
        <v>0.4027743874</v>
      </c>
      <c r="O1043" s="83">
        <f t="shared" si="20"/>
        <v>441.2894924</v>
      </c>
      <c r="P1043" s="83">
        <f t="shared" si="21"/>
        <v>0.1266981029</v>
      </c>
      <c r="Q1043" s="83">
        <f t="shared" si="22"/>
        <v>1</v>
      </c>
      <c r="R1043" s="86">
        <f t="shared" si="31"/>
        <v>153.241181</v>
      </c>
      <c r="S1043" s="86">
        <f>min(R1043, offset(Sheet1!$K$9,B1043-1,0))</f>
        <v>153.241181</v>
      </c>
      <c r="T1043" s="83">
        <f t="shared" si="30"/>
        <v>7224.013091</v>
      </c>
      <c r="U1043" s="83">
        <f t="shared" si="26"/>
        <v>0</v>
      </c>
      <c r="V1043" s="83">
        <f t="shared" si="27"/>
        <v>4.494185677</v>
      </c>
      <c r="W1043" s="83">
        <f t="shared" si="28"/>
        <v>3205.520847</v>
      </c>
    </row>
    <row r="1044" ht="12.75" customHeight="1">
      <c r="A1044" s="83">
        <f t="shared" si="29"/>
        <v>21.16</v>
      </c>
      <c r="B1044" s="83">
        <f>IF( ISERROR( MATCH(R1043,Sheet1!$K$9:$K$13,1) ), 1,  MATCH(R1043,Sheet1!$K$9:$K$13,1)+1)</f>
        <v>3</v>
      </c>
      <c r="C1044" s="94">
        <f>IF( ISERROR( MATCH(D1044,Sheet1!$B$25:$B$42) ), 1, MATCH(D1044,Sheet1!$B$25:$B$42))</f>
        <v>14</v>
      </c>
      <c r="D1044" s="83">
        <f>if(U1044, OFFSET(Sheet1!$P$9, 2*B1043-1, 0),T1043)</f>
        <v>7224.013091</v>
      </c>
      <c r="E1044" s="100">
        <f t="array" ref="E1044">index(Sheet1!$C$25:$H$42, C1044,B1044)</f>
        <v>148.4892474</v>
      </c>
      <c r="F1044" s="100">
        <f t="array" ref="F1044">index(Sheet1!$C$25:$H$42, C1044+1,B1044)</f>
        <v>159.0956222</v>
      </c>
      <c r="G1044" s="94">
        <f t="array" ref="G1044">index(Sheet1!$B$25:$B$42, C1044,1)</f>
        <v>7000</v>
      </c>
      <c r="H1044" s="94">
        <f t="array" ref="H1044">index(Sheet1!$B$25:$B$42, C1044+1,1)</f>
        <v>7500</v>
      </c>
      <c r="I1044" s="100">
        <f t="shared" si="17"/>
        <v>153.241181</v>
      </c>
      <c r="J1044" s="100">
        <f t="array" ref="J1044">index(Sheet1!$F$47:$K$64, C1044,B1044)</f>
        <v>1551.42</v>
      </c>
      <c r="K1044" s="100">
        <f t="array" ref="K1044">index(Sheet1!$F$47:$K$64, C1044+1,B1044)</f>
        <v>1351.35</v>
      </c>
      <c r="L1044" s="102">
        <f t="shared" si="18"/>
        <v>1461.783402</v>
      </c>
      <c r="M1044" s="83">
        <f>L1044/( 0.5*Sheet1!$F$18/12)</f>
        <v>1401.766811</v>
      </c>
      <c r="N1044" s="83">
        <f t="shared" si="19"/>
        <v>0.4024596069</v>
      </c>
      <c r="O1044" s="83">
        <f t="shared" si="20"/>
        <v>441.6387849</v>
      </c>
      <c r="P1044" s="83">
        <f t="shared" si="21"/>
        <v>0.1267983879</v>
      </c>
      <c r="Q1044" s="83">
        <f t="shared" si="22"/>
        <v>1</v>
      </c>
      <c r="R1044" s="86">
        <f t="shared" si="31"/>
        <v>153.3017012</v>
      </c>
      <c r="S1044" s="86">
        <f>min(R1044, offset(Sheet1!$K$9,B1044-1,0))</f>
        <v>153.3017012</v>
      </c>
      <c r="T1044" s="83">
        <f t="shared" si="30"/>
        <v>7226.866101</v>
      </c>
      <c r="U1044" s="83">
        <f t="shared" si="26"/>
        <v>0</v>
      </c>
      <c r="V1044" s="83">
        <f t="shared" si="27"/>
        <v>4.495962272</v>
      </c>
      <c r="W1044" s="83">
        <f t="shared" si="28"/>
        <v>3210.015033</v>
      </c>
    </row>
    <row r="1045" ht="12.75" customHeight="1">
      <c r="A1045" s="83">
        <f t="shared" si="29"/>
        <v>21.18</v>
      </c>
      <c r="B1045" s="83">
        <f>IF( ISERROR( MATCH(R1044,Sheet1!$K$9:$K$13,1) ), 1,  MATCH(R1044,Sheet1!$K$9:$K$13,1)+1)</f>
        <v>3</v>
      </c>
      <c r="C1045" s="94">
        <f>IF( ISERROR( MATCH(D1045,Sheet1!$B$25:$B$42) ), 1, MATCH(D1045,Sheet1!$B$25:$B$42))</f>
        <v>14</v>
      </c>
      <c r="D1045" s="83">
        <f>if(U1045, OFFSET(Sheet1!$P$9, 2*B1044-1, 0),T1044)</f>
        <v>7226.866101</v>
      </c>
      <c r="E1045" s="100">
        <f t="array" ref="E1045">index(Sheet1!$C$25:$H$42, C1045,B1045)</f>
        <v>148.4892474</v>
      </c>
      <c r="F1045" s="100">
        <f t="array" ref="F1045">index(Sheet1!$C$25:$H$42, C1045+1,B1045)</f>
        <v>159.0956222</v>
      </c>
      <c r="G1045" s="94">
        <f t="array" ref="G1045">index(Sheet1!$B$25:$B$42, C1045,1)</f>
        <v>7000</v>
      </c>
      <c r="H1045" s="94">
        <f t="array" ref="H1045">index(Sheet1!$B$25:$B$42, C1045+1,1)</f>
        <v>7500</v>
      </c>
      <c r="I1045" s="100">
        <f t="shared" si="17"/>
        <v>153.3017012</v>
      </c>
      <c r="J1045" s="100">
        <f t="array" ref="J1045">index(Sheet1!$F$47:$K$64, C1045,B1045)</f>
        <v>1551.42</v>
      </c>
      <c r="K1045" s="100">
        <f t="array" ref="K1045">index(Sheet1!$F$47:$K$64, C1045+1,B1045)</f>
        <v>1351.35</v>
      </c>
      <c r="L1045" s="102">
        <f t="shared" si="18"/>
        <v>1460.641799</v>
      </c>
      <c r="M1045" s="83">
        <f>L1045/( 0.5*Sheet1!$F$18/12)</f>
        <v>1400.672079</v>
      </c>
      <c r="N1045" s="83">
        <f t="shared" si="19"/>
        <v>0.4021452996</v>
      </c>
      <c r="O1045" s="83">
        <f t="shared" si="20"/>
        <v>441.9876903</v>
      </c>
      <c r="P1045" s="83">
        <f t="shared" si="21"/>
        <v>0.1268985617</v>
      </c>
      <c r="Q1045" s="83">
        <f t="shared" si="22"/>
        <v>1</v>
      </c>
      <c r="R1045" s="86">
        <f t="shared" si="31"/>
        <v>153.3621303</v>
      </c>
      <c r="S1045" s="86">
        <f>min(R1045, offset(Sheet1!$K$9,B1045-1,0))</f>
        <v>153.3621303</v>
      </c>
      <c r="T1045" s="83">
        <f t="shared" si="30"/>
        <v>7229.71482</v>
      </c>
      <c r="U1045" s="83">
        <f t="shared" si="26"/>
        <v>0</v>
      </c>
      <c r="V1045" s="83">
        <f t="shared" si="27"/>
        <v>4.497736195</v>
      </c>
      <c r="W1045" s="83">
        <f t="shared" si="28"/>
        <v>3214.510995</v>
      </c>
    </row>
    <row r="1046" ht="12.75" customHeight="1">
      <c r="A1046" s="83">
        <f t="shared" si="29"/>
        <v>21.2</v>
      </c>
      <c r="B1046" s="83">
        <f>IF( ISERROR( MATCH(R1045,Sheet1!$K$9:$K$13,1) ), 1,  MATCH(R1045,Sheet1!$K$9:$K$13,1)+1)</f>
        <v>3</v>
      </c>
      <c r="C1046" s="94">
        <f>IF( ISERROR( MATCH(D1046,Sheet1!$B$25:$B$42) ), 1, MATCH(D1046,Sheet1!$B$25:$B$42))</f>
        <v>14</v>
      </c>
      <c r="D1046" s="83">
        <f>if(U1046, OFFSET(Sheet1!$P$9, 2*B1045-1, 0),T1045)</f>
        <v>7229.71482</v>
      </c>
      <c r="E1046" s="100">
        <f t="array" ref="E1046">index(Sheet1!$C$25:$H$42, C1046,B1046)</f>
        <v>148.4892474</v>
      </c>
      <c r="F1046" s="100">
        <f t="array" ref="F1046">index(Sheet1!$C$25:$H$42, C1046+1,B1046)</f>
        <v>159.0956222</v>
      </c>
      <c r="G1046" s="94">
        <f t="array" ref="G1046">index(Sheet1!$B$25:$B$42, C1046,1)</f>
        <v>7000</v>
      </c>
      <c r="H1046" s="94">
        <f t="array" ref="H1046">index(Sheet1!$B$25:$B$42, C1046+1,1)</f>
        <v>7500</v>
      </c>
      <c r="I1046" s="100">
        <f t="shared" si="17"/>
        <v>153.3621303</v>
      </c>
      <c r="J1046" s="100">
        <f t="array" ref="J1046">index(Sheet1!$F$47:$K$64, C1046,B1046)</f>
        <v>1551.42</v>
      </c>
      <c r="K1046" s="100">
        <f t="array" ref="K1046">index(Sheet1!$F$47:$K$64, C1046+1,B1046)</f>
        <v>1351.35</v>
      </c>
      <c r="L1046" s="102">
        <f t="shared" si="18"/>
        <v>1459.501912</v>
      </c>
      <c r="M1046" s="83">
        <f>L1046/( 0.5*Sheet1!$F$18/12)</f>
        <v>1399.578992</v>
      </c>
      <c r="N1046" s="83">
        <f t="shared" si="19"/>
        <v>0.401831465</v>
      </c>
      <c r="O1046" s="83">
        <f t="shared" si="20"/>
        <v>442.3362084</v>
      </c>
      <c r="P1046" s="83">
        <f t="shared" si="21"/>
        <v>0.1269986243</v>
      </c>
      <c r="Q1046" s="83">
        <f t="shared" si="22"/>
        <v>1</v>
      </c>
      <c r="R1046" s="86">
        <f t="shared" si="31"/>
        <v>153.4224686</v>
      </c>
      <c r="S1046" s="86">
        <f>min(R1046, offset(Sheet1!$K$9,B1046-1,0))</f>
        <v>153.4224686</v>
      </c>
      <c r="T1046" s="83">
        <f t="shared" si="30"/>
        <v>7232.559256</v>
      </c>
      <c r="U1046" s="83">
        <f t="shared" si="26"/>
        <v>0</v>
      </c>
      <c r="V1046" s="83">
        <f t="shared" si="27"/>
        <v>4.499507452</v>
      </c>
      <c r="W1046" s="83">
        <f t="shared" si="28"/>
        <v>3219.008731</v>
      </c>
    </row>
    <row r="1047" ht="12.75" customHeight="1">
      <c r="A1047" s="83">
        <f t="shared" si="29"/>
        <v>21.22</v>
      </c>
      <c r="B1047" s="83">
        <f>IF( ISERROR( MATCH(R1046,Sheet1!$K$9:$K$13,1) ), 1,  MATCH(R1046,Sheet1!$K$9:$K$13,1)+1)</f>
        <v>3</v>
      </c>
      <c r="C1047" s="94">
        <f>IF( ISERROR( MATCH(D1047,Sheet1!$B$25:$B$42) ), 1, MATCH(D1047,Sheet1!$B$25:$B$42))</f>
        <v>14</v>
      </c>
      <c r="D1047" s="83">
        <f>if(U1047, OFFSET(Sheet1!$P$9, 2*B1046-1, 0),T1046)</f>
        <v>7232.559256</v>
      </c>
      <c r="E1047" s="100">
        <f t="array" ref="E1047">index(Sheet1!$C$25:$H$42, C1047,B1047)</f>
        <v>148.4892474</v>
      </c>
      <c r="F1047" s="100">
        <f t="array" ref="F1047">index(Sheet1!$C$25:$H$42, C1047+1,B1047)</f>
        <v>159.0956222</v>
      </c>
      <c r="G1047" s="94">
        <f t="array" ref="G1047">index(Sheet1!$B$25:$B$42, C1047,1)</f>
        <v>7000</v>
      </c>
      <c r="H1047" s="94">
        <f t="array" ref="H1047">index(Sheet1!$B$25:$B$42, C1047+1,1)</f>
        <v>7500</v>
      </c>
      <c r="I1047" s="100">
        <f t="shared" si="17"/>
        <v>153.4224686</v>
      </c>
      <c r="J1047" s="100">
        <f t="array" ref="J1047">index(Sheet1!$F$47:$K$64, C1047,B1047)</f>
        <v>1551.42</v>
      </c>
      <c r="K1047" s="100">
        <f t="array" ref="K1047">index(Sheet1!$F$47:$K$64, C1047+1,B1047)</f>
        <v>1351.35</v>
      </c>
      <c r="L1047" s="102">
        <f t="shared" si="18"/>
        <v>1458.363739</v>
      </c>
      <c r="M1047" s="83">
        <f>L1047/( 0.5*Sheet1!$F$18/12)</f>
        <v>1398.48755</v>
      </c>
      <c r="N1047" s="83">
        <f t="shared" si="19"/>
        <v>0.4015181022</v>
      </c>
      <c r="O1047" s="83">
        <f t="shared" si="20"/>
        <v>442.6843396</v>
      </c>
      <c r="P1047" s="83">
        <f t="shared" si="21"/>
        <v>0.1270985758</v>
      </c>
      <c r="Q1047" s="83">
        <f t="shared" si="22"/>
        <v>1</v>
      </c>
      <c r="R1047" s="86">
        <f t="shared" si="31"/>
        <v>153.4827162</v>
      </c>
      <c r="S1047" s="86">
        <f>min(R1047, offset(Sheet1!$K$9,B1047-1,0))</f>
        <v>153.4827162</v>
      </c>
      <c r="T1047" s="83">
        <f t="shared" si="30"/>
        <v>7235.399414</v>
      </c>
      <c r="U1047" s="83">
        <f t="shared" si="26"/>
        <v>0</v>
      </c>
      <c r="V1047" s="83">
        <f t="shared" si="27"/>
        <v>4.501276044</v>
      </c>
      <c r="W1047" s="83">
        <f t="shared" si="28"/>
        <v>3223.508239</v>
      </c>
    </row>
    <row r="1048" ht="12.75" customHeight="1">
      <c r="A1048" s="83">
        <f t="shared" si="29"/>
        <v>21.24</v>
      </c>
      <c r="B1048" s="83">
        <f>IF( ISERROR( MATCH(R1047,Sheet1!$K$9:$K$13,1) ), 1,  MATCH(R1047,Sheet1!$K$9:$K$13,1)+1)</f>
        <v>3</v>
      </c>
      <c r="C1048" s="94">
        <f>IF( ISERROR( MATCH(D1048,Sheet1!$B$25:$B$42) ), 1, MATCH(D1048,Sheet1!$B$25:$B$42))</f>
        <v>14</v>
      </c>
      <c r="D1048" s="83">
        <f>if(U1048, OFFSET(Sheet1!$P$9, 2*B1047-1, 0),T1047)</f>
        <v>7235.399414</v>
      </c>
      <c r="E1048" s="100">
        <f t="array" ref="E1048">index(Sheet1!$C$25:$H$42, C1048,B1048)</f>
        <v>148.4892474</v>
      </c>
      <c r="F1048" s="100">
        <f t="array" ref="F1048">index(Sheet1!$C$25:$H$42, C1048+1,B1048)</f>
        <v>159.0956222</v>
      </c>
      <c r="G1048" s="94">
        <f t="array" ref="G1048">index(Sheet1!$B$25:$B$42, C1048,1)</f>
        <v>7000</v>
      </c>
      <c r="H1048" s="94">
        <f t="array" ref="H1048">index(Sheet1!$B$25:$B$42, C1048+1,1)</f>
        <v>7500</v>
      </c>
      <c r="I1048" s="100">
        <f t="shared" si="17"/>
        <v>153.4827162</v>
      </c>
      <c r="J1048" s="100">
        <f t="array" ref="J1048">index(Sheet1!$F$47:$K$64, C1048,B1048)</f>
        <v>1551.42</v>
      </c>
      <c r="K1048" s="100">
        <f t="array" ref="K1048">index(Sheet1!$F$47:$K$64, C1048+1,B1048)</f>
        <v>1351.35</v>
      </c>
      <c r="L1048" s="102">
        <f t="shared" si="18"/>
        <v>1457.227279</v>
      </c>
      <c r="M1048" s="83">
        <f>L1048/( 0.5*Sheet1!$F$18/12)</f>
        <v>1397.397749</v>
      </c>
      <c r="N1048" s="83">
        <f t="shared" si="19"/>
        <v>0.4012052108</v>
      </c>
      <c r="O1048" s="83">
        <f t="shared" si="20"/>
        <v>443.0320838</v>
      </c>
      <c r="P1048" s="83">
        <f t="shared" si="21"/>
        <v>0.1271984162</v>
      </c>
      <c r="Q1048" s="83">
        <f t="shared" si="22"/>
        <v>1</v>
      </c>
      <c r="R1048" s="86">
        <f t="shared" si="31"/>
        <v>153.5428731</v>
      </c>
      <c r="S1048" s="86">
        <f>min(R1048, offset(Sheet1!$K$9,B1048-1,0))</f>
        <v>153.5428731</v>
      </c>
      <c r="T1048" s="83">
        <f t="shared" si="30"/>
        <v>7238.2353</v>
      </c>
      <c r="U1048" s="83">
        <f t="shared" si="26"/>
        <v>0</v>
      </c>
      <c r="V1048" s="83">
        <f t="shared" si="27"/>
        <v>4.503041977</v>
      </c>
      <c r="W1048" s="83">
        <f t="shared" si="28"/>
        <v>3228.009515</v>
      </c>
    </row>
    <row r="1049" ht="12.75" customHeight="1">
      <c r="A1049" s="83">
        <f t="shared" si="29"/>
        <v>21.26</v>
      </c>
      <c r="B1049" s="83">
        <f>IF( ISERROR( MATCH(R1048,Sheet1!$K$9:$K$13,1) ), 1,  MATCH(R1048,Sheet1!$K$9:$K$13,1)+1)</f>
        <v>3</v>
      </c>
      <c r="C1049" s="94">
        <f>IF( ISERROR( MATCH(D1049,Sheet1!$B$25:$B$42) ), 1, MATCH(D1049,Sheet1!$B$25:$B$42))</f>
        <v>14</v>
      </c>
      <c r="D1049" s="83">
        <f>if(U1049, OFFSET(Sheet1!$P$9, 2*B1048-1, 0),T1048)</f>
        <v>7238.2353</v>
      </c>
      <c r="E1049" s="100">
        <f t="array" ref="E1049">index(Sheet1!$C$25:$H$42, C1049,B1049)</f>
        <v>148.4892474</v>
      </c>
      <c r="F1049" s="100">
        <f t="array" ref="F1049">index(Sheet1!$C$25:$H$42, C1049+1,B1049)</f>
        <v>159.0956222</v>
      </c>
      <c r="G1049" s="94">
        <f t="array" ref="G1049">index(Sheet1!$B$25:$B$42, C1049,1)</f>
        <v>7000</v>
      </c>
      <c r="H1049" s="94">
        <f t="array" ref="H1049">index(Sheet1!$B$25:$B$42, C1049+1,1)</f>
        <v>7500</v>
      </c>
      <c r="I1049" s="100">
        <f t="shared" si="17"/>
        <v>153.5428731</v>
      </c>
      <c r="J1049" s="100">
        <f t="array" ref="J1049">index(Sheet1!$F$47:$K$64, C1049,B1049)</f>
        <v>1551.42</v>
      </c>
      <c r="K1049" s="100">
        <f t="array" ref="K1049">index(Sheet1!$F$47:$K$64, C1049+1,B1049)</f>
        <v>1351.35</v>
      </c>
      <c r="L1049" s="102">
        <f t="shared" si="18"/>
        <v>1456.092527</v>
      </c>
      <c r="M1049" s="83">
        <f>L1049/( 0.5*Sheet1!$F$18/12)</f>
        <v>1396.309587</v>
      </c>
      <c r="N1049" s="83">
        <f t="shared" si="19"/>
        <v>0.4008927899</v>
      </c>
      <c r="O1049" s="83">
        <f t="shared" si="20"/>
        <v>443.3794412</v>
      </c>
      <c r="P1049" s="83">
        <f t="shared" si="21"/>
        <v>0.1272981456</v>
      </c>
      <c r="Q1049" s="83">
        <f t="shared" si="22"/>
        <v>1</v>
      </c>
      <c r="R1049" s="86">
        <f t="shared" si="31"/>
        <v>153.6029396</v>
      </c>
      <c r="S1049" s="86">
        <f>min(R1049, offset(Sheet1!$K$9,B1049-1,0))</f>
        <v>153.6029396</v>
      </c>
      <c r="T1049" s="83">
        <f t="shared" si="30"/>
        <v>7241.06692</v>
      </c>
      <c r="U1049" s="83">
        <f t="shared" si="26"/>
        <v>0</v>
      </c>
      <c r="V1049" s="83">
        <f t="shared" si="27"/>
        <v>4.504805254</v>
      </c>
      <c r="W1049" s="83">
        <f t="shared" si="28"/>
        <v>3232.512557</v>
      </c>
    </row>
    <row r="1050" ht="12.75" customHeight="1">
      <c r="A1050" s="83">
        <f t="shared" si="29"/>
        <v>21.28</v>
      </c>
      <c r="B1050" s="83">
        <f>IF( ISERROR( MATCH(R1049,Sheet1!$K$9:$K$13,1) ), 1,  MATCH(R1049,Sheet1!$K$9:$K$13,1)+1)</f>
        <v>3</v>
      </c>
      <c r="C1050" s="94">
        <f>IF( ISERROR( MATCH(D1050,Sheet1!$B$25:$B$42) ), 1, MATCH(D1050,Sheet1!$B$25:$B$42))</f>
        <v>14</v>
      </c>
      <c r="D1050" s="83">
        <f>if(U1050, OFFSET(Sheet1!$P$9, 2*B1049-1, 0),T1049)</f>
        <v>7241.06692</v>
      </c>
      <c r="E1050" s="100">
        <f t="array" ref="E1050">index(Sheet1!$C$25:$H$42, C1050,B1050)</f>
        <v>148.4892474</v>
      </c>
      <c r="F1050" s="100">
        <f t="array" ref="F1050">index(Sheet1!$C$25:$H$42, C1050+1,B1050)</f>
        <v>159.0956222</v>
      </c>
      <c r="G1050" s="94">
        <f t="array" ref="G1050">index(Sheet1!$B$25:$B$42, C1050,1)</f>
        <v>7000</v>
      </c>
      <c r="H1050" s="94">
        <f t="array" ref="H1050">index(Sheet1!$B$25:$B$42, C1050+1,1)</f>
        <v>7500</v>
      </c>
      <c r="I1050" s="100">
        <f t="shared" si="17"/>
        <v>153.6029396</v>
      </c>
      <c r="J1050" s="100">
        <f t="array" ref="J1050">index(Sheet1!$F$47:$K$64, C1050,B1050)</f>
        <v>1551.42</v>
      </c>
      <c r="K1050" s="100">
        <f t="array" ref="K1050">index(Sheet1!$F$47:$K$64, C1050+1,B1050)</f>
        <v>1351.35</v>
      </c>
      <c r="L1050" s="102">
        <f t="shared" si="18"/>
        <v>1454.959482</v>
      </c>
      <c r="M1050" s="83">
        <f>L1050/( 0.5*Sheet1!$F$18/12)</f>
        <v>1395.223062</v>
      </c>
      <c r="N1050" s="83">
        <f t="shared" si="19"/>
        <v>0.4005808389</v>
      </c>
      <c r="O1050" s="83">
        <f t="shared" si="20"/>
        <v>443.7264119</v>
      </c>
      <c r="P1050" s="83">
        <f t="shared" si="21"/>
        <v>0.127397764</v>
      </c>
      <c r="Q1050" s="83">
        <f t="shared" si="22"/>
        <v>1</v>
      </c>
      <c r="R1050" s="86">
        <f t="shared" si="31"/>
        <v>153.6629157</v>
      </c>
      <c r="S1050" s="86">
        <f>min(R1050, offset(Sheet1!$K$9,B1050-1,0))</f>
        <v>153.6629157</v>
      </c>
      <c r="T1050" s="83">
        <f t="shared" si="30"/>
        <v>7243.894282</v>
      </c>
      <c r="U1050" s="83">
        <f t="shared" si="26"/>
        <v>0</v>
      </c>
      <c r="V1050" s="83">
        <f t="shared" si="27"/>
        <v>4.506565878</v>
      </c>
      <c r="W1050" s="83">
        <f t="shared" si="28"/>
        <v>3237.017362</v>
      </c>
    </row>
    <row r="1051" ht="12.75" customHeight="1">
      <c r="A1051" s="83">
        <f t="shared" si="29"/>
        <v>21.3</v>
      </c>
      <c r="B1051" s="83">
        <f>IF( ISERROR( MATCH(R1050,Sheet1!$K$9:$K$13,1) ), 1,  MATCH(R1050,Sheet1!$K$9:$K$13,1)+1)</f>
        <v>3</v>
      </c>
      <c r="C1051" s="94">
        <f>IF( ISERROR( MATCH(D1051,Sheet1!$B$25:$B$42) ), 1, MATCH(D1051,Sheet1!$B$25:$B$42))</f>
        <v>14</v>
      </c>
      <c r="D1051" s="83">
        <f>if(U1051, OFFSET(Sheet1!$P$9, 2*B1050-1, 0),T1050)</f>
        <v>7243.894282</v>
      </c>
      <c r="E1051" s="100">
        <f t="array" ref="E1051">index(Sheet1!$C$25:$H$42, C1051,B1051)</f>
        <v>148.4892474</v>
      </c>
      <c r="F1051" s="100">
        <f t="array" ref="F1051">index(Sheet1!$C$25:$H$42, C1051+1,B1051)</f>
        <v>159.0956222</v>
      </c>
      <c r="G1051" s="94">
        <f t="array" ref="G1051">index(Sheet1!$B$25:$B$42, C1051,1)</f>
        <v>7000</v>
      </c>
      <c r="H1051" s="94">
        <f t="array" ref="H1051">index(Sheet1!$B$25:$B$42, C1051+1,1)</f>
        <v>7500</v>
      </c>
      <c r="I1051" s="100">
        <f t="shared" si="17"/>
        <v>153.6629157</v>
      </c>
      <c r="J1051" s="100">
        <f t="array" ref="J1051">index(Sheet1!$F$47:$K$64, C1051,B1051)</f>
        <v>1551.42</v>
      </c>
      <c r="K1051" s="100">
        <f t="array" ref="K1051">index(Sheet1!$F$47:$K$64, C1051+1,B1051)</f>
        <v>1351.35</v>
      </c>
      <c r="L1051" s="102">
        <f t="shared" si="18"/>
        <v>1453.828142</v>
      </c>
      <c r="M1051" s="83">
        <f>L1051/( 0.5*Sheet1!$F$18/12)</f>
        <v>1394.138171</v>
      </c>
      <c r="N1051" s="83">
        <f t="shared" si="19"/>
        <v>0.4002693572</v>
      </c>
      <c r="O1051" s="83">
        <f t="shared" si="20"/>
        <v>444.0729961</v>
      </c>
      <c r="P1051" s="83">
        <f t="shared" si="21"/>
        <v>0.1274972714</v>
      </c>
      <c r="Q1051" s="83">
        <f t="shared" si="22"/>
        <v>1</v>
      </c>
      <c r="R1051" s="86">
        <f t="shared" si="31"/>
        <v>153.7228016</v>
      </c>
      <c r="S1051" s="86">
        <f>min(R1051, offset(Sheet1!$K$9,B1051-1,0))</f>
        <v>153.7228016</v>
      </c>
      <c r="T1051" s="83">
        <f t="shared" si="30"/>
        <v>7246.717389</v>
      </c>
      <c r="U1051" s="83">
        <f t="shared" si="26"/>
        <v>0</v>
      </c>
      <c r="V1051" s="83">
        <f t="shared" si="27"/>
        <v>4.508323854</v>
      </c>
      <c r="W1051" s="83">
        <f t="shared" si="28"/>
        <v>3241.523928</v>
      </c>
    </row>
    <row r="1052" ht="12.75" customHeight="1">
      <c r="A1052" s="83">
        <f t="shared" si="29"/>
        <v>21.32</v>
      </c>
      <c r="B1052" s="83">
        <f>IF( ISERROR( MATCH(R1051,Sheet1!$K$9:$K$13,1) ), 1,  MATCH(R1051,Sheet1!$K$9:$K$13,1)+1)</f>
        <v>3</v>
      </c>
      <c r="C1052" s="94">
        <f>IF( ISERROR( MATCH(D1052,Sheet1!$B$25:$B$42) ), 1, MATCH(D1052,Sheet1!$B$25:$B$42))</f>
        <v>14</v>
      </c>
      <c r="D1052" s="83">
        <f>if(U1052, OFFSET(Sheet1!$P$9, 2*B1051-1, 0),T1051)</f>
        <v>7246.717389</v>
      </c>
      <c r="E1052" s="100">
        <f t="array" ref="E1052">index(Sheet1!$C$25:$H$42, C1052,B1052)</f>
        <v>148.4892474</v>
      </c>
      <c r="F1052" s="100">
        <f t="array" ref="F1052">index(Sheet1!$C$25:$H$42, C1052+1,B1052)</f>
        <v>159.0956222</v>
      </c>
      <c r="G1052" s="94">
        <f t="array" ref="G1052">index(Sheet1!$B$25:$B$42, C1052,1)</f>
        <v>7000</v>
      </c>
      <c r="H1052" s="94">
        <f t="array" ref="H1052">index(Sheet1!$B$25:$B$42, C1052+1,1)</f>
        <v>7500</v>
      </c>
      <c r="I1052" s="100">
        <f t="shared" si="17"/>
        <v>153.7228016</v>
      </c>
      <c r="J1052" s="100">
        <f t="array" ref="J1052">index(Sheet1!$F$47:$K$64, C1052,B1052)</f>
        <v>1551.42</v>
      </c>
      <c r="K1052" s="100">
        <f t="array" ref="K1052">index(Sheet1!$F$47:$K$64, C1052+1,B1052)</f>
        <v>1351.35</v>
      </c>
      <c r="L1052" s="102">
        <f t="shared" si="18"/>
        <v>1452.698504</v>
      </c>
      <c r="M1052" s="83">
        <f>L1052/( 0.5*Sheet1!$F$18/12)</f>
        <v>1393.054913</v>
      </c>
      <c r="N1052" s="83">
        <f t="shared" si="19"/>
        <v>0.3999583442</v>
      </c>
      <c r="O1052" s="83">
        <f t="shared" si="20"/>
        <v>444.4191939</v>
      </c>
      <c r="P1052" s="83">
        <f t="shared" si="21"/>
        <v>0.1275966678</v>
      </c>
      <c r="Q1052" s="83">
        <f t="shared" si="22"/>
        <v>1</v>
      </c>
      <c r="R1052" s="86">
        <f t="shared" si="31"/>
        <v>153.7825973</v>
      </c>
      <c r="S1052" s="86">
        <f>min(R1052, offset(Sheet1!$K$9,B1052-1,0))</f>
        <v>153.7825973</v>
      </c>
      <c r="T1052" s="83">
        <f t="shared" si="30"/>
        <v>7249.536249</v>
      </c>
      <c r="U1052" s="83">
        <f t="shared" si="26"/>
        <v>0</v>
      </c>
      <c r="V1052" s="83">
        <f t="shared" si="27"/>
        <v>4.510079184</v>
      </c>
      <c r="W1052" s="83">
        <f t="shared" si="28"/>
        <v>3246.032252</v>
      </c>
    </row>
    <row r="1053" ht="12.75" customHeight="1">
      <c r="A1053" s="83">
        <f t="shared" si="29"/>
        <v>21.34</v>
      </c>
      <c r="B1053" s="83">
        <f>IF( ISERROR( MATCH(R1052,Sheet1!$K$9:$K$13,1) ), 1,  MATCH(R1052,Sheet1!$K$9:$K$13,1)+1)</f>
        <v>3</v>
      </c>
      <c r="C1053" s="94">
        <f>IF( ISERROR( MATCH(D1053,Sheet1!$B$25:$B$42) ), 1, MATCH(D1053,Sheet1!$B$25:$B$42))</f>
        <v>14</v>
      </c>
      <c r="D1053" s="83">
        <f>if(U1053, OFFSET(Sheet1!$P$9, 2*B1052-1, 0),T1052)</f>
        <v>7249.536249</v>
      </c>
      <c r="E1053" s="100">
        <f t="array" ref="E1053">index(Sheet1!$C$25:$H$42, C1053,B1053)</f>
        <v>148.4892474</v>
      </c>
      <c r="F1053" s="100">
        <f t="array" ref="F1053">index(Sheet1!$C$25:$H$42, C1053+1,B1053)</f>
        <v>159.0956222</v>
      </c>
      <c r="G1053" s="94">
        <f t="array" ref="G1053">index(Sheet1!$B$25:$B$42, C1053,1)</f>
        <v>7000</v>
      </c>
      <c r="H1053" s="94">
        <f t="array" ref="H1053">index(Sheet1!$B$25:$B$42, C1053+1,1)</f>
        <v>7500</v>
      </c>
      <c r="I1053" s="100">
        <f t="shared" si="17"/>
        <v>153.7825973</v>
      </c>
      <c r="J1053" s="100">
        <f t="array" ref="J1053">index(Sheet1!$F$47:$K$64, C1053,B1053)</f>
        <v>1551.42</v>
      </c>
      <c r="K1053" s="100">
        <f t="array" ref="K1053">index(Sheet1!$F$47:$K$64, C1053+1,B1053)</f>
        <v>1351.35</v>
      </c>
      <c r="L1053" s="102">
        <f t="shared" si="18"/>
        <v>1451.570565</v>
      </c>
      <c r="M1053" s="83">
        <f>L1053/( 0.5*Sheet1!$F$18/12)</f>
        <v>1391.973284</v>
      </c>
      <c r="N1053" s="83">
        <f t="shared" si="19"/>
        <v>0.399647799</v>
      </c>
      <c r="O1053" s="83">
        <f t="shared" si="20"/>
        <v>444.7650054</v>
      </c>
      <c r="P1053" s="83">
        <f t="shared" si="21"/>
        <v>0.1276959533</v>
      </c>
      <c r="Q1053" s="83">
        <f t="shared" si="22"/>
        <v>1</v>
      </c>
      <c r="R1053" s="86">
        <f t="shared" si="31"/>
        <v>153.8423031</v>
      </c>
      <c r="S1053" s="86">
        <f>min(R1053, offset(Sheet1!$K$9,B1053-1,0))</f>
        <v>153.8423031</v>
      </c>
      <c r="T1053" s="83">
        <f t="shared" si="30"/>
        <v>7252.350867</v>
      </c>
      <c r="U1053" s="83">
        <f t="shared" si="26"/>
        <v>0</v>
      </c>
      <c r="V1053" s="83">
        <f t="shared" si="27"/>
        <v>4.511831874</v>
      </c>
      <c r="W1053" s="83">
        <f t="shared" si="28"/>
        <v>3250.542331</v>
      </c>
    </row>
    <row r="1054" ht="12.75" customHeight="1">
      <c r="A1054" s="83">
        <f t="shared" si="29"/>
        <v>21.36</v>
      </c>
      <c r="B1054" s="83">
        <f>IF( ISERROR( MATCH(R1053,Sheet1!$K$9:$K$13,1) ), 1,  MATCH(R1053,Sheet1!$K$9:$K$13,1)+1)</f>
        <v>3</v>
      </c>
      <c r="C1054" s="94">
        <f>IF( ISERROR( MATCH(D1054,Sheet1!$B$25:$B$42) ), 1, MATCH(D1054,Sheet1!$B$25:$B$42))</f>
        <v>14</v>
      </c>
      <c r="D1054" s="83">
        <f>if(U1054, OFFSET(Sheet1!$P$9, 2*B1053-1, 0),T1053)</f>
        <v>7252.350867</v>
      </c>
      <c r="E1054" s="100">
        <f t="array" ref="E1054">index(Sheet1!$C$25:$H$42, C1054,B1054)</f>
        <v>148.4892474</v>
      </c>
      <c r="F1054" s="100">
        <f t="array" ref="F1054">index(Sheet1!$C$25:$H$42, C1054+1,B1054)</f>
        <v>159.0956222</v>
      </c>
      <c r="G1054" s="94">
        <f t="array" ref="G1054">index(Sheet1!$B$25:$B$42, C1054,1)</f>
        <v>7000</v>
      </c>
      <c r="H1054" s="94">
        <f t="array" ref="H1054">index(Sheet1!$B$25:$B$42, C1054+1,1)</f>
        <v>7500</v>
      </c>
      <c r="I1054" s="100">
        <f t="shared" si="17"/>
        <v>153.8423031</v>
      </c>
      <c r="J1054" s="100">
        <f t="array" ref="J1054">index(Sheet1!$F$47:$K$64, C1054,B1054)</f>
        <v>1551.42</v>
      </c>
      <c r="K1054" s="100">
        <f t="array" ref="K1054">index(Sheet1!$F$47:$K$64, C1054+1,B1054)</f>
        <v>1351.35</v>
      </c>
      <c r="L1054" s="102">
        <f t="shared" si="18"/>
        <v>1450.444324</v>
      </c>
      <c r="M1054" s="83">
        <f>L1054/( 0.5*Sheet1!$F$18/12)</f>
        <v>1390.893283</v>
      </c>
      <c r="N1054" s="83">
        <f t="shared" si="19"/>
        <v>0.3993377212</v>
      </c>
      <c r="O1054" s="83">
        <f t="shared" si="20"/>
        <v>445.1104307</v>
      </c>
      <c r="P1054" s="83">
        <f t="shared" si="21"/>
        <v>0.127795128</v>
      </c>
      <c r="Q1054" s="83">
        <f t="shared" si="22"/>
        <v>1</v>
      </c>
      <c r="R1054" s="86">
        <f t="shared" si="31"/>
        <v>153.9019191</v>
      </c>
      <c r="S1054" s="86">
        <f>min(R1054, offset(Sheet1!$K$9,B1054-1,0))</f>
        <v>153.9019191</v>
      </c>
      <c r="T1054" s="83">
        <f t="shared" si="30"/>
        <v>7255.16125</v>
      </c>
      <c r="U1054" s="83">
        <f t="shared" si="26"/>
        <v>0</v>
      </c>
      <c r="V1054" s="83">
        <f t="shared" si="27"/>
        <v>4.513581926</v>
      </c>
      <c r="W1054" s="83">
        <f t="shared" si="28"/>
        <v>3255.054163</v>
      </c>
    </row>
    <row r="1055" ht="12.75" customHeight="1">
      <c r="A1055" s="83">
        <f t="shared" si="29"/>
        <v>21.38</v>
      </c>
      <c r="B1055" s="83">
        <f>IF( ISERROR( MATCH(R1054,Sheet1!$K$9:$K$13,1) ), 1,  MATCH(R1054,Sheet1!$K$9:$K$13,1)+1)</f>
        <v>3</v>
      </c>
      <c r="C1055" s="94">
        <f>IF( ISERROR( MATCH(D1055,Sheet1!$B$25:$B$42) ), 1, MATCH(D1055,Sheet1!$B$25:$B$42))</f>
        <v>14</v>
      </c>
      <c r="D1055" s="83">
        <f>if(U1055, OFFSET(Sheet1!$P$9, 2*B1054-1, 0),T1054)</f>
        <v>7255.16125</v>
      </c>
      <c r="E1055" s="100">
        <f t="array" ref="E1055">index(Sheet1!$C$25:$H$42, C1055,B1055)</f>
        <v>148.4892474</v>
      </c>
      <c r="F1055" s="100">
        <f t="array" ref="F1055">index(Sheet1!$C$25:$H$42, C1055+1,B1055)</f>
        <v>159.0956222</v>
      </c>
      <c r="G1055" s="94">
        <f t="array" ref="G1055">index(Sheet1!$B$25:$B$42, C1055,1)</f>
        <v>7000</v>
      </c>
      <c r="H1055" s="94">
        <f t="array" ref="H1055">index(Sheet1!$B$25:$B$42, C1055+1,1)</f>
        <v>7500</v>
      </c>
      <c r="I1055" s="100">
        <f t="shared" si="17"/>
        <v>153.9019191</v>
      </c>
      <c r="J1055" s="100">
        <f t="array" ref="J1055">index(Sheet1!$F$47:$K$64, C1055,B1055)</f>
        <v>1551.42</v>
      </c>
      <c r="K1055" s="100">
        <f t="array" ref="K1055">index(Sheet1!$F$47:$K$64, C1055+1,B1055)</f>
        <v>1351.35</v>
      </c>
      <c r="L1055" s="102">
        <f t="shared" si="18"/>
        <v>1449.319778</v>
      </c>
      <c r="M1055" s="83">
        <f>L1055/( 0.5*Sheet1!$F$18/12)</f>
        <v>1389.814907</v>
      </c>
      <c r="N1055" s="83">
        <f t="shared" si="19"/>
        <v>0.39902811</v>
      </c>
      <c r="O1055" s="83">
        <f t="shared" si="20"/>
        <v>445.45547</v>
      </c>
      <c r="P1055" s="83">
        <f t="shared" si="21"/>
        <v>0.1278941918</v>
      </c>
      <c r="Q1055" s="83">
        <f t="shared" si="22"/>
        <v>1</v>
      </c>
      <c r="R1055" s="86">
        <f t="shared" si="31"/>
        <v>153.9614453</v>
      </c>
      <c r="S1055" s="86">
        <f>min(R1055, offset(Sheet1!$K$9,B1055-1,0))</f>
        <v>153.9614453</v>
      </c>
      <c r="T1055" s="83">
        <f t="shared" si="30"/>
        <v>7257.967403</v>
      </c>
      <c r="U1055" s="83">
        <f t="shared" si="26"/>
        <v>0</v>
      </c>
      <c r="V1055" s="83">
        <f t="shared" si="27"/>
        <v>4.515329344</v>
      </c>
      <c r="W1055" s="83">
        <f t="shared" si="28"/>
        <v>3259.567745</v>
      </c>
    </row>
    <row r="1056" ht="12.75" customHeight="1">
      <c r="A1056" s="83">
        <f t="shared" si="29"/>
        <v>21.4</v>
      </c>
      <c r="B1056" s="83">
        <f>IF( ISERROR( MATCH(R1055,Sheet1!$K$9:$K$13,1) ), 1,  MATCH(R1055,Sheet1!$K$9:$K$13,1)+1)</f>
        <v>3</v>
      </c>
      <c r="C1056" s="94">
        <f>IF( ISERROR( MATCH(D1056,Sheet1!$B$25:$B$42) ), 1, MATCH(D1056,Sheet1!$B$25:$B$42))</f>
        <v>14</v>
      </c>
      <c r="D1056" s="83">
        <f>if(U1056, OFFSET(Sheet1!$P$9, 2*B1055-1, 0),T1055)</f>
        <v>7257.967403</v>
      </c>
      <c r="E1056" s="100">
        <f t="array" ref="E1056">index(Sheet1!$C$25:$H$42, C1056,B1056)</f>
        <v>148.4892474</v>
      </c>
      <c r="F1056" s="100">
        <f t="array" ref="F1056">index(Sheet1!$C$25:$H$42, C1056+1,B1056)</f>
        <v>159.0956222</v>
      </c>
      <c r="G1056" s="94">
        <f t="array" ref="G1056">index(Sheet1!$B$25:$B$42, C1056,1)</f>
        <v>7000</v>
      </c>
      <c r="H1056" s="94">
        <f t="array" ref="H1056">index(Sheet1!$B$25:$B$42, C1056+1,1)</f>
        <v>7500</v>
      </c>
      <c r="I1056" s="100">
        <f t="shared" si="17"/>
        <v>153.9614453</v>
      </c>
      <c r="J1056" s="100">
        <f t="array" ref="J1056">index(Sheet1!$F$47:$K$64, C1056,B1056)</f>
        <v>1551.42</v>
      </c>
      <c r="K1056" s="100">
        <f t="array" ref="K1056">index(Sheet1!$F$47:$K$64, C1056+1,B1056)</f>
        <v>1351.35</v>
      </c>
      <c r="L1056" s="102">
        <f t="shared" si="18"/>
        <v>1448.196924</v>
      </c>
      <c r="M1056" s="83">
        <f>L1056/( 0.5*Sheet1!$F$18/12)</f>
        <v>1388.738154</v>
      </c>
      <c r="N1056" s="83">
        <f t="shared" si="19"/>
        <v>0.3987189647</v>
      </c>
      <c r="O1056" s="83">
        <f t="shared" si="20"/>
        <v>445.8001234</v>
      </c>
      <c r="P1056" s="83">
        <f t="shared" si="21"/>
        <v>0.1279931448</v>
      </c>
      <c r="Q1056" s="83">
        <f t="shared" si="22"/>
        <v>1</v>
      </c>
      <c r="R1056" s="86">
        <f t="shared" si="31"/>
        <v>154.0208819</v>
      </c>
      <c r="S1056" s="86">
        <f>min(R1056, offset(Sheet1!$K$9,B1056-1,0))</f>
        <v>154.0208819</v>
      </c>
      <c r="T1056" s="83">
        <f t="shared" si="30"/>
        <v>7260.769332</v>
      </c>
      <c r="U1056" s="83">
        <f t="shared" si="26"/>
        <v>0</v>
      </c>
      <c r="V1056" s="83">
        <f t="shared" si="27"/>
        <v>4.517074133</v>
      </c>
      <c r="W1056" s="83">
        <f t="shared" si="28"/>
        <v>3264.083074</v>
      </c>
    </row>
    <row r="1057" ht="12.75" customHeight="1">
      <c r="A1057" s="83">
        <f t="shared" si="29"/>
        <v>21.42</v>
      </c>
      <c r="B1057" s="83">
        <f>IF( ISERROR( MATCH(R1056,Sheet1!$K$9:$K$13,1) ), 1,  MATCH(R1056,Sheet1!$K$9:$K$13,1)+1)</f>
        <v>3</v>
      </c>
      <c r="C1057" s="94">
        <f>IF( ISERROR( MATCH(D1057,Sheet1!$B$25:$B$42) ), 1, MATCH(D1057,Sheet1!$B$25:$B$42))</f>
        <v>14</v>
      </c>
      <c r="D1057" s="83">
        <f>if(U1057, OFFSET(Sheet1!$P$9, 2*B1056-1, 0),T1056)</f>
        <v>7260.769332</v>
      </c>
      <c r="E1057" s="100">
        <f t="array" ref="E1057">index(Sheet1!$C$25:$H$42, C1057,B1057)</f>
        <v>148.4892474</v>
      </c>
      <c r="F1057" s="100">
        <f t="array" ref="F1057">index(Sheet1!$C$25:$H$42, C1057+1,B1057)</f>
        <v>159.0956222</v>
      </c>
      <c r="G1057" s="94">
        <f t="array" ref="G1057">index(Sheet1!$B$25:$B$42, C1057,1)</f>
        <v>7000</v>
      </c>
      <c r="H1057" s="94">
        <f t="array" ref="H1057">index(Sheet1!$B$25:$B$42, C1057+1,1)</f>
        <v>7500</v>
      </c>
      <c r="I1057" s="100">
        <f t="shared" si="17"/>
        <v>154.0208819</v>
      </c>
      <c r="J1057" s="100">
        <f t="array" ref="J1057">index(Sheet1!$F$47:$K$64, C1057,B1057)</f>
        <v>1551.42</v>
      </c>
      <c r="K1057" s="100">
        <f t="array" ref="K1057">index(Sheet1!$F$47:$K$64, C1057+1,B1057)</f>
        <v>1351.35</v>
      </c>
      <c r="L1057" s="102">
        <f t="shared" si="18"/>
        <v>1447.07576</v>
      </c>
      <c r="M1057" s="83">
        <f>L1057/( 0.5*Sheet1!$F$18/12)</f>
        <v>1387.663022</v>
      </c>
      <c r="N1057" s="83">
        <f t="shared" si="19"/>
        <v>0.3984102848</v>
      </c>
      <c r="O1057" s="83">
        <f t="shared" si="20"/>
        <v>446.144391</v>
      </c>
      <c r="P1057" s="83">
        <f t="shared" si="21"/>
        <v>0.1280919871</v>
      </c>
      <c r="Q1057" s="83">
        <f t="shared" si="22"/>
        <v>1</v>
      </c>
      <c r="R1057" s="86">
        <f t="shared" si="31"/>
        <v>154.0802291</v>
      </c>
      <c r="S1057" s="86">
        <f>min(R1057, offset(Sheet1!$K$9,B1057-1,0))</f>
        <v>154.0802291</v>
      </c>
      <c r="T1057" s="83">
        <f t="shared" si="30"/>
        <v>7263.567043</v>
      </c>
      <c r="U1057" s="83">
        <f t="shared" si="26"/>
        <v>0</v>
      </c>
      <c r="V1057" s="83">
        <f t="shared" si="27"/>
        <v>4.518816295</v>
      </c>
      <c r="W1057" s="83">
        <f t="shared" si="28"/>
        <v>3268.600148</v>
      </c>
    </row>
    <row r="1058" ht="12.75" customHeight="1">
      <c r="A1058" s="83">
        <f t="shared" si="29"/>
        <v>21.44</v>
      </c>
      <c r="B1058" s="83">
        <f>IF( ISERROR( MATCH(R1057,Sheet1!$K$9:$K$13,1) ), 1,  MATCH(R1057,Sheet1!$K$9:$K$13,1)+1)</f>
        <v>3</v>
      </c>
      <c r="C1058" s="94">
        <f>IF( ISERROR( MATCH(D1058,Sheet1!$B$25:$B$42) ), 1, MATCH(D1058,Sheet1!$B$25:$B$42))</f>
        <v>14</v>
      </c>
      <c r="D1058" s="83">
        <f>if(U1058, OFFSET(Sheet1!$P$9, 2*B1057-1, 0),T1057)</f>
        <v>7263.567043</v>
      </c>
      <c r="E1058" s="100">
        <f t="array" ref="E1058">index(Sheet1!$C$25:$H$42, C1058,B1058)</f>
        <v>148.4892474</v>
      </c>
      <c r="F1058" s="100">
        <f t="array" ref="F1058">index(Sheet1!$C$25:$H$42, C1058+1,B1058)</f>
        <v>159.0956222</v>
      </c>
      <c r="G1058" s="94">
        <f t="array" ref="G1058">index(Sheet1!$B$25:$B$42, C1058,1)</f>
        <v>7000</v>
      </c>
      <c r="H1058" s="94">
        <f t="array" ref="H1058">index(Sheet1!$B$25:$B$42, C1058+1,1)</f>
        <v>7500</v>
      </c>
      <c r="I1058" s="100">
        <f t="shared" si="17"/>
        <v>154.0802291</v>
      </c>
      <c r="J1058" s="100">
        <f t="array" ref="J1058">index(Sheet1!$F$47:$K$64, C1058,B1058)</f>
        <v>1551.42</v>
      </c>
      <c r="K1058" s="100">
        <f t="array" ref="K1058">index(Sheet1!$F$47:$K$64, C1058+1,B1058)</f>
        <v>1351.35</v>
      </c>
      <c r="L1058" s="102">
        <f t="shared" si="18"/>
        <v>1445.956283</v>
      </c>
      <c r="M1058" s="83">
        <f>L1058/( 0.5*Sheet1!$F$18/12)</f>
        <v>1386.589508</v>
      </c>
      <c r="N1058" s="83">
        <f t="shared" si="19"/>
        <v>0.3981020695</v>
      </c>
      <c r="O1058" s="83">
        <f t="shared" si="20"/>
        <v>446.488273</v>
      </c>
      <c r="P1058" s="83">
        <f t="shared" si="21"/>
        <v>0.1281907186</v>
      </c>
      <c r="Q1058" s="83">
        <f t="shared" si="22"/>
        <v>1</v>
      </c>
      <c r="R1058" s="86">
        <f t="shared" si="31"/>
        <v>154.1394869</v>
      </c>
      <c r="S1058" s="86">
        <f>min(R1058, offset(Sheet1!$K$9,B1058-1,0))</f>
        <v>154.1394869</v>
      </c>
      <c r="T1058" s="83">
        <f t="shared" si="30"/>
        <v>7266.360543</v>
      </c>
      <c r="U1058" s="83">
        <f t="shared" si="26"/>
        <v>0</v>
      </c>
      <c r="V1058" s="83">
        <f t="shared" si="27"/>
        <v>4.520555834</v>
      </c>
      <c r="W1058" s="83">
        <f t="shared" si="28"/>
        <v>3273.118964</v>
      </c>
    </row>
    <row r="1059" ht="12.75" customHeight="1">
      <c r="A1059" s="83">
        <f t="shared" si="29"/>
        <v>21.46</v>
      </c>
      <c r="B1059" s="83">
        <f>IF( ISERROR( MATCH(R1058,Sheet1!$K$9:$K$13,1) ), 1,  MATCH(R1058,Sheet1!$K$9:$K$13,1)+1)</f>
        <v>3</v>
      </c>
      <c r="C1059" s="94">
        <f>IF( ISERROR( MATCH(D1059,Sheet1!$B$25:$B$42) ), 1, MATCH(D1059,Sheet1!$B$25:$B$42))</f>
        <v>14</v>
      </c>
      <c r="D1059" s="83">
        <f>if(U1059, OFFSET(Sheet1!$P$9, 2*B1058-1, 0),T1058)</f>
        <v>7266.360543</v>
      </c>
      <c r="E1059" s="100">
        <f t="array" ref="E1059">index(Sheet1!$C$25:$H$42, C1059,B1059)</f>
        <v>148.4892474</v>
      </c>
      <c r="F1059" s="100">
        <f t="array" ref="F1059">index(Sheet1!$C$25:$H$42, C1059+1,B1059)</f>
        <v>159.0956222</v>
      </c>
      <c r="G1059" s="94">
        <f t="array" ref="G1059">index(Sheet1!$B$25:$B$42, C1059,1)</f>
        <v>7000</v>
      </c>
      <c r="H1059" s="94">
        <f t="array" ref="H1059">index(Sheet1!$B$25:$B$42, C1059+1,1)</f>
        <v>7500</v>
      </c>
      <c r="I1059" s="100">
        <f t="shared" si="17"/>
        <v>154.1394869</v>
      </c>
      <c r="J1059" s="100">
        <f t="array" ref="J1059">index(Sheet1!$F$47:$K$64, C1059,B1059)</f>
        <v>1551.42</v>
      </c>
      <c r="K1059" s="100">
        <f t="array" ref="K1059">index(Sheet1!$F$47:$K$64, C1059+1,B1059)</f>
        <v>1351.35</v>
      </c>
      <c r="L1059" s="102">
        <f t="shared" si="18"/>
        <v>1444.838492</v>
      </c>
      <c r="M1059" s="83">
        <f>L1059/( 0.5*Sheet1!$F$18/12)</f>
        <v>1385.51761</v>
      </c>
      <c r="N1059" s="83">
        <f t="shared" si="19"/>
        <v>0.3977943182</v>
      </c>
      <c r="O1059" s="83">
        <f t="shared" si="20"/>
        <v>446.8317694</v>
      </c>
      <c r="P1059" s="83">
        <f t="shared" si="21"/>
        <v>0.1282893395</v>
      </c>
      <c r="Q1059" s="83">
        <f t="shared" si="22"/>
        <v>1</v>
      </c>
      <c r="R1059" s="86">
        <f t="shared" si="31"/>
        <v>154.1986555</v>
      </c>
      <c r="S1059" s="86">
        <f>min(R1059, offset(Sheet1!$K$9,B1059-1,0))</f>
        <v>154.1986555</v>
      </c>
      <c r="T1059" s="83">
        <f t="shared" si="30"/>
        <v>7269.149837</v>
      </c>
      <c r="U1059" s="83">
        <f t="shared" si="26"/>
        <v>0</v>
      </c>
      <c r="V1059" s="83">
        <f t="shared" si="27"/>
        <v>4.522292755</v>
      </c>
      <c r="W1059" s="83">
        <f t="shared" si="28"/>
        <v>3277.63952</v>
      </c>
    </row>
    <row r="1060" ht="12.75" customHeight="1">
      <c r="A1060" s="83">
        <f t="shared" si="29"/>
        <v>21.48</v>
      </c>
      <c r="B1060" s="83">
        <f>IF( ISERROR( MATCH(R1059,Sheet1!$K$9:$K$13,1) ), 1,  MATCH(R1059,Sheet1!$K$9:$K$13,1)+1)</f>
        <v>3</v>
      </c>
      <c r="C1060" s="94">
        <f>IF( ISERROR( MATCH(D1060,Sheet1!$B$25:$B$42) ), 1, MATCH(D1060,Sheet1!$B$25:$B$42))</f>
        <v>14</v>
      </c>
      <c r="D1060" s="83">
        <f>if(U1060, OFFSET(Sheet1!$P$9, 2*B1059-1, 0),T1059)</f>
        <v>7269.149837</v>
      </c>
      <c r="E1060" s="100">
        <f t="array" ref="E1060">index(Sheet1!$C$25:$H$42, C1060,B1060)</f>
        <v>148.4892474</v>
      </c>
      <c r="F1060" s="100">
        <f t="array" ref="F1060">index(Sheet1!$C$25:$H$42, C1060+1,B1060)</f>
        <v>159.0956222</v>
      </c>
      <c r="G1060" s="94">
        <f t="array" ref="G1060">index(Sheet1!$B$25:$B$42, C1060,1)</f>
        <v>7000</v>
      </c>
      <c r="H1060" s="94">
        <f t="array" ref="H1060">index(Sheet1!$B$25:$B$42, C1060+1,1)</f>
        <v>7500</v>
      </c>
      <c r="I1060" s="100">
        <f t="shared" si="17"/>
        <v>154.1986555</v>
      </c>
      <c r="J1060" s="100">
        <f t="array" ref="J1060">index(Sheet1!$F$47:$K$64, C1060,B1060)</f>
        <v>1551.42</v>
      </c>
      <c r="K1060" s="100">
        <f t="array" ref="K1060">index(Sheet1!$F$47:$K$64, C1060+1,B1060)</f>
        <v>1351.35</v>
      </c>
      <c r="L1060" s="102">
        <f t="shared" si="18"/>
        <v>1443.722384</v>
      </c>
      <c r="M1060" s="83">
        <f>L1060/( 0.5*Sheet1!$F$18/12)</f>
        <v>1384.447326</v>
      </c>
      <c r="N1060" s="83">
        <f t="shared" si="19"/>
        <v>0.3974870303</v>
      </c>
      <c r="O1060" s="83">
        <f t="shared" si="20"/>
        <v>447.1748805</v>
      </c>
      <c r="P1060" s="83">
        <f t="shared" si="21"/>
        <v>0.1283878497</v>
      </c>
      <c r="Q1060" s="83">
        <f t="shared" si="22"/>
        <v>1</v>
      </c>
      <c r="R1060" s="86">
        <f t="shared" si="31"/>
        <v>154.257735</v>
      </c>
      <c r="S1060" s="86">
        <f>min(R1060, offset(Sheet1!$K$9,B1060-1,0))</f>
        <v>154.257735</v>
      </c>
      <c r="T1060" s="83">
        <f t="shared" si="30"/>
        <v>7271.934931</v>
      </c>
      <c r="U1060" s="83">
        <f t="shared" si="26"/>
        <v>0</v>
      </c>
      <c r="V1060" s="83">
        <f t="shared" si="27"/>
        <v>4.52402706</v>
      </c>
      <c r="W1060" s="83">
        <f t="shared" si="28"/>
        <v>3282.161813</v>
      </c>
    </row>
    <row r="1061" ht="12.75" customHeight="1">
      <c r="A1061" s="83">
        <f t="shared" si="29"/>
        <v>21.5</v>
      </c>
      <c r="B1061" s="83">
        <f>IF( ISERROR( MATCH(R1060,Sheet1!$K$9:$K$13,1) ), 1,  MATCH(R1060,Sheet1!$K$9:$K$13,1)+1)</f>
        <v>3</v>
      </c>
      <c r="C1061" s="94">
        <f>IF( ISERROR( MATCH(D1061,Sheet1!$B$25:$B$42) ), 1, MATCH(D1061,Sheet1!$B$25:$B$42))</f>
        <v>14</v>
      </c>
      <c r="D1061" s="83">
        <f>if(U1061, OFFSET(Sheet1!$P$9, 2*B1060-1, 0),T1060)</f>
        <v>7271.934931</v>
      </c>
      <c r="E1061" s="100">
        <f t="array" ref="E1061">index(Sheet1!$C$25:$H$42, C1061,B1061)</f>
        <v>148.4892474</v>
      </c>
      <c r="F1061" s="100">
        <f t="array" ref="F1061">index(Sheet1!$C$25:$H$42, C1061+1,B1061)</f>
        <v>159.0956222</v>
      </c>
      <c r="G1061" s="94">
        <f t="array" ref="G1061">index(Sheet1!$B$25:$B$42, C1061,1)</f>
        <v>7000</v>
      </c>
      <c r="H1061" s="94">
        <f t="array" ref="H1061">index(Sheet1!$B$25:$B$42, C1061+1,1)</f>
        <v>7500</v>
      </c>
      <c r="I1061" s="100">
        <f t="shared" si="17"/>
        <v>154.257735</v>
      </c>
      <c r="J1061" s="100">
        <f t="array" ref="J1061">index(Sheet1!$F$47:$K$64, C1061,B1061)</f>
        <v>1551.42</v>
      </c>
      <c r="K1061" s="100">
        <f t="array" ref="K1061">index(Sheet1!$F$47:$K$64, C1061+1,B1061)</f>
        <v>1351.35</v>
      </c>
      <c r="L1061" s="102">
        <f t="shared" si="18"/>
        <v>1442.607957</v>
      </c>
      <c r="M1061" s="83">
        <f>L1061/( 0.5*Sheet1!$F$18/12)</f>
        <v>1383.378654</v>
      </c>
      <c r="N1061" s="83">
        <f t="shared" si="19"/>
        <v>0.397180205</v>
      </c>
      <c r="O1061" s="83">
        <f t="shared" si="20"/>
        <v>447.5176063</v>
      </c>
      <c r="P1061" s="83">
        <f t="shared" si="21"/>
        <v>0.1284862493</v>
      </c>
      <c r="Q1061" s="83">
        <f t="shared" si="22"/>
        <v>1</v>
      </c>
      <c r="R1061" s="86">
        <f t="shared" si="31"/>
        <v>154.3167255</v>
      </c>
      <c r="S1061" s="86">
        <f>min(R1061, offset(Sheet1!$K$9,B1061-1,0))</f>
        <v>154.3167255</v>
      </c>
      <c r="T1061" s="83">
        <f t="shared" si="30"/>
        <v>7274.715831</v>
      </c>
      <c r="U1061" s="83">
        <f t="shared" si="26"/>
        <v>0</v>
      </c>
      <c r="V1061" s="83">
        <f t="shared" si="27"/>
        <v>4.525758754</v>
      </c>
      <c r="W1061" s="83">
        <f t="shared" si="28"/>
        <v>3286.68584</v>
      </c>
    </row>
    <row r="1062" ht="12.75" customHeight="1">
      <c r="A1062" s="83">
        <f t="shared" si="29"/>
        <v>21.52</v>
      </c>
      <c r="B1062" s="83">
        <f>IF( ISERROR( MATCH(R1061,Sheet1!$K$9:$K$13,1) ), 1,  MATCH(R1061,Sheet1!$K$9:$K$13,1)+1)</f>
        <v>3</v>
      </c>
      <c r="C1062" s="94">
        <f>IF( ISERROR( MATCH(D1062,Sheet1!$B$25:$B$42) ), 1, MATCH(D1062,Sheet1!$B$25:$B$42))</f>
        <v>14</v>
      </c>
      <c r="D1062" s="83">
        <f>if(U1062, OFFSET(Sheet1!$P$9, 2*B1061-1, 0),T1061)</f>
        <v>7274.715831</v>
      </c>
      <c r="E1062" s="100">
        <f t="array" ref="E1062">index(Sheet1!$C$25:$H$42, C1062,B1062)</f>
        <v>148.4892474</v>
      </c>
      <c r="F1062" s="100">
        <f t="array" ref="F1062">index(Sheet1!$C$25:$H$42, C1062+1,B1062)</f>
        <v>159.0956222</v>
      </c>
      <c r="G1062" s="94">
        <f t="array" ref="G1062">index(Sheet1!$B$25:$B$42, C1062,1)</f>
        <v>7000</v>
      </c>
      <c r="H1062" s="94">
        <f t="array" ref="H1062">index(Sheet1!$B$25:$B$42, C1062+1,1)</f>
        <v>7500</v>
      </c>
      <c r="I1062" s="100">
        <f t="shared" si="17"/>
        <v>154.3167255</v>
      </c>
      <c r="J1062" s="100">
        <f t="array" ref="J1062">index(Sheet1!$F$47:$K$64, C1062,B1062)</f>
        <v>1551.42</v>
      </c>
      <c r="K1062" s="100">
        <f t="array" ref="K1062">index(Sheet1!$F$47:$K$64, C1062+1,B1062)</f>
        <v>1351.35</v>
      </c>
      <c r="L1062" s="102">
        <f t="shared" si="18"/>
        <v>1441.495207</v>
      </c>
      <c r="M1062" s="83">
        <f>L1062/( 0.5*Sheet1!$F$18/12)</f>
        <v>1382.311591</v>
      </c>
      <c r="N1062" s="83">
        <f t="shared" si="19"/>
        <v>0.3968738418</v>
      </c>
      <c r="O1062" s="83">
        <f t="shared" si="20"/>
        <v>447.859947</v>
      </c>
      <c r="P1062" s="83">
        <f t="shared" si="21"/>
        <v>0.1285845383</v>
      </c>
      <c r="Q1062" s="83">
        <f t="shared" si="22"/>
        <v>1</v>
      </c>
      <c r="R1062" s="86">
        <f t="shared" si="31"/>
        <v>154.3756272</v>
      </c>
      <c r="S1062" s="86">
        <f>min(R1062, offset(Sheet1!$K$9,B1062-1,0))</f>
        <v>154.3756272</v>
      </c>
      <c r="T1062" s="83">
        <f t="shared" si="30"/>
        <v>7277.492543</v>
      </c>
      <c r="U1062" s="83">
        <f t="shared" si="26"/>
        <v>0</v>
      </c>
      <c r="V1062" s="83">
        <f t="shared" si="27"/>
        <v>4.52748784</v>
      </c>
      <c r="W1062" s="83">
        <f t="shared" si="28"/>
        <v>3291.211599</v>
      </c>
    </row>
    <row r="1063" ht="12.75" customHeight="1">
      <c r="A1063" s="83">
        <f t="shared" si="29"/>
        <v>21.54</v>
      </c>
      <c r="B1063" s="83">
        <f>IF( ISERROR( MATCH(R1062,Sheet1!$K$9:$K$13,1) ), 1,  MATCH(R1062,Sheet1!$K$9:$K$13,1)+1)</f>
        <v>3</v>
      </c>
      <c r="C1063" s="94">
        <f>IF( ISERROR( MATCH(D1063,Sheet1!$B$25:$B$42) ), 1, MATCH(D1063,Sheet1!$B$25:$B$42))</f>
        <v>14</v>
      </c>
      <c r="D1063" s="83">
        <f>if(U1063, OFFSET(Sheet1!$P$9, 2*B1062-1, 0),T1062)</f>
        <v>7277.492543</v>
      </c>
      <c r="E1063" s="100">
        <f t="array" ref="E1063">index(Sheet1!$C$25:$H$42, C1063,B1063)</f>
        <v>148.4892474</v>
      </c>
      <c r="F1063" s="100">
        <f t="array" ref="F1063">index(Sheet1!$C$25:$H$42, C1063+1,B1063)</f>
        <v>159.0956222</v>
      </c>
      <c r="G1063" s="94">
        <f t="array" ref="G1063">index(Sheet1!$B$25:$B$42, C1063,1)</f>
        <v>7000</v>
      </c>
      <c r="H1063" s="94">
        <f t="array" ref="H1063">index(Sheet1!$B$25:$B$42, C1063+1,1)</f>
        <v>7500</v>
      </c>
      <c r="I1063" s="100">
        <f t="shared" si="17"/>
        <v>154.3756272</v>
      </c>
      <c r="J1063" s="100">
        <f t="array" ref="J1063">index(Sheet1!$F$47:$K$64, C1063,B1063)</f>
        <v>1551.42</v>
      </c>
      <c r="K1063" s="100">
        <f t="array" ref="K1063">index(Sheet1!$F$47:$K$64, C1063+1,B1063)</f>
        <v>1351.35</v>
      </c>
      <c r="L1063" s="102">
        <f t="shared" si="18"/>
        <v>1440.384134</v>
      </c>
      <c r="M1063" s="83">
        <f>L1063/( 0.5*Sheet1!$F$18/12)</f>
        <v>1381.246135</v>
      </c>
      <c r="N1063" s="83">
        <f t="shared" si="19"/>
        <v>0.39656794</v>
      </c>
      <c r="O1063" s="83">
        <f t="shared" si="20"/>
        <v>448.2019027</v>
      </c>
      <c r="P1063" s="83">
        <f t="shared" si="21"/>
        <v>0.1286827168</v>
      </c>
      <c r="Q1063" s="83">
        <f t="shared" si="22"/>
        <v>1</v>
      </c>
      <c r="R1063" s="86">
        <f t="shared" si="31"/>
        <v>154.4344402</v>
      </c>
      <c r="S1063" s="86">
        <f>min(R1063, offset(Sheet1!$K$9,B1063-1,0))</f>
        <v>154.4344402</v>
      </c>
      <c r="T1063" s="83">
        <f t="shared" si="30"/>
        <v>7280.265073</v>
      </c>
      <c r="U1063" s="83">
        <f t="shared" si="26"/>
        <v>0</v>
      </c>
      <c r="V1063" s="83">
        <f t="shared" si="27"/>
        <v>4.529214322</v>
      </c>
      <c r="W1063" s="83">
        <f t="shared" si="28"/>
        <v>3295.739087</v>
      </c>
    </row>
    <row r="1064" ht="12.75" customHeight="1">
      <c r="A1064" s="83">
        <f t="shared" si="29"/>
        <v>21.56</v>
      </c>
      <c r="B1064" s="83">
        <f>IF( ISERROR( MATCH(R1063,Sheet1!$K$9:$K$13,1) ), 1,  MATCH(R1063,Sheet1!$K$9:$K$13,1)+1)</f>
        <v>3</v>
      </c>
      <c r="C1064" s="94">
        <f>IF( ISERROR( MATCH(D1064,Sheet1!$B$25:$B$42) ), 1, MATCH(D1064,Sheet1!$B$25:$B$42))</f>
        <v>14</v>
      </c>
      <c r="D1064" s="83">
        <f>if(U1064, OFFSET(Sheet1!$P$9, 2*B1063-1, 0),T1063)</f>
        <v>7280.265073</v>
      </c>
      <c r="E1064" s="100">
        <f t="array" ref="E1064">index(Sheet1!$C$25:$H$42, C1064,B1064)</f>
        <v>148.4892474</v>
      </c>
      <c r="F1064" s="100">
        <f t="array" ref="F1064">index(Sheet1!$C$25:$H$42, C1064+1,B1064)</f>
        <v>159.0956222</v>
      </c>
      <c r="G1064" s="94">
        <f t="array" ref="G1064">index(Sheet1!$B$25:$B$42, C1064,1)</f>
        <v>7000</v>
      </c>
      <c r="H1064" s="94">
        <f t="array" ref="H1064">index(Sheet1!$B$25:$B$42, C1064+1,1)</f>
        <v>7500</v>
      </c>
      <c r="I1064" s="100">
        <f t="shared" si="17"/>
        <v>154.4344402</v>
      </c>
      <c r="J1064" s="100">
        <f t="array" ref="J1064">index(Sheet1!$F$47:$K$64, C1064,B1064)</f>
        <v>1551.42</v>
      </c>
      <c r="K1064" s="100">
        <f t="array" ref="K1064">index(Sheet1!$F$47:$K$64, C1064+1,B1064)</f>
        <v>1351.35</v>
      </c>
      <c r="L1064" s="102">
        <f t="shared" si="18"/>
        <v>1439.274734</v>
      </c>
      <c r="M1064" s="83">
        <f>L1064/( 0.5*Sheet1!$F$18/12)</f>
        <v>1380.182284</v>
      </c>
      <c r="N1064" s="83">
        <f t="shared" si="19"/>
        <v>0.3962624989</v>
      </c>
      <c r="O1064" s="83">
        <f t="shared" si="20"/>
        <v>448.5434736</v>
      </c>
      <c r="P1064" s="83">
        <f t="shared" si="21"/>
        <v>0.1287807849</v>
      </c>
      <c r="Q1064" s="83">
        <f t="shared" si="22"/>
        <v>1</v>
      </c>
      <c r="R1064" s="86">
        <f t="shared" si="31"/>
        <v>154.4931646</v>
      </c>
      <c r="S1064" s="86">
        <f>min(R1064, offset(Sheet1!$K$9,B1064-1,0))</f>
        <v>154.4931646</v>
      </c>
      <c r="T1064" s="83">
        <f t="shared" si="30"/>
        <v>7283.033427</v>
      </c>
      <c r="U1064" s="83">
        <f t="shared" si="26"/>
        <v>0</v>
      </c>
      <c r="V1064" s="83">
        <f t="shared" si="27"/>
        <v>4.530938204</v>
      </c>
      <c r="W1064" s="83">
        <f t="shared" si="28"/>
        <v>3300.268301</v>
      </c>
    </row>
    <row r="1065" ht="12.75" customHeight="1">
      <c r="A1065" s="83">
        <f t="shared" si="29"/>
        <v>21.58</v>
      </c>
      <c r="B1065" s="83">
        <f>IF( ISERROR( MATCH(R1064,Sheet1!$K$9:$K$13,1) ), 1,  MATCH(R1064,Sheet1!$K$9:$K$13,1)+1)</f>
        <v>3</v>
      </c>
      <c r="C1065" s="94">
        <f>IF( ISERROR( MATCH(D1065,Sheet1!$B$25:$B$42) ), 1, MATCH(D1065,Sheet1!$B$25:$B$42))</f>
        <v>14</v>
      </c>
      <c r="D1065" s="83">
        <f>if(U1065, OFFSET(Sheet1!$P$9, 2*B1064-1, 0),T1064)</f>
        <v>7283.033427</v>
      </c>
      <c r="E1065" s="100">
        <f t="array" ref="E1065">index(Sheet1!$C$25:$H$42, C1065,B1065)</f>
        <v>148.4892474</v>
      </c>
      <c r="F1065" s="100">
        <f t="array" ref="F1065">index(Sheet1!$C$25:$H$42, C1065+1,B1065)</f>
        <v>159.0956222</v>
      </c>
      <c r="G1065" s="94">
        <f t="array" ref="G1065">index(Sheet1!$B$25:$B$42, C1065,1)</f>
        <v>7000</v>
      </c>
      <c r="H1065" s="94">
        <f t="array" ref="H1065">index(Sheet1!$B$25:$B$42, C1065+1,1)</f>
        <v>7500</v>
      </c>
      <c r="I1065" s="100">
        <f t="shared" si="17"/>
        <v>154.4931646</v>
      </c>
      <c r="J1065" s="100">
        <f t="array" ref="J1065">index(Sheet1!$F$47:$K$64, C1065,B1065)</f>
        <v>1551.42</v>
      </c>
      <c r="K1065" s="100">
        <f t="array" ref="K1065">index(Sheet1!$F$47:$K$64, C1065+1,B1065)</f>
        <v>1351.35</v>
      </c>
      <c r="L1065" s="102">
        <f t="shared" si="18"/>
        <v>1438.167005</v>
      </c>
      <c r="M1065" s="83">
        <f>L1065/( 0.5*Sheet1!$F$18/12)</f>
        <v>1379.120035</v>
      </c>
      <c r="N1065" s="83">
        <f t="shared" si="19"/>
        <v>0.3959575178</v>
      </c>
      <c r="O1065" s="83">
        <f t="shared" si="20"/>
        <v>448.8846599</v>
      </c>
      <c r="P1065" s="83">
        <f t="shared" si="21"/>
        <v>0.1288787424</v>
      </c>
      <c r="Q1065" s="83">
        <f t="shared" si="22"/>
        <v>1</v>
      </c>
      <c r="R1065" s="86">
        <f t="shared" si="31"/>
        <v>154.5518005</v>
      </c>
      <c r="S1065" s="86">
        <f>min(R1065, offset(Sheet1!$K$9,B1065-1,0))</f>
        <v>154.5518005</v>
      </c>
      <c r="T1065" s="83">
        <f t="shared" si="30"/>
        <v>7285.79761</v>
      </c>
      <c r="U1065" s="83">
        <f t="shared" si="26"/>
        <v>0</v>
      </c>
      <c r="V1065" s="83">
        <f t="shared" si="27"/>
        <v>4.532659488</v>
      </c>
      <c r="W1065" s="83">
        <f t="shared" si="28"/>
        <v>3304.799239</v>
      </c>
    </row>
    <row r="1066" ht="12.75" customHeight="1">
      <c r="A1066" s="83">
        <f t="shared" si="29"/>
        <v>21.6</v>
      </c>
      <c r="B1066" s="83">
        <f>IF( ISERROR( MATCH(R1065,Sheet1!$K$9:$K$13,1) ), 1,  MATCH(R1065,Sheet1!$K$9:$K$13,1)+1)</f>
        <v>3</v>
      </c>
      <c r="C1066" s="94">
        <f>IF( ISERROR( MATCH(D1066,Sheet1!$B$25:$B$42) ), 1, MATCH(D1066,Sheet1!$B$25:$B$42))</f>
        <v>14</v>
      </c>
      <c r="D1066" s="83">
        <f>if(U1066, OFFSET(Sheet1!$P$9, 2*B1065-1, 0),T1065)</f>
        <v>7285.79761</v>
      </c>
      <c r="E1066" s="100">
        <f t="array" ref="E1066">index(Sheet1!$C$25:$H$42, C1066,B1066)</f>
        <v>148.4892474</v>
      </c>
      <c r="F1066" s="100">
        <f t="array" ref="F1066">index(Sheet1!$C$25:$H$42, C1066+1,B1066)</f>
        <v>159.0956222</v>
      </c>
      <c r="G1066" s="94">
        <f t="array" ref="G1066">index(Sheet1!$B$25:$B$42, C1066,1)</f>
        <v>7000</v>
      </c>
      <c r="H1066" s="94">
        <f t="array" ref="H1066">index(Sheet1!$B$25:$B$42, C1066+1,1)</f>
        <v>7500</v>
      </c>
      <c r="I1066" s="100">
        <f t="shared" si="17"/>
        <v>154.5518005</v>
      </c>
      <c r="J1066" s="100">
        <f t="array" ref="J1066">index(Sheet1!$F$47:$K$64, C1066,B1066)</f>
        <v>1551.42</v>
      </c>
      <c r="K1066" s="100">
        <f t="array" ref="K1066">index(Sheet1!$F$47:$K$64, C1066+1,B1066)</f>
        <v>1351.35</v>
      </c>
      <c r="L1066" s="102">
        <f t="shared" si="18"/>
        <v>1437.060944</v>
      </c>
      <c r="M1066" s="83">
        <f>L1066/( 0.5*Sheet1!$F$18/12)</f>
        <v>1378.059386</v>
      </c>
      <c r="N1066" s="83">
        <f t="shared" si="19"/>
        <v>0.3956529962</v>
      </c>
      <c r="O1066" s="83">
        <f t="shared" si="20"/>
        <v>449.2254615</v>
      </c>
      <c r="P1066" s="83">
        <f t="shared" si="21"/>
        <v>0.1289765896</v>
      </c>
      <c r="Q1066" s="83">
        <f t="shared" si="22"/>
        <v>1</v>
      </c>
      <c r="R1066" s="86">
        <f t="shared" si="31"/>
        <v>154.6103481</v>
      </c>
      <c r="S1066" s="86">
        <f>min(R1066, offset(Sheet1!$K$9,B1066-1,0))</f>
        <v>154.6103481</v>
      </c>
      <c r="T1066" s="83">
        <f t="shared" si="30"/>
        <v>7288.557629</v>
      </c>
      <c r="U1066" s="83">
        <f t="shared" si="26"/>
        <v>0</v>
      </c>
      <c r="V1066" s="83">
        <f t="shared" si="27"/>
        <v>4.53437818</v>
      </c>
      <c r="W1066" s="83">
        <f t="shared" si="28"/>
        <v>3309.331899</v>
      </c>
    </row>
    <row r="1067" ht="12.75" customHeight="1">
      <c r="A1067" s="83">
        <f t="shared" si="29"/>
        <v>21.62</v>
      </c>
      <c r="B1067" s="83">
        <f>IF( ISERROR( MATCH(R1066,Sheet1!$K$9:$K$13,1) ), 1,  MATCH(R1066,Sheet1!$K$9:$K$13,1)+1)</f>
        <v>3</v>
      </c>
      <c r="C1067" s="94">
        <f>IF( ISERROR( MATCH(D1067,Sheet1!$B$25:$B$42) ), 1, MATCH(D1067,Sheet1!$B$25:$B$42))</f>
        <v>14</v>
      </c>
      <c r="D1067" s="83">
        <f>if(U1067, OFFSET(Sheet1!$P$9, 2*B1066-1, 0),T1066)</f>
        <v>7288.557629</v>
      </c>
      <c r="E1067" s="100">
        <f t="array" ref="E1067">index(Sheet1!$C$25:$H$42, C1067,B1067)</f>
        <v>148.4892474</v>
      </c>
      <c r="F1067" s="100">
        <f t="array" ref="F1067">index(Sheet1!$C$25:$H$42, C1067+1,B1067)</f>
        <v>159.0956222</v>
      </c>
      <c r="G1067" s="94">
        <f t="array" ref="G1067">index(Sheet1!$B$25:$B$42, C1067,1)</f>
        <v>7000</v>
      </c>
      <c r="H1067" s="94">
        <f t="array" ref="H1067">index(Sheet1!$B$25:$B$42, C1067+1,1)</f>
        <v>7500</v>
      </c>
      <c r="I1067" s="100">
        <f t="shared" si="17"/>
        <v>154.6103481</v>
      </c>
      <c r="J1067" s="100">
        <f t="array" ref="J1067">index(Sheet1!$F$47:$K$64, C1067,B1067)</f>
        <v>1551.42</v>
      </c>
      <c r="K1067" s="100">
        <f t="array" ref="K1067">index(Sheet1!$F$47:$K$64, C1067+1,B1067)</f>
        <v>1351.35</v>
      </c>
      <c r="L1067" s="102">
        <f t="shared" si="18"/>
        <v>1435.95655</v>
      </c>
      <c r="M1067" s="83">
        <f>L1067/( 0.5*Sheet1!$F$18/12)</f>
        <v>1377.000335</v>
      </c>
      <c r="N1067" s="83">
        <f t="shared" si="19"/>
        <v>0.3953489334</v>
      </c>
      <c r="O1067" s="83">
        <f t="shared" si="20"/>
        <v>449.5658788</v>
      </c>
      <c r="P1067" s="83">
        <f t="shared" si="21"/>
        <v>0.1290743264</v>
      </c>
      <c r="Q1067" s="83">
        <f t="shared" si="22"/>
        <v>1</v>
      </c>
      <c r="R1067" s="86">
        <f t="shared" si="31"/>
        <v>154.6688075</v>
      </c>
      <c r="S1067" s="86">
        <f>min(R1067, offset(Sheet1!$K$9,B1067-1,0))</f>
        <v>154.6688075</v>
      </c>
      <c r="T1067" s="83">
        <f t="shared" si="30"/>
        <v>7291.31349</v>
      </c>
      <c r="U1067" s="83">
        <f t="shared" si="26"/>
        <v>0</v>
      </c>
      <c r="V1067" s="83">
        <f t="shared" si="27"/>
        <v>4.536094282</v>
      </c>
      <c r="W1067" s="83">
        <f t="shared" si="28"/>
        <v>3313.866277</v>
      </c>
    </row>
    <row r="1068" ht="12.75" customHeight="1">
      <c r="A1068" s="83">
        <f t="shared" si="29"/>
        <v>21.64</v>
      </c>
      <c r="B1068" s="83">
        <f>IF( ISERROR( MATCH(R1067,Sheet1!$K$9:$K$13,1) ), 1,  MATCH(R1067,Sheet1!$K$9:$K$13,1)+1)</f>
        <v>3</v>
      </c>
      <c r="C1068" s="94">
        <f>IF( ISERROR( MATCH(D1068,Sheet1!$B$25:$B$42) ), 1, MATCH(D1068,Sheet1!$B$25:$B$42))</f>
        <v>14</v>
      </c>
      <c r="D1068" s="83">
        <f>if(U1068, OFFSET(Sheet1!$P$9, 2*B1067-1, 0),T1067)</f>
        <v>7291.31349</v>
      </c>
      <c r="E1068" s="100">
        <f t="array" ref="E1068">index(Sheet1!$C$25:$H$42, C1068,B1068)</f>
        <v>148.4892474</v>
      </c>
      <c r="F1068" s="100">
        <f t="array" ref="F1068">index(Sheet1!$C$25:$H$42, C1068+1,B1068)</f>
        <v>159.0956222</v>
      </c>
      <c r="G1068" s="94">
        <f t="array" ref="G1068">index(Sheet1!$B$25:$B$42, C1068,1)</f>
        <v>7000</v>
      </c>
      <c r="H1068" s="94">
        <f t="array" ref="H1068">index(Sheet1!$B$25:$B$42, C1068+1,1)</f>
        <v>7500</v>
      </c>
      <c r="I1068" s="100">
        <f t="shared" si="17"/>
        <v>154.6688075</v>
      </c>
      <c r="J1068" s="100">
        <f t="array" ref="J1068">index(Sheet1!$F$47:$K$64, C1068,B1068)</f>
        <v>1551.42</v>
      </c>
      <c r="K1068" s="100">
        <f t="array" ref="K1068">index(Sheet1!$F$47:$K$64, C1068+1,B1068)</f>
        <v>1351.35</v>
      </c>
      <c r="L1068" s="102">
        <f t="shared" si="18"/>
        <v>1434.85382</v>
      </c>
      <c r="M1068" s="83">
        <f>L1068/( 0.5*Sheet1!$F$18/12)</f>
        <v>1375.94288</v>
      </c>
      <c r="N1068" s="83">
        <f t="shared" si="19"/>
        <v>0.3950453287</v>
      </c>
      <c r="O1068" s="83">
        <f t="shared" si="20"/>
        <v>449.9059118</v>
      </c>
      <c r="P1068" s="83">
        <f t="shared" si="21"/>
        <v>0.1291719529</v>
      </c>
      <c r="Q1068" s="83">
        <f t="shared" si="22"/>
        <v>1</v>
      </c>
      <c r="R1068" s="86">
        <f t="shared" si="31"/>
        <v>154.7271788</v>
      </c>
      <c r="S1068" s="86">
        <f>min(R1068, offset(Sheet1!$K$9,B1068-1,0))</f>
        <v>154.7271788</v>
      </c>
      <c r="T1068" s="83">
        <f t="shared" si="30"/>
        <v>7294.065198</v>
      </c>
      <c r="U1068" s="83">
        <f t="shared" si="26"/>
        <v>0</v>
      </c>
      <c r="V1068" s="83">
        <f t="shared" si="27"/>
        <v>4.537807799</v>
      </c>
      <c r="W1068" s="83">
        <f t="shared" si="28"/>
        <v>3318.402371</v>
      </c>
    </row>
    <row r="1069" ht="12.75" customHeight="1">
      <c r="A1069" s="83">
        <f t="shared" si="29"/>
        <v>21.66</v>
      </c>
      <c r="B1069" s="83">
        <f>IF( ISERROR( MATCH(R1068,Sheet1!$K$9:$K$13,1) ), 1,  MATCH(R1068,Sheet1!$K$9:$K$13,1)+1)</f>
        <v>3</v>
      </c>
      <c r="C1069" s="94">
        <f>IF( ISERROR( MATCH(D1069,Sheet1!$B$25:$B$42) ), 1, MATCH(D1069,Sheet1!$B$25:$B$42))</f>
        <v>14</v>
      </c>
      <c r="D1069" s="83">
        <f>if(U1069, OFFSET(Sheet1!$P$9, 2*B1068-1, 0),T1068)</f>
        <v>7294.065198</v>
      </c>
      <c r="E1069" s="100">
        <f t="array" ref="E1069">index(Sheet1!$C$25:$H$42, C1069,B1069)</f>
        <v>148.4892474</v>
      </c>
      <c r="F1069" s="100">
        <f t="array" ref="F1069">index(Sheet1!$C$25:$H$42, C1069+1,B1069)</f>
        <v>159.0956222</v>
      </c>
      <c r="G1069" s="94">
        <f t="array" ref="G1069">index(Sheet1!$B$25:$B$42, C1069,1)</f>
        <v>7000</v>
      </c>
      <c r="H1069" s="94">
        <f t="array" ref="H1069">index(Sheet1!$B$25:$B$42, C1069+1,1)</f>
        <v>7500</v>
      </c>
      <c r="I1069" s="100">
        <f t="shared" si="17"/>
        <v>154.7271788</v>
      </c>
      <c r="J1069" s="100">
        <f t="array" ref="J1069">index(Sheet1!$F$47:$K$64, C1069,B1069)</f>
        <v>1551.42</v>
      </c>
      <c r="K1069" s="100">
        <f t="array" ref="K1069">index(Sheet1!$F$47:$K$64, C1069+1,B1069)</f>
        <v>1351.35</v>
      </c>
      <c r="L1069" s="102">
        <f t="shared" si="18"/>
        <v>1433.752752</v>
      </c>
      <c r="M1069" s="83">
        <f>L1069/( 0.5*Sheet1!$F$18/12)</f>
        <v>1374.887018</v>
      </c>
      <c r="N1069" s="83">
        <f t="shared" si="19"/>
        <v>0.3947421815</v>
      </c>
      <c r="O1069" s="83">
        <f t="shared" si="20"/>
        <v>450.2455607</v>
      </c>
      <c r="P1069" s="83">
        <f t="shared" si="21"/>
        <v>0.1292694691</v>
      </c>
      <c r="Q1069" s="83">
        <f t="shared" si="22"/>
        <v>1</v>
      </c>
      <c r="R1069" s="86">
        <f t="shared" si="31"/>
        <v>154.7854621</v>
      </c>
      <c r="S1069" s="86">
        <f>min(R1069, offset(Sheet1!$K$9,B1069-1,0))</f>
        <v>154.7854621</v>
      </c>
      <c r="T1069" s="83">
        <f t="shared" si="30"/>
        <v>7296.812759</v>
      </c>
      <c r="U1069" s="83">
        <f t="shared" si="26"/>
        <v>0</v>
      </c>
      <c r="V1069" s="83">
        <f t="shared" si="27"/>
        <v>4.539518733</v>
      </c>
      <c r="W1069" s="83">
        <f t="shared" si="28"/>
        <v>3322.940179</v>
      </c>
    </row>
    <row r="1070" ht="12.75" customHeight="1">
      <c r="A1070" s="83">
        <f t="shared" si="29"/>
        <v>21.68</v>
      </c>
      <c r="B1070" s="83">
        <f>IF( ISERROR( MATCH(R1069,Sheet1!$K$9:$K$13,1) ), 1,  MATCH(R1069,Sheet1!$K$9:$K$13,1)+1)</f>
        <v>3</v>
      </c>
      <c r="C1070" s="94">
        <f>IF( ISERROR( MATCH(D1070,Sheet1!$B$25:$B$42) ), 1, MATCH(D1070,Sheet1!$B$25:$B$42))</f>
        <v>14</v>
      </c>
      <c r="D1070" s="83">
        <f>if(U1070, OFFSET(Sheet1!$P$9, 2*B1069-1, 0),T1069)</f>
        <v>7296.812759</v>
      </c>
      <c r="E1070" s="100">
        <f t="array" ref="E1070">index(Sheet1!$C$25:$H$42, C1070,B1070)</f>
        <v>148.4892474</v>
      </c>
      <c r="F1070" s="100">
        <f t="array" ref="F1070">index(Sheet1!$C$25:$H$42, C1070+1,B1070)</f>
        <v>159.0956222</v>
      </c>
      <c r="G1070" s="94">
        <f t="array" ref="G1070">index(Sheet1!$B$25:$B$42, C1070,1)</f>
        <v>7000</v>
      </c>
      <c r="H1070" s="94">
        <f t="array" ref="H1070">index(Sheet1!$B$25:$B$42, C1070+1,1)</f>
        <v>7500</v>
      </c>
      <c r="I1070" s="100">
        <f t="shared" si="17"/>
        <v>154.7854621</v>
      </c>
      <c r="J1070" s="100">
        <f t="array" ref="J1070">index(Sheet1!$F$47:$K$64, C1070,B1070)</f>
        <v>1551.42</v>
      </c>
      <c r="K1070" s="100">
        <f t="array" ref="K1070">index(Sheet1!$F$47:$K$64, C1070+1,B1070)</f>
        <v>1351.35</v>
      </c>
      <c r="L1070" s="102">
        <f t="shared" si="18"/>
        <v>1432.653343</v>
      </c>
      <c r="M1070" s="83">
        <f>L1070/( 0.5*Sheet1!$F$18/12)</f>
        <v>1373.832748</v>
      </c>
      <c r="N1070" s="83">
        <f t="shared" si="19"/>
        <v>0.3944394912</v>
      </c>
      <c r="O1070" s="83">
        <f t="shared" si="20"/>
        <v>450.5848256</v>
      </c>
      <c r="P1070" s="83">
        <f t="shared" si="21"/>
        <v>0.129366875</v>
      </c>
      <c r="Q1070" s="83">
        <f t="shared" si="22"/>
        <v>1</v>
      </c>
      <c r="R1070" s="86">
        <f t="shared" si="31"/>
        <v>154.8436576</v>
      </c>
      <c r="S1070" s="86">
        <f>min(R1070, offset(Sheet1!$K$9,B1070-1,0))</f>
        <v>154.8436576</v>
      </c>
      <c r="T1070" s="83">
        <f t="shared" si="30"/>
        <v>7299.556179</v>
      </c>
      <c r="U1070" s="83">
        <f t="shared" si="26"/>
        <v>0</v>
      </c>
      <c r="V1070" s="83">
        <f t="shared" si="27"/>
        <v>4.541227089</v>
      </c>
      <c r="W1070" s="83">
        <f t="shared" si="28"/>
        <v>3327.479698</v>
      </c>
    </row>
    <row r="1071" ht="12.75" customHeight="1">
      <c r="A1071" s="83">
        <f t="shared" si="29"/>
        <v>21.7</v>
      </c>
      <c r="B1071" s="83">
        <f>IF( ISERROR( MATCH(R1070,Sheet1!$K$9:$K$13,1) ), 1,  MATCH(R1070,Sheet1!$K$9:$K$13,1)+1)</f>
        <v>3</v>
      </c>
      <c r="C1071" s="94">
        <f>IF( ISERROR( MATCH(D1071,Sheet1!$B$25:$B$42) ), 1, MATCH(D1071,Sheet1!$B$25:$B$42))</f>
        <v>14</v>
      </c>
      <c r="D1071" s="83">
        <f>if(U1071, OFFSET(Sheet1!$P$9, 2*B1070-1, 0),T1070)</f>
        <v>7299.556179</v>
      </c>
      <c r="E1071" s="100">
        <f t="array" ref="E1071">index(Sheet1!$C$25:$H$42, C1071,B1071)</f>
        <v>148.4892474</v>
      </c>
      <c r="F1071" s="100">
        <f t="array" ref="F1071">index(Sheet1!$C$25:$H$42, C1071+1,B1071)</f>
        <v>159.0956222</v>
      </c>
      <c r="G1071" s="94">
        <f t="array" ref="G1071">index(Sheet1!$B$25:$B$42, C1071,1)</f>
        <v>7000</v>
      </c>
      <c r="H1071" s="94">
        <f t="array" ref="H1071">index(Sheet1!$B$25:$B$42, C1071+1,1)</f>
        <v>7500</v>
      </c>
      <c r="I1071" s="100">
        <f t="shared" si="17"/>
        <v>154.8436576</v>
      </c>
      <c r="J1071" s="100">
        <f t="array" ref="J1071">index(Sheet1!$F$47:$K$64, C1071,B1071)</f>
        <v>1551.42</v>
      </c>
      <c r="K1071" s="100">
        <f t="array" ref="K1071">index(Sheet1!$F$47:$K$64, C1071+1,B1071)</f>
        <v>1351.35</v>
      </c>
      <c r="L1071" s="102">
        <f t="shared" si="18"/>
        <v>1431.55559</v>
      </c>
      <c r="M1071" s="83">
        <f>L1071/( 0.5*Sheet1!$F$18/12)</f>
        <v>1372.780066</v>
      </c>
      <c r="N1071" s="83">
        <f t="shared" si="19"/>
        <v>0.394137257</v>
      </c>
      <c r="O1071" s="83">
        <f t="shared" si="20"/>
        <v>450.9237067</v>
      </c>
      <c r="P1071" s="83">
        <f t="shared" si="21"/>
        <v>0.1294641708</v>
      </c>
      <c r="Q1071" s="83">
        <f t="shared" si="22"/>
        <v>1</v>
      </c>
      <c r="R1071" s="86">
        <f t="shared" si="31"/>
        <v>154.9017654</v>
      </c>
      <c r="S1071" s="86">
        <f>min(R1071, offset(Sheet1!$K$9,B1071-1,0))</f>
        <v>154.9017654</v>
      </c>
      <c r="T1071" s="83">
        <f t="shared" si="30"/>
        <v>7302.295464</v>
      </c>
      <c r="U1071" s="83">
        <f t="shared" si="26"/>
        <v>0</v>
      </c>
      <c r="V1071" s="83">
        <f t="shared" si="27"/>
        <v>4.54293287</v>
      </c>
      <c r="W1071" s="83">
        <f t="shared" si="28"/>
        <v>3332.020925</v>
      </c>
    </row>
    <row r="1072" ht="12.75" customHeight="1">
      <c r="A1072" s="83">
        <f t="shared" si="29"/>
        <v>21.72</v>
      </c>
      <c r="B1072" s="83">
        <f>IF( ISERROR( MATCH(R1071,Sheet1!$K$9:$K$13,1) ), 1,  MATCH(R1071,Sheet1!$K$9:$K$13,1)+1)</f>
        <v>3</v>
      </c>
      <c r="C1072" s="94">
        <f>IF( ISERROR( MATCH(D1072,Sheet1!$B$25:$B$42) ), 1, MATCH(D1072,Sheet1!$B$25:$B$42))</f>
        <v>14</v>
      </c>
      <c r="D1072" s="83">
        <f>if(U1072, OFFSET(Sheet1!$P$9, 2*B1071-1, 0),T1071)</f>
        <v>7302.295464</v>
      </c>
      <c r="E1072" s="100">
        <f t="array" ref="E1072">index(Sheet1!$C$25:$H$42, C1072,B1072)</f>
        <v>148.4892474</v>
      </c>
      <c r="F1072" s="100">
        <f t="array" ref="F1072">index(Sheet1!$C$25:$H$42, C1072+1,B1072)</f>
        <v>159.0956222</v>
      </c>
      <c r="G1072" s="94">
        <f t="array" ref="G1072">index(Sheet1!$B$25:$B$42, C1072,1)</f>
        <v>7000</v>
      </c>
      <c r="H1072" s="94">
        <f t="array" ref="H1072">index(Sheet1!$B$25:$B$42, C1072+1,1)</f>
        <v>7500</v>
      </c>
      <c r="I1072" s="100">
        <f t="shared" si="17"/>
        <v>154.9017654</v>
      </c>
      <c r="J1072" s="100">
        <f t="array" ref="J1072">index(Sheet1!$F$47:$K$64, C1072,B1072)</f>
        <v>1551.42</v>
      </c>
      <c r="K1072" s="100">
        <f t="array" ref="K1072">index(Sheet1!$F$47:$K$64, C1072+1,B1072)</f>
        <v>1351.35</v>
      </c>
      <c r="L1072" s="102">
        <f t="shared" si="18"/>
        <v>1430.459493</v>
      </c>
      <c r="M1072" s="83">
        <f>L1072/( 0.5*Sheet1!$F$18/12)</f>
        <v>1371.728971</v>
      </c>
      <c r="N1072" s="83">
        <f t="shared" si="19"/>
        <v>0.3938354783</v>
      </c>
      <c r="O1072" s="83">
        <f t="shared" si="20"/>
        <v>451.2622041</v>
      </c>
      <c r="P1072" s="83">
        <f t="shared" si="21"/>
        <v>0.1295613563</v>
      </c>
      <c r="Q1072" s="83">
        <f t="shared" si="22"/>
        <v>1</v>
      </c>
      <c r="R1072" s="86">
        <f t="shared" si="31"/>
        <v>154.9597856</v>
      </c>
      <c r="S1072" s="86">
        <f>min(R1072, offset(Sheet1!$K$9,B1072-1,0))</f>
        <v>154.9597856</v>
      </c>
      <c r="T1072" s="83">
        <f t="shared" si="30"/>
        <v>7305.030621</v>
      </c>
      <c r="U1072" s="83">
        <f t="shared" si="26"/>
        <v>0</v>
      </c>
      <c r="V1072" s="83">
        <f t="shared" si="27"/>
        <v>4.54463608</v>
      </c>
      <c r="W1072" s="83">
        <f t="shared" si="28"/>
        <v>3336.563858</v>
      </c>
    </row>
    <row r="1073" ht="12.75" customHeight="1">
      <c r="A1073" s="83">
        <f t="shared" si="29"/>
        <v>21.74</v>
      </c>
      <c r="B1073" s="83">
        <f>IF( ISERROR( MATCH(R1072,Sheet1!$K$9:$K$13,1) ), 1,  MATCH(R1072,Sheet1!$K$9:$K$13,1)+1)</f>
        <v>3</v>
      </c>
      <c r="C1073" s="94">
        <f>IF( ISERROR( MATCH(D1073,Sheet1!$B$25:$B$42) ), 1, MATCH(D1073,Sheet1!$B$25:$B$42))</f>
        <v>14</v>
      </c>
      <c r="D1073" s="83">
        <f>if(U1073, OFFSET(Sheet1!$P$9, 2*B1072-1, 0),T1072)</f>
        <v>7305.030621</v>
      </c>
      <c r="E1073" s="100">
        <f t="array" ref="E1073">index(Sheet1!$C$25:$H$42, C1073,B1073)</f>
        <v>148.4892474</v>
      </c>
      <c r="F1073" s="100">
        <f t="array" ref="F1073">index(Sheet1!$C$25:$H$42, C1073+1,B1073)</f>
        <v>159.0956222</v>
      </c>
      <c r="G1073" s="94">
        <f t="array" ref="G1073">index(Sheet1!$B$25:$B$42, C1073,1)</f>
        <v>7000</v>
      </c>
      <c r="H1073" s="94">
        <f t="array" ref="H1073">index(Sheet1!$B$25:$B$42, C1073+1,1)</f>
        <v>7500</v>
      </c>
      <c r="I1073" s="100">
        <f t="shared" si="17"/>
        <v>154.9597856</v>
      </c>
      <c r="J1073" s="100">
        <f t="array" ref="J1073">index(Sheet1!$F$47:$K$64, C1073,B1073)</f>
        <v>1551.42</v>
      </c>
      <c r="K1073" s="100">
        <f t="array" ref="K1073">index(Sheet1!$F$47:$K$64, C1073+1,B1073)</f>
        <v>1351.35</v>
      </c>
      <c r="L1073" s="102">
        <f t="shared" si="18"/>
        <v>1429.365048</v>
      </c>
      <c r="M1073" s="83">
        <f>L1073/( 0.5*Sheet1!$F$18/12)</f>
        <v>1370.67946</v>
      </c>
      <c r="N1073" s="83">
        <f t="shared" si="19"/>
        <v>0.3935341546</v>
      </c>
      <c r="O1073" s="83">
        <f t="shared" si="20"/>
        <v>451.600318</v>
      </c>
      <c r="P1073" s="83">
        <f t="shared" si="21"/>
        <v>0.1296584318</v>
      </c>
      <c r="Q1073" s="83">
        <f t="shared" si="22"/>
        <v>1</v>
      </c>
      <c r="R1073" s="86">
        <f t="shared" si="31"/>
        <v>155.0177183</v>
      </c>
      <c r="S1073" s="86">
        <f>min(R1073, offset(Sheet1!$K$9,B1073-1,0))</f>
        <v>155.0177183</v>
      </c>
      <c r="T1073" s="83">
        <f t="shared" si="30"/>
        <v>7307.761653</v>
      </c>
      <c r="U1073" s="83">
        <f t="shared" si="26"/>
        <v>0</v>
      </c>
      <c r="V1073" s="83">
        <f t="shared" si="27"/>
        <v>4.546336723</v>
      </c>
      <c r="W1073" s="83">
        <f t="shared" si="28"/>
        <v>3341.108494</v>
      </c>
    </row>
    <row r="1074" ht="12.75" customHeight="1">
      <c r="A1074" s="83">
        <f t="shared" si="29"/>
        <v>21.76</v>
      </c>
      <c r="B1074" s="83">
        <f>IF( ISERROR( MATCH(R1073,Sheet1!$K$9:$K$13,1) ), 1,  MATCH(R1073,Sheet1!$K$9:$K$13,1)+1)</f>
        <v>3</v>
      </c>
      <c r="C1074" s="94">
        <f>IF( ISERROR( MATCH(D1074,Sheet1!$B$25:$B$42) ), 1, MATCH(D1074,Sheet1!$B$25:$B$42))</f>
        <v>14</v>
      </c>
      <c r="D1074" s="83">
        <f>if(U1074, OFFSET(Sheet1!$P$9, 2*B1073-1, 0),T1073)</f>
        <v>7307.761653</v>
      </c>
      <c r="E1074" s="100">
        <f t="array" ref="E1074">index(Sheet1!$C$25:$H$42, C1074,B1074)</f>
        <v>148.4892474</v>
      </c>
      <c r="F1074" s="100">
        <f t="array" ref="F1074">index(Sheet1!$C$25:$H$42, C1074+1,B1074)</f>
        <v>159.0956222</v>
      </c>
      <c r="G1074" s="94">
        <f t="array" ref="G1074">index(Sheet1!$B$25:$B$42, C1074,1)</f>
        <v>7000</v>
      </c>
      <c r="H1074" s="94">
        <f t="array" ref="H1074">index(Sheet1!$B$25:$B$42, C1074+1,1)</f>
        <v>7500</v>
      </c>
      <c r="I1074" s="100">
        <f t="shared" si="17"/>
        <v>155.0177183</v>
      </c>
      <c r="J1074" s="100">
        <f t="array" ref="J1074">index(Sheet1!$F$47:$K$64, C1074,B1074)</f>
        <v>1551.42</v>
      </c>
      <c r="K1074" s="100">
        <f t="array" ref="K1074">index(Sheet1!$F$47:$K$64, C1074+1,B1074)</f>
        <v>1351.35</v>
      </c>
      <c r="L1074" s="102">
        <f t="shared" si="18"/>
        <v>1428.272252</v>
      </c>
      <c r="M1074" s="83">
        <f>L1074/( 0.5*Sheet1!$F$18/12)</f>
        <v>1369.631532</v>
      </c>
      <c r="N1074" s="83">
        <f t="shared" si="19"/>
        <v>0.3932332851</v>
      </c>
      <c r="O1074" s="83">
        <f t="shared" si="20"/>
        <v>451.9380485</v>
      </c>
      <c r="P1074" s="83">
        <f t="shared" si="21"/>
        <v>0.1297553972</v>
      </c>
      <c r="Q1074" s="83">
        <f t="shared" si="22"/>
        <v>1</v>
      </c>
      <c r="R1074" s="86">
        <f t="shared" si="31"/>
        <v>155.0755636</v>
      </c>
      <c r="S1074" s="86">
        <f>min(R1074, offset(Sheet1!$K$9,B1074-1,0))</f>
        <v>155.0755636</v>
      </c>
      <c r="T1074" s="83">
        <f t="shared" si="30"/>
        <v>7310.488569</v>
      </c>
      <c r="U1074" s="83">
        <f t="shared" si="26"/>
        <v>0</v>
      </c>
      <c r="V1074" s="83">
        <f t="shared" si="27"/>
        <v>4.548034802</v>
      </c>
      <c r="W1074" s="83">
        <f t="shared" si="28"/>
        <v>3345.65483</v>
      </c>
    </row>
    <row r="1075" ht="12.75" customHeight="1">
      <c r="A1075" s="83">
        <f t="shared" si="29"/>
        <v>21.78</v>
      </c>
      <c r="B1075" s="83">
        <f>IF( ISERROR( MATCH(R1074,Sheet1!$K$9:$K$13,1) ), 1,  MATCH(R1074,Sheet1!$K$9:$K$13,1)+1)</f>
        <v>3</v>
      </c>
      <c r="C1075" s="94">
        <f>IF( ISERROR( MATCH(D1075,Sheet1!$B$25:$B$42) ), 1, MATCH(D1075,Sheet1!$B$25:$B$42))</f>
        <v>14</v>
      </c>
      <c r="D1075" s="83">
        <f>if(U1075, OFFSET(Sheet1!$P$9, 2*B1074-1, 0),T1074)</f>
        <v>7310.488569</v>
      </c>
      <c r="E1075" s="100">
        <f t="array" ref="E1075">index(Sheet1!$C$25:$H$42, C1075,B1075)</f>
        <v>148.4892474</v>
      </c>
      <c r="F1075" s="100">
        <f t="array" ref="F1075">index(Sheet1!$C$25:$H$42, C1075+1,B1075)</f>
        <v>159.0956222</v>
      </c>
      <c r="G1075" s="94">
        <f t="array" ref="G1075">index(Sheet1!$B$25:$B$42, C1075,1)</f>
        <v>7000</v>
      </c>
      <c r="H1075" s="94">
        <f t="array" ref="H1075">index(Sheet1!$B$25:$B$42, C1075+1,1)</f>
        <v>7500</v>
      </c>
      <c r="I1075" s="100">
        <f t="shared" si="17"/>
        <v>155.0755636</v>
      </c>
      <c r="J1075" s="100">
        <f t="array" ref="J1075">index(Sheet1!$F$47:$K$64, C1075,B1075)</f>
        <v>1551.42</v>
      </c>
      <c r="K1075" s="100">
        <f t="array" ref="K1075">index(Sheet1!$F$47:$K$64, C1075+1,B1075)</f>
        <v>1351.35</v>
      </c>
      <c r="L1075" s="102">
        <f t="shared" si="18"/>
        <v>1427.181104</v>
      </c>
      <c r="M1075" s="83">
        <f>L1075/( 0.5*Sheet1!$F$18/12)</f>
        <v>1368.585183</v>
      </c>
      <c r="N1075" s="83">
        <f t="shared" si="19"/>
        <v>0.3929328692</v>
      </c>
      <c r="O1075" s="83">
        <f t="shared" si="20"/>
        <v>452.2753958</v>
      </c>
      <c r="P1075" s="83">
        <f t="shared" si="21"/>
        <v>0.1298522526</v>
      </c>
      <c r="Q1075" s="83">
        <f t="shared" si="22"/>
        <v>1</v>
      </c>
      <c r="R1075" s="86">
        <f t="shared" si="31"/>
        <v>155.1333218</v>
      </c>
      <c r="S1075" s="86">
        <f>min(R1075, offset(Sheet1!$K$9,B1075-1,0))</f>
        <v>155.1333218</v>
      </c>
      <c r="T1075" s="83">
        <f t="shared" si="30"/>
        <v>7313.211372</v>
      </c>
      <c r="U1075" s="83">
        <f t="shared" si="26"/>
        <v>0</v>
      </c>
      <c r="V1075" s="83">
        <f t="shared" si="27"/>
        <v>4.54973032</v>
      </c>
      <c r="W1075" s="83">
        <f t="shared" si="28"/>
        <v>3350.202865</v>
      </c>
    </row>
    <row r="1076" ht="12.75" customHeight="1">
      <c r="A1076" s="83">
        <f t="shared" si="29"/>
        <v>21.8</v>
      </c>
      <c r="B1076" s="83">
        <f>IF( ISERROR( MATCH(R1075,Sheet1!$K$9:$K$13,1) ), 1,  MATCH(R1075,Sheet1!$K$9:$K$13,1)+1)</f>
        <v>3</v>
      </c>
      <c r="C1076" s="94">
        <f>IF( ISERROR( MATCH(D1076,Sheet1!$B$25:$B$42) ), 1, MATCH(D1076,Sheet1!$B$25:$B$42))</f>
        <v>14</v>
      </c>
      <c r="D1076" s="83">
        <f>if(U1076, OFFSET(Sheet1!$P$9, 2*B1075-1, 0),T1075)</f>
        <v>7313.211372</v>
      </c>
      <c r="E1076" s="100">
        <f t="array" ref="E1076">index(Sheet1!$C$25:$H$42, C1076,B1076)</f>
        <v>148.4892474</v>
      </c>
      <c r="F1076" s="100">
        <f t="array" ref="F1076">index(Sheet1!$C$25:$H$42, C1076+1,B1076)</f>
        <v>159.0956222</v>
      </c>
      <c r="G1076" s="94">
        <f t="array" ref="G1076">index(Sheet1!$B$25:$B$42, C1076,1)</f>
        <v>7000</v>
      </c>
      <c r="H1076" s="94">
        <f t="array" ref="H1076">index(Sheet1!$B$25:$B$42, C1076+1,1)</f>
        <v>7500</v>
      </c>
      <c r="I1076" s="100">
        <f t="shared" si="17"/>
        <v>155.1333218</v>
      </c>
      <c r="J1076" s="100">
        <f t="array" ref="J1076">index(Sheet1!$F$47:$K$64, C1076,B1076)</f>
        <v>1551.42</v>
      </c>
      <c r="K1076" s="100">
        <f t="array" ref="K1076">index(Sheet1!$F$47:$K$64, C1076+1,B1076)</f>
        <v>1351.35</v>
      </c>
      <c r="L1076" s="102">
        <f t="shared" si="18"/>
        <v>1426.091601</v>
      </c>
      <c r="M1076" s="83">
        <f>L1076/( 0.5*Sheet1!$F$18/12)</f>
        <v>1367.540413</v>
      </c>
      <c r="N1076" s="83">
        <f t="shared" si="19"/>
        <v>0.3926329063</v>
      </c>
      <c r="O1076" s="83">
        <f t="shared" si="20"/>
        <v>452.61236</v>
      </c>
      <c r="P1076" s="83">
        <f t="shared" si="21"/>
        <v>0.129948998</v>
      </c>
      <c r="Q1076" s="83">
        <f t="shared" si="22"/>
        <v>1</v>
      </c>
      <c r="R1076" s="86">
        <f t="shared" si="31"/>
        <v>155.1909929</v>
      </c>
      <c r="S1076" s="86">
        <f>min(R1076, offset(Sheet1!$K$9,B1076-1,0))</f>
        <v>155.1909929</v>
      </c>
      <c r="T1076" s="83">
        <f t="shared" si="30"/>
        <v>7315.93007</v>
      </c>
      <c r="U1076" s="83">
        <f t="shared" si="26"/>
        <v>0</v>
      </c>
      <c r="V1076" s="83">
        <f t="shared" si="27"/>
        <v>4.551423282</v>
      </c>
      <c r="W1076" s="83">
        <f t="shared" si="28"/>
        <v>3354.752596</v>
      </c>
    </row>
    <row r="1077" ht="12.75" customHeight="1">
      <c r="A1077" s="83">
        <f t="shared" si="29"/>
        <v>21.82</v>
      </c>
      <c r="B1077" s="83">
        <f>IF( ISERROR( MATCH(R1076,Sheet1!$K$9:$K$13,1) ), 1,  MATCH(R1076,Sheet1!$K$9:$K$13,1)+1)</f>
        <v>3</v>
      </c>
      <c r="C1077" s="94">
        <f>IF( ISERROR( MATCH(D1077,Sheet1!$B$25:$B$42) ), 1, MATCH(D1077,Sheet1!$B$25:$B$42))</f>
        <v>14</v>
      </c>
      <c r="D1077" s="83">
        <f>if(U1077, OFFSET(Sheet1!$P$9, 2*B1076-1, 0),T1076)</f>
        <v>7315.93007</v>
      </c>
      <c r="E1077" s="100">
        <f t="array" ref="E1077">index(Sheet1!$C$25:$H$42, C1077,B1077)</f>
        <v>148.4892474</v>
      </c>
      <c r="F1077" s="100">
        <f t="array" ref="F1077">index(Sheet1!$C$25:$H$42, C1077+1,B1077)</f>
        <v>159.0956222</v>
      </c>
      <c r="G1077" s="94">
        <f t="array" ref="G1077">index(Sheet1!$B$25:$B$42, C1077,1)</f>
        <v>7000</v>
      </c>
      <c r="H1077" s="94">
        <f t="array" ref="H1077">index(Sheet1!$B$25:$B$42, C1077+1,1)</f>
        <v>7500</v>
      </c>
      <c r="I1077" s="100">
        <f t="shared" si="17"/>
        <v>155.1909929</v>
      </c>
      <c r="J1077" s="100">
        <f t="array" ref="J1077">index(Sheet1!$F$47:$K$64, C1077,B1077)</f>
        <v>1551.42</v>
      </c>
      <c r="K1077" s="100">
        <f t="array" ref="K1077">index(Sheet1!$F$47:$K$64, C1077+1,B1077)</f>
        <v>1351.35</v>
      </c>
      <c r="L1077" s="102">
        <f t="shared" si="18"/>
        <v>1425.003742</v>
      </c>
      <c r="M1077" s="83">
        <f>L1077/( 0.5*Sheet1!$F$18/12)</f>
        <v>1366.497217</v>
      </c>
      <c r="N1077" s="83">
        <f t="shared" si="19"/>
        <v>0.3923333957</v>
      </c>
      <c r="O1077" s="83">
        <f t="shared" si="20"/>
        <v>452.9489413</v>
      </c>
      <c r="P1077" s="83">
        <f t="shared" si="21"/>
        <v>0.1300456334</v>
      </c>
      <c r="Q1077" s="83">
        <f t="shared" si="22"/>
        <v>1</v>
      </c>
      <c r="R1077" s="86">
        <f t="shared" si="31"/>
        <v>155.2485769</v>
      </c>
      <c r="S1077" s="86">
        <f>min(R1077, offset(Sheet1!$K$9,B1077-1,0))</f>
        <v>155.2485769</v>
      </c>
      <c r="T1077" s="83">
        <f t="shared" si="30"/>
        <v>7318.644668</v>
      </c>
      <c r="U1077" s="83">
        <f t="shared" si="26"/>
        <v>0</v>
      </c>
      <c r="V1077" s="83">
        <f t="shared" si="27"/>
        <v>4.55311369</v>
      </c>
      <c r="W1077" s="83">
        <f t="shared" si="28"/>
        <v>3359.304019</v>
      </c>
    </row>
    <row r="1078" ht="12.75" customHeight="1">
      <c r="A1078" s="83">
        <f t="shared" si="29"/>
        <v>21.84</v>
      </c>
      <c r="B1078" s="83">
        <f>IF( ISERROR( MATCH(R1077,Sheet1!$K$9:$K$13,1) ), 1,  MATCH(R1077,Sheet1!$K$9:$K$13,1)+1)</f>
        <v>3</v>
      </c>
      <c r="C1078" s="94">
        <f>IF( ISERROR( MATCH(D1078,Sheet1!$B$25:$B$42) ), 1, MATCH(D1078,Sheet1!$B$25:$B$42))</f>
        <v>14</v>
      </c>
      <c r="D1078" s="83">
        <f>if(U1078, OFFSET(Sheet1!$P$9, 2*B1077-1, 0),T1077)</f>
        <v>7318.644668</v>
      </c>
      <c r="E1078" s="100">
        <f t="array" ref="E1078">index(Sheet1!$C$25:$H$42, C1078,B1078)</f>
        <v>148.4892474</v>
      </c>
      <c r="F1078" s="100">
        <f t="array" ref="F1078">index(Sheet1!$C$25:$H$42, C1078+1,B1078)</f>
        <v>159.0956222</v>
      </c>
      <c r="G1078" s="94">
        <f t="array" ref="G1078">index(Sheet1!$B$25:$B$42, C1078,1)</f>
        <v>7000</v>
      </c>
      <c r="H1078" s="94">
        <f t="array" ref="H1078">index(Sheet1!$B$25:$B$42, C1078+1,1)</f>
        <v>7500</v>
      </c>
      <c r="I1078" s="100">
        <f t="shared" si="17"/>
        <v>155.2485769</v>
      </c>
      <c r="J1078" s="100">
        <f t="array" ref="J1078">index(Sheet1!$F$47:$K$64, C1078,B1078)</f>
        <v>1551.42</v>
      </c>
      <c r="K1078" s="100">
        <f t="array" ref="K1078">index(Sheet1!$F$47:$K$64, C1078+1,B1078)</f>
        <v>1351.35</v>
      </c>
      <c r="L1078" s="102">
        <f t="shared" si="18"/>
        <v>1423.917522</v>
      </c>
      <c r="M1078" s="83">
        <f>L1078/( 0.5*Sheet1!$F$18/12)</f>
        <v>1365.455595</v>
      </c>
      <c r="N1078" s="83">
        <f t="shared" si="19"/>
        <v>0.3920343368</v>
      </c>
      <c r="O1078" s="83">
        <f t="shared" si="20"/>
        <v>453.2851398</v>
      </c>
      <c r="P1078" s="83">
        <f t="shared" si="21"/>
        <v>0.130142159</v>
      </c>
      <c r="Q1078" s="83">
        <f t="shared" si="22"/>
        <v>1</v>
      </c>
      <c r="R1078" s="86">
        <f t="shared" si="31"/>
        <v>155.3060742</v>
      </c>
      <c r="S1078" s="86">
        <f>min(R1078, offset(Sheet1!$K$9,B1078-1,0))</f>
        <v>155.3060742</v>
      </c>
      <c r="T1078" s="83">
        <f t="shared" si="30"/>
        <v>7321.355172</v>
      </c>
      <c r="U1078" s="83">
        <f t="shared" si="26"/>
        <v>0</v>
      </c>
      <c r="V1078" s="83">
        <f t="shared" si="27"/>
        <v>4.55480155</v>
      </c>
      <c r="W1078" s="83">
        <f t="shared" si="28"/>
        <v>3363.857132</v>
      </c>
    </row>
    <row r="1079" ht="12.75" customHeight="1">
      <c r="A1079" s="83">
        <f t="shared" si="29"/>
        <v>21.86</v>
      </c>
      <c r="B1079" s="83">
        <f>IF( ISERROR( MATCH(R1078,Sheet1!$K$9:$K$13,1) ), 1,  MATCH(R1078,Sheet1!$K$9:$K$13,1)+1)</f>
        <v>3</v>
      </c>
      <c r="C1079" s="94">
        <f>IF( ISERROR( MATCH(D1079,Sheet1!$B$25:$B$42) ), 1, MATCH(D1079,Sheet1!$B$25:$B$42))</f>
        <v>14</v>
      </c>
      <c r="D1079" s="83">
        <f>if(U1079, OFFSET(Sheet1!$P$9, 2*B1078-1, 0),T1078)</f>
        <v>7321.355172</v>
      </c>
      <c r="E1079" s="100">
        <f t="array" ref="E1079">index(Sheet1!$C$25:$H$42, C1079,B1079)</f>
        <v>148.4892474</v>
      </c>
      <c r="F1079" s="100">
        <f t="array" ref="F1079">index(Sheet1!$C$25:$H$42, C1079+1,B1079)</f>
        <v>159.0956222</v>
      </c>
      <c r="G1079" s="94">
        <f t="array" ref="G1079">index(Sheet1!$B$25:$B$42, C1079,1)</f>
        <v>7000</v>
      </c>
      <c r="H1079" s="94">
        <f t="array" ref="H1079">index(Sheet1!$B$25:$B$42, C1079+1,1)</f>
        <v>7500</v>
      </c>
      <c r="I1079" s="100">
        <f t="shared" si="17"/>
        <v>155.3060742</v>
      </c>
      <c r="J1079" s="100">
        <f t="array" ref="J1079">index(Sheet1!$F$47:$K$64, C1079,B1079)</f>
        <v>1551.42</v>
      </c>
      <c r="K1079" s="100">
        <f t="array" ref="K1079">index(Sheet1!$F$47:$K$64, C1079+1,B1079)</f>
        <v>1351.35</v>
      </c>
      <c r="L1079" s="102">
        <f t="shared" si="18"/>
        <v>1422.832941</v>
      </c>
      <c r="M1079" s="83">
        <f>L1079/( 0.5*Sheet1!$F$18/12)</f>
        <v>1364.415544</v>
      </c>
      <c r="N1079" s="83">
        <f t="shared" si="19"/>
        <v>0.3917357289</v>
      </c>
      <c r="O1079" s="83">
        <f t="shared" si="20"/>
        <v>453.6209557</v>
      </c>
      <c r="P1079" s="83">
        <f t="shared" si="21"/>
        <v>0.1302385747</v>
      </c>
      <c r="Q1079" s="83">
        <f t="shared" si="22"/>
        <v>1</v>
      </c>
      <c r="R1079" s="86">
        <f t="shared" si="31"/>
        <v>155.3634847</v>
      </c>
      <c r="S1079" s="86">
        <f>min(R1079, offset(Sheet1!$K$9,B1079-1,0))</f>
        <v>155.3634847</v>
      </c>
      <c r="T1079" s="83">
        <f t="shared" si="30"/>
        <v>7324.061587</v>
      </c>
      <c r="U1079" s="83">
        <f t="shared" si="26"/>
        <v>0</v>
      </c>
      <c r="V1079" s="83">
        <f t="shared" si="27"/>
        <v>4.556486864</v>
      </c>
      <c r="W1079" s="83">
        <f t="shared" si="28"/>
        <v>3368.411934</v>
      </c>
    </row>
    <row r="1080" ht="12.75" customHeight="1">
      <c r="A1080" s="83">
        <f t="shared" si="29"/>
        <v>21.88</v>
      </c>
      <c r="B1080" s="83">
        <f>IF( ISERROR( MATCH(R1079,Sheet1!$K$9:$K$13,1) ), 1,  MATCH(R1079,Sheet1!$K$9:$K$13,1)+1)</f>
        <v>3</v>
      </c>
      <c r="C1080" s="94">
        <f>IF( ISERROR( MATCH(D1080,Sheet1!$B$25:$B$42) ), 1, MATCH(D1080,Sheet1!$B$25:$B$42))</f>
        <v>14</v>
      </c>
      <c r="D1080" s="83">
        <f>if(U1080, OFFSET(Sheet1!$P$9, 2*B1079-1, 0),T1079)</f>
        <v>7324.061587</v>
      </c>
      <c r="E1080" s="100">
        <f t="array" ref="E1080">index(Sheet1!$C$25:$H$42, C1080,B1080)</f>
        <v>148.4892474</v>
      </c>
      <c r="F1080" s="100">
        <f t="array" ref="F1080">index(Sheet1!$C$25:$H$42, C1080+1,B1080)</f>
        <v>159.0956222</v>
      </c>
      <c r="G1080" s="94">
        <f t="array" ref="G1080">index(Sheet1!$B$25:$B$42, C1080,1)</f>
        <v>7000</v>
      </c>
      <c r="H1080" s="94">
        <f t="array" ref="H1080">index(Sheet1!$B$25:$B$42, C1080+1,1)</f>
        <v>7500</v>
      </c>
      <c r="I1080" s="100">
        <f t="shared" si="17"/>
        <v>155.3634847</v>
      </c>
      <c r="J1080" s="100">
        <f t="array" ref="J1080">index(Sheet1!$F$47:$K$64, C1080,B1080)</f>
        <v>1551.42</v>
      </c>
      <c r="K1080" s="100">
        <f t="array" ref="K1080">index(Sheet1!$F$47:$K$64, C1080+1,B1080)</f>
        <v>1351.35</v>
      </c>
      <c r="L1080" s="102">
        <f t="shared" si="18"/>
        <v>1421.749996</v>
      </c>
      <c r="M1080" s="83">
        <f>L1080/( 0.5*Sheet1!$F$18/12)</f>
        <v>1363.377061</v>
      </c>
      <c r="N1080" s="83">
        <f t="shared" si="19"/>
        <v>0.3914375714</v>
      </c>
      <c r="O1080" s="83">
        <f t="shared" si="20"/>
        <v>453.9563891</v>
      </c>
      <c r="P1080" s="83">
        <f t="shared" si="21"/>
        <v>0.1303348806</v>
      </c>
      <c r="Q1080" s="83">
        <f t="shared" si="22"/>
        <v>1</v>
      </c>
      <c r="R1080" s="86">
        <f t="shared" si="31"/>
        <v>155.4208086</v>
      </c>
      <c r="S1080" s="86">
        <f>min(R1080, offset(Sheet1!$K$9,B1080-1,0))</f>
        <v>155.4208086</v>
      </c>
      <c r="T1080" s="83">
        <f t="shared" si="30"/>
        <v>7326.76392</v>
      </c>
      <c r="U1080" s="83">
        <f t="shared" si="26"/>
        <v>0</v>
      </c>
      <c r="V1080" s="83">
        <f t="shared" si="27"/>
        <v>4.558169635</v>
      </c>
      <c r="W1080" s="83">
        <f t="shared" si="28"/>
        <v>3372.968421</v>
      </c>
    </row>
    <row r="1081" ht="12.75" customHeight="1">
      <c r="A1081" s="83">
        <f t="shared" si="29"/>
        <v>21.9</v>
      </c>
      <c r="B1081" s="83">
        <f>IF( ISERROR( MATCH(R1080,Sheet1!$K$9:$K$13,1) ), 1,  MATCH(R1080,Sheet1!$K$9:$K$13,1)+1)</f>
        <v>3</v>
      </c>
      <c r="C1081" s="94">
        <f>IF( ISERROR( MATCH(D1081,Sheet1!$B$25:$B$42) ), 1, MATCH(D1081,Sheet1!$B$25:$B$42))</f>
        <v>14</v>
      </c>
      <c r="D1081" s="83">
        <f>if(U1081, OFFSET(Sheet1!$P$9, 2*B1080-1, 0),T1080)</f>
        <v>7326.76392</v>
      </c>
      <c r="E1081" s="100">
        <f t="array" ref="E1081">index(Sheet1!$C$25:$H$42, C1081,B1081)</f>
        <v>148.4892474</v>
      </c>
      <c r="F1081" s="100">
        <f t="array" ref="F1081">index(Sheet1!$C$25:$H$42, C1081+1,B1081)</f>
        <v>159.0956222</v>
      </c>
      <c r="G1081" s="94">
        <f t="array" ref="G1081">index(Sheet1!$B$25:$B$42, C1081,1)</f>
        <v>7000</v>
      </c>
      <c r="H1081" s="94">
        <f t="array" ref="H1081">index(Sheet1!$B$25:$B$42, C1081+1,1)</f>
        <v>7500</v>
      </c>
      <c r="I1081" s="100">
        <f t="shared" si="17"/>
        <v>155.4208086</v>
      </c>
      <c r="J1081" s="100">
        <f t="array" ref="J1081">index(Sheet1!$F$47:$K$64, C1081,B1081)</f>
        <v>1551.42</v>
      </c>
      <c r="K1081" s="100">
        <f t="array" ref="K1081">index(Sheet1!$F$47:$K$64, C1081+1,B1081)</f>
        <v>1351.35</v>
      </c>
      <c r="L1081" s="102">
        <f t="shared" si="18"/>
        <v>1420.668685</v>
      </c>
      <c r="M1081" s="83">
        <f>L1081/( 0.5*Sheet1!$F$18/12)</f>
        <v>1362.340145</v>
      </c>
      <c r="N1081" s="83">
        <f t="shared" si="19"/>
        <v>0.3911398637</v>
      </c>
      <c r="O1081" s="83">
        <f t="shared" si="20"/>
        <v>454.2914402</v>
      </c>
      <c r="P1081" s="83">
        <f t="shared" si="21"/>
        <v>0.1304310767</v>
      </c>
      <c r="Q1081" s="83">
        <f t="shared" si="22"/>
        <v>1</v>
      </c>
      <c r="R1081" s="86">
        <f t="shared" si="31"/>
        <v>155.478046</v>
      </c>
      <c r="S1081" s="86">
        <f>min(R1081, offset(Sheet1!$K$9,B1081-1,0))</f>
        <v>155.478046</v>
      </c>
      <c r="T1081" s="83">
        <f t="shared" si="30"/>
        <v>7329.462176</v>
      </c>
      <c r="U1081" s="83">
        <f t="shared" si="26"/>
        <v>0</v>
      </c>
      <c r="V1081" s="83">
        <f t="shared" si="27"/>
        <v>4.559849868</v>
      </c>
      <c r="W1081" s="83">
        <f t="shared" si="28"/>
        <v>3377.526591</v>
      </c>
    </row>
    <row r="1082" ht="12.75" customHeight="1">
      <c r="A1082" s="83">
        <f t="shared" si="29"/>
        <v>21.92</v>
      </c>
      <c r="B1082" s="83">
        <f>IF( ISERROR( MATCH(R1081,Sheet1!$K$9:$K$13,1) ), 1,  MATCH(R1081,Sheet1!$K$9:$K$13,1)+1)</f>
        <v>3</v>
      </c>
      <c r="C1082" s="94">
        <f>IF( ISERROR( MATCH(D1082,Sheet1!$B$25:$B$42) ), 1, MATCH(D1082,Sheet1!$B$25:$B$42))</f>
        <v>14</v>
      </c>
      <c r="D1082" s="83">
        <f>if(U1082, OFFSET(Sheet1!$P$9, 2*B1081-1, 0),T1081)</f>
        <v>7329.462176</v>
      </c>
      <c r="E1082" s="100">
        <f t="array" ref="E1082">index(Sheet1!$C$25:$H$42, C1082,B1082)</f>
        <v>148.4892474</v>
      </c>
      <c r="F1082" s="100">
        <f t="array" ref="F1082">index(Sheet1!$C$25:$H$42, C1082+1,B1082)</f>
        <v>159.0956222</v>
      </c>
      <c r="G1082" s="94">
        <f t="array" ref="G1082">index(Sheet1!$B$25:$B$42, C1082,1)</f>
        <v>7000</v>
      </c>
      <c r="H1082" s="94">
        <f t="array" ref="H1082">index(Sheet1!$B$25:$B$42, C1082+1,1)</f>
        <v>7500</v>
      </c>
      <c r="I1082" s="100">
        <f t="shared" si="17"/>
        <v>155.478046</v>
      </c>
      <c r="J1082" s="100">
        <f t="array" ref="J1082">index(Sheet1!$F$47:$K$64, C1082,B1082)</f>
        <v>1551.42</v>
      </c>
      <c r="K1082" s="100">
        <f t="array" ref="K1082">index(Sheet1!$F$47:$K$64, C1082+1,B1082)</f>
        <v>1351.35</v>
      </c>
      <c r="L1082" s="102">
        <f t="shared" si="18"/>
        <v>1419.589005</v>
      </c>
      <c r="M1082" s="83">
        <f>L1082/( 0.5*Sheet1!$F$18/12)</f>
        <v>1361.304794</v>
      </c>
      <c r="N1082" s="83">
        <f t="shared" si="19"/>
        <v>0.3908426051</v>
      </c>
      <c r="O1082" s="83">
        <f t="shared" si="20"/>
        <v>454.6261092</v>
      </c>
      <c r="P1082" s="83">
        <f t="shared" si="21"/>
        <v>0.1305271631</v>
      </c>
      <c r="Q1082" s="83">
        <f t="shared" si="22"/>
        <v>1</v>
      </c>
      <c r="R1082" s="86">
        <f t="shared" si="31"/>
        <v>155.5351971</v>
      </c>
      <c r="S1082" s="86">
        <f>min(R1082, offset(Sheet1!$K$9,B1082-1,0))</f>
        <v>155.5351971</v>
      </c>
      <c r="T1082" s="83">
        <f t="shared" si="30"/>
        <v>7332.156361</v>
      </c>
      <c r="U1082" s="83">
        <f t="shared" si="26"/>
        <v>0</v>
      </c>
      <c r="V1082" s="83">
        <f t="shared" si="27"/>
        <v>4.561527566</v>
      </c>
      <c r="W1082" s="83">
        <f t="shared" si="28"/>
        <v>3382.08644</v>
      </c>
    </row>
    <row r="1083" ht="12.75" customHeight="1">
      <c r="A1083" s="83">
        <f t="shared" si="29"/>
        <v>21.94</v>
      </c>
      <c r="B1083" s="83">
        <f>IF( ISERROR( MATCH(R1082,Sheet1!$K$9:$K$13,1) ), 1,  MATCH(R1082,Sheet1!$K$9:$K$13,1)+1)</f>
        <v>3</v>
      </c>
      <c r="C1083" s="94">
        <f>IF( ISERROR( MATCH(D1083,Sheet1!$B$25:$B$42) ), 1, MATCH(D1083,Sheet1!$B$25:$B$42))</f>
        <v>14</v>
      </c>
      <c r="D1083" s="83">
        <f>if(U1083, OFFSET(Sheet1!$P$9, 2*B1082-1, 0),T1082)</f>
        <v>7332.156361</v>
      </c>
      <c r="E1083" s="100">
        <f t="array" ref="E1083">index(Sheet1!$C$25:$H$42, C1083,B1083)</f>
        <v>148.4892474</v>
      </c>
      <c r="F1083" s="100">
        <f t="array" ref="F1083">index(Sheet1!$C$25:$H$42, C1083+1,B1083)</f>
        <v>159.0956222</v>
      </c>
      <c r="G1083" s="94">
        <f t="array" ref="G1083">index(Sheet1!$B$25:$B$42, C1083,1)</f>
        <v>7000</v>
      </c>
      <c r="H1083" s="94">
        <f t="array" ref="H1083">index(Sheet1!$B$25:$B$42, C1083+1,1)</f>
        <v>7500</v>
      </c>
      <c r="I1083" s="100">
        <f t="shared" si="17"/>
        <v>155.5351971</v>
      </c>
      <c r="J1083" s="100">
        <f t="array" ref="J1083">index(Sheet1!$F$47:$K$64, C1083,B1083)</f>
        <v>1551.42</v>
      </c>
      <c r="K1083" s="100">
        <f t="array" ref="K1083">index(Sheet1!$F$47:$K$64, C1083+1,B1083)</f>
        <v>1351.35</v>
      </c>
      <c r="L1083" s="102">
        <f t="shared" si="18"/>
        <v>1418.510954</v>
      </c>
      <c r="M1083" s="83">
        <f>L1083/( 0.5*Sheet1!$F$18/12)</f>
        <v>1360.271004</v>
      </c>
      <c r="N1083" s="83">
        <f t="shared" si="19"/>
        <v>0.390545795</v>
      </c>
      <c r="O1083" s="83">
        <f t="shared" si="20"/>
        <v>454.9603962</v>
      </c>
      <c r="P1083" s="83">
        <f t="shared" si="21"/>
        <v>0.1306231399</v>
      </c>
      <c r="Q1083" s="83">
        <f t="shared" si="22"/>
        <v>1</v>
      </c>
      <c r="R1083" s="86">
        <f t="shared" si="31"/>
        <v>155.5922619</v>
      </c>
      <c r="S1083" s="86">
        <f>min(R1083, offset(Sheet1!$K$9,B1083-1,0))</f>
        <v>155.5922619</v>
      </c>
      <c r="T1083" s="83">
        <f t="shared" si="30"/>
        <v>7334.846481</v>
      </c>
      <c r="U1083" s="83">
        <f t="shared" si="26"/>
        <v>0</v>
      </c>
      <c r="V1083" s="83">
        <f t="shared" si="27"/>
        <v>4.563202733</v>
      </c>
      <c r="W1083" s="83">
        <f t="shared" si="28"/>
        <v>3386.647968</v>
      </c>
    </row>
    <row r="1084" ht="12.75" customHeight="1">
      <c r="A1084" s="83">
        <f t="shared" si="29"/>
        <v>21.96</v>
      </c>
      <c r="B1084" s="83">
        <f>IF( ISERROR( MATCH(R1083,Sheet1!$K$9:$K$13,1) ), 1,  MATCH(R1083,Sheet1!$K$9:$K$13,1)+1)</f>
        <v>3</v>
      </c>
      <c r="C1084" s="94">
        <f>IF( ISERROR( MATCH(D1084,Sheet1!$B$25:$B$42) ), 1, MATCH(D1084,Sheet1!$B$25:$B$42))</f>
        <v>14</v>
      </c>
      <c r="D1084" s="83">
        <f>if(U1084, OFFSET(Sheet1!$P$9, 2*B1083-1, 0),T1083)</f>
        <v>7334.846481</v>
      </c>
      <c r="E1084" s="100">
        <f t="array" ref="E1084">index(Sheet1!$C$25:$H$42, C1084,B1084)</f>
        <v>148.4892474</v>
      </c>
      <c r="F1084" s="100">
        <f t="array" ref="F1084">index(Sheet1!$C$25:$H$42, C1084+1,B1084)</f>
        <v>159.0956222</v>
      </c>
      <c r="G1084" s="94">
        <f t="array" ref="G1084">index(Sheet1!$B$25:$B$42, C1084,1)</f>
        <v>7000</v>
      </c>
      <c r="H1084" s="94">
        <f t="array" ref="H1084">index(Sheet1!$B$25:$B$42, C1084+1,1)</f>
        <v>7500</v>
      </c>
      <c r="I1084" s="100">
        <f t="shared" si="17"/>
        <v>155.5922619</v>
      </c>
      <c r="J1084" s="100">
        <f t="array" ref="J1084">index(Sheet1!$F$47:$K$64, C1084,B1084)</f>
        <v>1551.42</v>
      </c>
      <c r="K1084" s="100">
        <f t="array" ref="K1084">index(Sheet1!$F$47:$K$64, C1084+1,B1084)</f>
        <v>1351.35</v>
      </c>
      <c r="L1084" s="102">
        <f t="shared" si="18"/>
        <v>1417.434529</v>
      </c>
      <c r="M1084" s="83">
        <f>L1084/( 0.5*Sheet1!$F$18/12)</f>
        <v>1359.238774</v>
      </c>
      <c r="N1084" s="83">
        <f t="shared" si="19"/>
        <v>0.3902494328</v>
      </c>
      <c r="O1084" s="83">
        <f t="shared" si="20"/>
        <v>455.2943014</v>
      </c>
      <c r="P1084" s="83">
        <f t="shared" si="21"/>
        <v>0.130719007</v>
      </c>
      <c r="Q1084" s="83">
        <f t="shared" si="22"/>
        <v>1</v>
      </c>
      <c r="R1084" s="86">
        <f t="shared" si="31"/>
        <v>155.6492407</v>
      </c>
      <c r="S1084" s="86">
        <f>min(R1084, offset(Sheet1!$K$9,B1084-1,0))</f>
        <v>155.6492407</v>
      </c>
      <c r="T1084" s="83">
        <f t="shared" si="30"/>
        <v>7337.532541</v>
      </c>
      <c r="U1084" s="83">
        <f t="shared" si="26"/>
        <v>0</v>
      </c>
      <c r="V1084" s="83">
        <f t="shared" si="27"/>
        <v>4.564875372</v>
      </c>
      <c r="W1084" s="83">
        <f t="shared" si="28"/>
        <v>3391.211171</v>
      </c>
    </row>
    <row r="1085" ht="12.75" customHeight="1">
      <c r="A1085" s="83">
        <f t="shared" si="29"/>
        <v>21.98</v>
      </c>
      <c r="B1085" s="83">
        <f>IF( ISERROR( MATCH(R1084,Sheet1!$K$9:$K$13,1) ), 1,  MATCH(R1084,Sheet1!$K$9:$K$13,1)+1)</f>
        <v>3</v>
      </c>
      <c r="C1085" s="94">
        <f>IF( ISERROR( MATCH(D1085,Sheet1!$B$25:$B$42) ), 1, MATCH(D1085,Sheet1!$B$25:$B$42))</f>
        <v>14</v>
      </c>
      <c r="D1085" s="83">
        <f>if(U1085, OFFSET(Sheet1!$P$9, 2*B1084-1, 0),T1084)</f>
        <v>7337.532541</v>
      </c>
      <c r="E1085" s="100">
        <f t="array" ref="E1085">index(Sheet1!$C$25:$H$42, C1085,B1085)</f>
        <v>148.4892474</v>
      </c>
      <c r="F1085" s="100">
        <f t="array" ref="F1085">index(Sheet1!$C$25:$H$42, C1085+1,B1085)</f>
        <v>159.0956222</v>
      </c>
      <c r="G1085" s="94">
        <f t="array" ref="G1085">index(Sheet1!$B$25:$B$42, C1085,1)</f>
        <v>7000</v>
      </c>
      <c r="H1085" s="94">
        <f t="array" ref="H1085">index(Sheet1!$B$25:$B$42, C1085+1,1)</f>
        <v>7500</v>
      </c>
      <c r="I1085" s="100">
        <f t="shared" si="17"/>
        <v>155.6492407</v>
      </c>
      <c r="J1085" s="100">
        <f t="array" ref="J1085">index(Sheet1!$F$47:$K$64, C1085,B1085)</f>
        <v>1551.42</v>
      </c>
      <c r="K1085" s="100">
        <f t="array" ref="K1085">index(Sheet1!$F$47:$K$64, C1085+1,B1085)</f>
        <v>1351.35</v>
      </c>
      <c r="L1085" s="102">
        <f t="shared" si="18"/>
        <v>1416.359729</v>
      </c>
      <c r="M1085" s="83">
        <f>L1085/( 0.5*Sheet1!$F$18/12)</f>
        <v>1358.208102</v>
      </c>
      <c r="N1085" s="83">
        <f t="shared" si="19"/>
        <v>0.3899535178</v>
      </c>
      <c r="O1085" s="83">
        <f t="shared" si="20"/>
        <v>455.6278249</v>
      </c>
      <c r="P1085" s="83">
        <f t="shared" si="21"/>
        <v>0.1308147645</v>
      </c>
      <c r="Q1085" s="83">
        <f t="shared" si="22"/>
        <v>1</v>
      </c>
      <c r="R1085" s="86">
        <f t="shared" si="31"/>
        <v>155.7061334</v>
      </c>
      <c r="S1085" s="86">
        <f>min(R1085, offset(Sheet1!$K$9,B1085-1,0))</f>
        <v>155.7061334</v>
      </c>
      <c r="T1085" s="83">
        <f t="shared" si="30"/>
        <v>7340.214548</v>
      </c>
      <c r="U1085" s="83">
        <f t="shared" si="26"/>
        <v>0</v>
      </c>
      <c r="V1085" s="83">
        <f t="shared" si="27"/>
        <v>4.566545486</v>
      </c>
      <c r="W1085" s="83">
        <f t="shared" si="28"/>
        <v>3395.776046</v>
      </c>
    </row>
    <row r="1086" ht="12.75" customHeight="1">
      <c r="A1086" s="83">
        <f t="shared" si="29"/>
        <v>22</v>
      </c>
      <c r="B1086" s="83">
        <f>IF( ISERROR( MATCH(R1085,Sheet1!$K$9:$K$13,1) ), 1,  MATCH(R1085,Sheet1!$K$9:$K$13,1)+1)</f>
        <v>3</v>
      </c>
      <c r="C1086" s="94">
        <f>IF( ISERROR( MATCH(D1086,Sheet1!$B$25:$B$42) ), 1, MATCH(D1086,Sheet1!$B$25:$B$42))</f>
        <v>14</v>
      </c>
      <c r="D1086" s="83">
        <f>if(U1086, OFFSET(Sheet1!$P$9, 2*B1085-1, 0),T1085)</f>
        <v>7340.214548</v>
      </c>
      <c r="E1086" s="100">
        <f t="array" ref="E1086">index(Sheet1!$C$25:$H$42, C1086,B1086)</f>
        <v>148.4892474</v>
      </c>
      <c r="F1086" s="100">
        <f t="array" ref="F1086">index(Sheet1!$C$25:$H$42, C1086+1,B1086)</f>
        <v>159.0956222</v>
      </c>
      <c r="G1086" s="94">
        <f t="array" ref="G1086">index(Sheet1!$B$25:$B$42, C1086,1)</f>
        <v>7000</v>
      </c>
      <c r="H1086" s="94">
        <f t="array" ref="H1086">index(Sheet1!$B$25:$B$42, C1086+1,1)</f>
        <v>7500</v>
      </c>
      <c r="I1086" s="100">
        <f t="shared" si="17"/>
        <v>155.7061334</v>
      </c>
      <c r="J1086" s="100">
        <f t="array" ref="J1086">index(Sheet1!$F$47:$K$64, C1086,B1086)</f>
        <v>1551.42</v>
      </c>
      <c r="K1086" s="100">
        <f t="array" ref="K1086">index(Sheet1!$F$47:$K$64, C1086+1,B1086)</f>
        <v>1351.35</v>
      </c>
      <c r="L1086" s="102">
        <f t="shared" si="18"/>
        <v>1415.286551</v>
      </c>
      <c r="M1086" s="83">
        <f>L1086/( 0.5*Sheet1!$F$18/12)</f>
        <v>1357.178986</v>
      </c>
      <c r="N1086" s="83">
        <f t="shared" si="19"/>
        <v>0.3896580494</v>
      </c>
      <c r="O1086" s="83">
        <f t="shared" si="20"/>
        <v>455.9609669</v>
      </c>
      <c r="P1086" s="83">
        <f t="shared" si="21"/>
        <v>0.1309104126</v>
      </c>
      <c r="Q1086" s="83">
        <f t="shared" si="22"/>
        <v>1</v>
      </c>
      <c r="R1086" s="86">
        <f t="shared" si="31"/>
        <v>155.7629403</v>
      </c>
      <c r="S1086" s="86">
        <f>min(R1086, offset(Sheet1!$K$9,B1086-1,0))</f>
        <v>155.7629403</v>
      </c>
      <c r="T1086" s="83">
        <f t="shared" si="30"/>
        <v>7342.892507</v>
      </c>
      <c r="U1086" s="83">
        <f t="shared" si="26"/>
        <v>0</v>
      </c>
      <c r="V1086" s="83">
        <f t="shared" si="27"/>
        <v>4.568213081</v>
      </c>
      <c r="W1086" s="83">
        <f t="shared" si="28"/>
        <v>3400.342592</v>
      </c>
    </row>
    <row r="1087" ht="12.75" customHeight="1">
      <c r="A1087" s="83">
        <f t="shared" si="29"/>
        <v>22.02</v>
      </c>
      <c r="B1087" s="83">
        <f>IF( ISERROR( MATCH(R1086,Sheet1!$K$9:$K$13,1) ), 1,  MATCH(R1086,Sheet1!$K$9:$K$13,1)+1)</f>
        <v>3</v>
      </c>
      <c r="C1087" s="94">
        <f>IF( ISERROR( MATCH(D1087,Sheet1!$B$25:$B$42) ), 1, MATCH(D1087,Sheet1!$B$25:$B$42))</f>
        <v>14</v>
      </c>
      <c r="D1087" s="83">
        <f>if(U1087, OFFSET(Sheet1!$P$9, 2*B1086-1, 0),T1086)</f>
        <v>7342.892507</v>
      </c>
      <c r="E1087" s="100">
        <f t="array" ref="E1087">index(Sheet1!$C$25:$H$42, C1087,B1087)</f>
        <v>148.4892474</v>
      </c>
      <c r="F1087" s="100">
        <f t="array" ref="F1087">index(Sheet1!$C$25:$H$42, C1087+1,B1087)</f>
        <v>159.0956222</v>
      </c>
      <c r="G1087" s="94">
        <f t="array" ref="G1087">index(Sheet1!$B$25:$B$42, C1087,1)</f>
        <v>7000</v>
      </c>
      <c r="H1087" s="94">
        <f t="array" ref="H1087">index(Sheet1!$B$25:$B$42, C1087+1,1)</f>
        <v>7500</v>
      </c>
      <c r="I1087" s="100">
        <f t="shared" si="17"/>
        <v>155.7629403</v>
      </c>
      <c r="J1087" s="100">
        <f t="array" ref="J1087">index(Sheet1!$F$47:$K$64, C1087,B1087)</f>
        <v>1551.42</v>
      </c>
      <c r="K1087" s="100">
        <f t="array" ref="K1087">index(Sheet1!$F$47:$K$64, C1087+1,B1087)</f>
        <v>1351.35</v>
      </c>
      <c r="L1087" s="102">
        <f t="shared" si="18"/>
        <v>1414.214992</v>
      </c>
      <c r="M1087" s="83">
        <f>L1087/( 0.5*Sheet1!$F$18/12)</f>
        <v>1356.151423</v>
      </c>
      <c r="N1087" s="83">
        <f t="shared" si="19"/>
        <v>0.3893630269</v>
      </c>
      <c r="O1087" s="83">
        <f t="shared" si="20"/>
        <v>456.2937276</v>
      </c>
      <c r="P1087" s="83">
        <f t="shared" si="21"/>
        <v>0.1310059511</v>
      </c>
      <c r="Q1087" s="83">
        <f t="shared" si="22"/>
        <v>1</v>
      </c>
      <c r="R1087" s="86">
        <f t="shared" si="31"/>
        <v>155.8196614</v>
      </c>
      <c r="S1087" s="86">
        <f>min(R1087, offset(Sheet1!$K$9,B1087-1,0))</f>
        <v>155.8196614</v>
      </c>
      <c r="T1087" s="83">
        <f t="shared" si="30"/>
        <v>7345.566423</v>
      </c>
      <c r="U1087" s="83">
        <f t="shared" si="26"/>
        <v>0</v>
      </c>
      <c r="V1087" s="83">
        <f t="shared" si="27"/>
        <v>4.569878158</v>
      </c>
      <c r="W1087" s="83">
        <f t="shared" si="28"/>
        <v>3404.910805</v>
      </c>
    </row>
    <row r="1088" ht="12.75" customHeight="1">
      <c r="A1088" s="83">
        <f t="shared" si="29"/>
        <v>22.04</v>
      </c>
      <c r="B1088" s="83">
        <f>IF( ISERROR( MATCH(R1087,Sheet1!$K$9:$K$13,1) ), 1,  MATCH(R1087,Sheet1!$K$9:$K$13,1)+1)</f>
        <v>3</v>
      </c>
      <c r="C1088" s="94">
        <f>IF( ISERROR( MATCH(D1088,Sheet1!$B$25:$B$42) ), 1, MATCH(D1088,Sheet1!$B$25:$B$42))</f>
        <v>14</v>
      </c>
      <c r="D1088" s="83">
        <f>if(U1088, OFFSET(Sheet1!$P$9, 2*B1087-1, 0),T1087)</f>
        <v>7345.566423</v>
      </c>
      <c r="E1088" s="100">
        <f t="array" ref="E1088">index(Sheet1!$C$25:$H$42, C1088,B1088)</f>
        <v>148.4892474</v>
      </c>
      <c r="F1088" s="100">
        <f t="array" ref="F1088">index(Sheet1!$C$25:$H$42, C1088+1,B1088)</f>
        <v>159.0956222</v>
      </c>
      <c r="G1088" s="94">
        <f t="array" ref="G1088">index(Sheet1!$B$25:$B$42, C1088,1)</f>
        <v>7000</v>
      </c>
      <c r="H1088" s="94">
        <f t="array" ref="H1088">index(Sheet1!$B$25:$B$42, C1088+1,1)</f>
        <v>7500</v>
      </c>
      <c r="I1088" s="100">
        <f t="shared" si="17"/>
        <v>155.8196614</v>
      </c>
      <c r="J1088" s="100">
        <f t="array" ref="J1088">index(Sheet1!$F$47:$K$64, C1088,B1088)</f>
        <v>1551.42</v>
      </c>
      <c r="K1088" s="100">
        <f t="array" ref="K1088">index(Sheet1!$F$47:$K$64, C1088+1,B1088)</f>
        <v>1351.35</v>
      </c>
      <c r="L1088" s="102">
        <f t="shared" si="18"/>
        <v>1413.145051</v>
      </c>
      <c r="M1088" s="83">
        <f>L1088/( 0.5*Sheet1!$F$18/12)</f>
        <v>1355.12541</v>
      </c>
      <c r="N1088" s="83">
        <f t="shared" si="19"/>
        <v>0.3890684497</v>
      </c>
      <c r="O1088" s="83">
        <f t="shared" si="20"/>
        <v>456.6261071</v>
      </c>
      <c r="P1088" s="83">
        <f t="shared" si="21"/>
        <v>0.1311013802</v>
      </c>
      <c r="Q1088" s="83">
        <f t="shared" si="22"/>
        <v>1</v>
      </c>
      <c r="R1088" s="86">
        <f t="shared" si="31"/>
        <v>155.8762969</v>
      </c>
      <c r="S1088" s="86">
        <f>min(R1088, offset(Sheet1!$K$9,B1088-1,0))</f>
        <v>155.8762969</v>
      </c>
      <c r="T1088" s="83">
        <f t="shared" si="30"/>
        <v>7348.236303</v>
      </c>
      <c r="U1088" s="83">
        <f t="shared" si="26"/>
        <v>0</v>
      </c>
      <c r="V1088" s="83">
        <f t="shared" si="27"/>
        <v>4.571540721</v>
      </c>
      <c r="W1088" s="83">
        <f t="shared" si="28"/>
        <v>3409.480683</v>
      </c>
    </row>
    <row r="1089" ht="12.75" customHeight="1">
      <c r="A1089" s="83">
        <f t="shared" si="29"/>
        <v>22.06</v>
      </c>
      <c r="B1089" s="83">
        <f>IF( ISERROR( MATCH(R1088,Sheet1!$K$9:$K$13,1) ), 1,  MATCH(R1088,Sheet1!$K$9:$K$13,1)+1)</f>
        <v>3</v>
      </c>
      <c r="C1089" s="94">
        <f>IF( ISERROR( MATCH(D1089,Sheet1!$B$25:$B$42) ), 1, MATCH(D1089,Sheet1!$B$25:$B$42))</f>
        <v>14</v>
      </c>
      <c r="D1089" s="83">
        <f>if(U1089, OFFSET(Sheet1!$P$9, 2*B1088-1, 0),T1088)</f>
        <v>7348.236303</v>
      </c>
      <c r="E1089" s="100">
        <f t="array" ref="E1089">index(Sheet1!$C$25:$H$42, C1089,B1089)</f>
        <v>148.4892474</v>
      </c>
      <c r="F1089" s="100">
        <f t="array" ref="F1089">index(Sheet1!$C$25:$H$42, C1089+1,B1089)</f>
        <v>159.0956222</v>
      </c>
      <c r="G1089" s="94">
        <f t="array" ref="G1089">index(Sheet1!$B$25:$B$42, C1089,1)</f>
        <v>7000</v>
      </c>
      <c r="H1089" s="94">
        <f t="array" ref="H1089">index(Sheet1!$B$25:$B$42, C1089+1,1)</f>
        <v>7500</v>
      </c>
      <c r="I1089" s="100">
        <f t="shared" si="17"/>
        <v>155.8762969</v>
      </c>
      <c r="J1089" s="100">
        <f t="array" ref="J1089">index(Sheet1!$F$47:$K$64, C1089,B1089)</f>
        <v>1551.42</v>
      </c>
      <c r="K1089" s="100">
        <f t="array" ref="K1089">index(Sheet1!$F$47:$K$64, C1089+1,B1089)</f>
        <v>1351.35</v>
      </c>
      <c r="L1089" s="102">
        <f t="shared" si="18"/>
        <v>1412.076726</v>
      </c>
      <c r="M1089" s="83">
        <f>L1089/( 0.5*Sheet1!$F$18/12)</f>
        <v>1354.100947</v>
      </c>
      <c r="N1089" s="83">
        <f t="shared" si="19"/>
        <v>0.3887743172</v>
      </c>
      <c r="O1089" s="83">
        <f t="shared" si="20"/>
        <v>456.9581056</v>
      </c>
      <c r="P1089" s="83">
        <f t="shared" si="21"/>
        <v>0.1311966999</v>
      </c>
      <c r="Q1089" s="83">
        <f t="shared" si="22"/>
        <v>1</v>
      </c>
      <c r="R1089" s="86">
        <f t="shared" si="31"/>
        <v>155.9328469</v>
      </c>
      <c r="S1089" s="86">
        <f>min(R1089, offset(Sheet1!$K$9,B1089-1,0))</f>
        <v>155.9328469</v>
      </c>
      <c r="T1089" s="83">
        <f t="shared" si="30"/>
        <v>7350.902153</v>
      </c>
      <c r="U1089" s="83">
        <f t="shared" si="26"/>
        <v>0</v>
      </c>
      <c r="V1089" s="83">
        <f t="shared" si="27"/>
        <v>4.573200775</v>
      </c>
      <c r="W1089" s="83">
        <f t="shared" si="28"/>
        <v>3414.052224</v>
      </c>
    </row>
    <row r="1090" ht="12.75" customHeight="1">
      <c r="A1090" s="83">
        <f t="shared" si="29"/>
        <v>22.08</v>
      </c>
      <c r="B1090" s="83">
        <f>IF( ISERROR( MATCH(R1089,Sheet1!$K$9:$K$13,1) ), 1,  MATCH(R1089,Sheet1!$K$9:$K$13,1)+1)</f>
        <v>3</v>
      </c>
      <c r="C1090" s="94">
        <f>IF( ISERROR( MATCH(D1090,Sheet1!$B$25:$B$42) ), 1, MATCH(D1090,Sheet1!$B$25:$B$42))</f>
        <v>14</v>
      </c>
      <c r="D1090" s="83">
        <f>if(U1090, OFFSET(Sheet1!$P$9, 2*B1089-1, 0),T1089)</f>
        <v>7350.902153</v>
      </c>
      <c r="E1090" s="100">
        <f t="array" ref="E1090">index(Sheet1!$C$25:$H$42, C1090,B1090)</f>
        <v>148.4892474</v>
      </c>
      <c r="F1090" s="100">
        <f t="array" ref="F1090">index(Sheet1!$C$25:$H$42, C1090+1,B1090)</f>
        <v>159.0956222</v>
      </c>
      <c r="G1090" s="94">
        <f t="array" ref="G1090">index(Sheet1!$B$25:$B$42, C1090,1)</f>
        <v>7000</v>
      </c>
      <c r="H1090" s="94">
        <f t="array" ref="H1090">index(Sheet1!$B$25:$B$42, C1090+1,1)</f>
        <v>7500</v>
      </c>
      <c r="I1090" s="100">
        <f t="shared" si="17"/>
        <v>155.9328469</v>
      </c>
      <c r="J1090" s="100">
        <f t="array" ref="J1090">index(Sheet1!$F$47:$K$64, C1090,B1090)</f>
        <v>1551.42</v>
      </c>
      <c r="K1090" s="100">
        <f t="array" ref="K1090">index(Sheet1!$F$47:$K$64, C1090+1,B1090)</f>
        <v>1351.35</v>
      </c>
      <c r="L1090" s="102">
        <f t="shared" si="18"/>
        <v>1411.010013</v>
      </c>
      <c r="M1090" s="83">
        <f>L1090/( 0.5*Sheet1!$F$18/12)</f>
        <v>1353.07803</v>
      </c>
      <c r="N1090" s="83">
        <f t="shared" si="19"/>
        <v>0.3884806288</v>
      </c>
      <c r="O1090" s="83">
        <f t="shared" si="20"/>
        <v>457.2897233</v>
      </c>
      <c r="P1090" s="83">
        <f t="shared" si="21"/>
        <v>0.1312919102</v>
      </c>
      <c r="Q1090" s="83">
        <f t="shared" si="22"/>
        <v>1</v>
      </c>
      <c r="R1090" s="86">
        <f t="shared" si="31"/>
        <v>155.9893115</v>
      </c>
      <c r="S1090" s="86">
        <f>min(R1090, offset(Sheet1!$K$9,B1090-1,0))</f>
        <v>155.9893115</v>
      </c>
      <c r="T1090" s="83">
        <f t="shared" si="30"/>
        <v>7353.563977</v>
      </c>
      <c r="U1090" s="83">
        <f t="shared" si="26"/>
        <v>0</v>
      </c>
      <c r="V1090" s="83">
        <f t="shared" si="27"/>
        <v>4.574858323</v>
      </c>
      <c r="W1090" s="83">
        <f t="shared" si="28"/>
        <v>3418.625424</v>
      </c>
    </row>
    <row r="1091" ht="12.75" customHeight="1">
      <c r="A1091" s="83">
        <f t="shared" si="29"/>
        <v>22.1</v>
      </c>
      <c r="B1091" s="83">
        <f>IF( ISERROR( MATCH(R1090,Sheet1!$K$9:$K$13,1) ), 1,  MATCH(R1090,Sheet1!$K$9:$K$13,1)+1)</f>
        <v>3</v>
      </c>
      <c r="C1091" s="94">
        <f>IF( ISERROR( MATCH(D1091,Sheet1!$B$25:$B$42) ), 1, MATCH(D1091,Sheet1!$B$25:$B$42))</f>
        <v>14</v>
      </c>
      <c r="D1091" s="83">
        <f>if(U1091, OFFSET(Sheet1!$P$9, 2*B1090-1, 0),T1090)</f>
        <v>7353.563977</v>
      </c>
      <c r="E1091" s="100">
        <f t="array" ref="E1091">index(Sheet1!$C$25:$H$42, C1091,B1091)</f>
        <v>148.4892474</v>
      </c>
      <c r="F1091" s="100">
        <f t="array" ref="F1091">index(Sheet1!$C$25:$H$42, C1091+1,B1091)</f>
        <v>159.0956222</v>
      </c>
      <c r="G1091" s="94">
        <f t="array" ref="G1091">index(Sheet1!$B$25:$B$42, C1091,1)</f>
        <v>7000</v>
      </c>
      <c r="H1091" s="94">
        <f t="array" ref="H1091">index(Sheet1!$B$25:$B$42, C1091+1,1)</f>
        <v>7500</v>
      </c>
      <c r="I1091" s="100">
        <f t="shared" si="17"/>
        <v>155.9893115</v>
      </c>
      <c r="J1091" s="100">
        <f t="array" ref="J1091">index(Sheet1!$F$47:$K$64, C1091,B1091)</f>
        <v>1551.42</v>
      </c>
      <c r="K1091" s="100">
        <f t="array" ref="K1091">index(Sheet1!$F$47:$K$64, C1091+1,B1091)</f>
        <v>1351.35</v>
      </c>
      <c r="L1091" s="102">
        <f t="shared" si="18"/>
        <v>1409.94491</v>
      </c>
      <c r="M1091" s="83">
        <f>L1091/( 0.5*Sheet1!$F$18/12)</f>
        <v>1352.056658</v>
      </c>
      <c r="N1091" s="83">
        <f t="shared" si="19"/>
        <v>0.3881873838</v>
      </c>
      <c r="O1091" s="83">
        <f t="shared" si="20"/>
        <v>457.6209602</v>
      </c>
      <c r="P1091" s="83">
        <f t="shared" si="21"/>
        <v>0.1313870113</v>
      </c>
      <c r="Q1091" s="83">
        <f t="shared" si="22"/>
        <v>1</v>
      </c>
      <c r="R1091" s="86">
        <f t="shared" si="31"/>
        <v>156.0456909</v>
      </c>
      <c r="S1091" s="86">
        <f>min(R1091, offset(Sheet1!$K$9,B1091-1,0))</f>
        <v>156.0456909</v>
      </c>
      <c r="T1091" s="83">
        <f t="shared" si="30"/>
        <v>7356.221782</v>
      </c>
      <c r="U1091" s="83">
        <f t="shared" si="26"/>
        <v>0</v>
      </c>
      <c r="V1091" s="83">
        <f t="shared" si="27"/>
        <v>4.576513368</v>
      </c>
      <c r="W1091" s="83">
        <f t="shared" si="28"/>
        <v>3423.200283</v>
      </c>
    </row>
    <row r="1092" ht="12.75" customHeight="1">
      <c r="A1092" s="83">
        <f t="shared" si="29"/>
        <v>22.12</v>
      </c>
      <c r="B1092" s="83">
        <f>IF( ISERROR( MATCH(R1091,Sheet1!$K$9:$K$13,1) ), 1,  MATCH(R1091,Sheet1!$K$9:$K$13,1)+1)</f>
        <v>3</v>
      </c>
      <c r="C1092" s="94">
        <f>IF( ISERROR( MATCH(D1092,Sheet1!$B$25:$B$42) ), 1, MATCH(D1092,Sheet1!$B$25:$B$42))</f>
        <v>14</v>
      </c>
      <c r="D1092" s="83">
        <f>if(U1092, OFFSET(Sheet1!$P$9, 2*B1091-1, 0),T1091)</f>
        <v>7356.221782</v>
      </c>
      <c r="E1092" s="100">
        <f t="array" ref="E1092">index(Sheet1!$C$25:$H$42, C1092,B1092)</f>
        <v>148.4892474</v>
      </c>
      <c r="F1092" s="100">
        <f t="array" ref="F1092">index(Sheet1!$C$25:$H$42, C1092+1,B1092)</f>
        <v>159.0956222</v>
      </c>
      <c r="G1092" s="94">
        <f t="array" ref="G1092">index(Sheet1!$B$25:$B$42, C1092,1)</f>
        <v>7000</v>
      </c>
      <c r="H1092" s="94">
        <f t="array" ref="H1092">index(Sheet1!$B$25:$B$42, C1092+1,1)</f>
        <v>7500</v>
      </c>
      <c r="I1092" s="100">
        <f t="shared" si="17"/>
        <v>156.0456909</v>
      </c>
      <c r="J1092" s="100">
        <f t="array" ref="J1092">index(Sheet1!$F$47:$K$64, C1092,B1092)</f>
        <v>1551.42</v>
      </c>
      <c r="K1092" s="100">
        <f t="array" ref="K1092">index(Sheet1!$F$47:$K$64, C1092+1,B1092)</f>
        <v>1351.35</v>
      </c>
      <c r="L1092" s="102">
        <f t="shared" si="18"/>
        <v>1408.881416</v>
      </c>
      <c r="M1092" s="83">
        <f>L1092/( 0.5*Sheet1!$F$18/12)</f>
        <v>1351.036828</v>
      </c>
      <c r="N1092" s="83">
        <f t="shared" si="19"/>
        <v>0.3878945816</v>
      </c>
      <c r="O1092" s="83">
        <f t="shared" si="20"/>
        <v>457.9518167</v>
      </c>
      <c r="P1092" s="83">
        <f t="shared" si="21"/>
        <v>0.1314820031</v>
      </c>
      <c r="Q1092" s="83">
        <f t="shared" si="22"/>
        <v>1</v>
      </c>
      <c r="R1092" s="86">
        <f t="shared" si="31"/>
        <v>156.1019851</v>
      </c>
      <c r="S1092" s="86">
        <f>min(R1092, offset(Sheet1!$K$9,B1092-1,0))</f>
        <v>156.1019851</v>
      </c>
      <c r="T1092" s="83">
        <f t="shared" si="30"/>
        <v>7358.875574</v>
      </c>
      <c r="U1092" s="83">
        <f t="shared" si="26"/>
        <v>0</v>
      </c>
      <c r="V1092" s="83">
        <f t="shared" si="27"/>
        <v>4.578165914</v>
      </c>
      <c r="W1092" s="83">
        <f t="shared" si="28"/>
        <v>3427.776796</v>
      </c>
    </row>
    <row r="1093" ht="12.75" customHeight="1">
      <c r="A1093" s="83">
        <f t="shared" si="29"/>
        <v>22.14</v>
      </c>
      <c r="B1093" s="83">
        <f>IF( ISERROR( MATCH(R1092,Sheet1!$K$9:$K$13,1) ), 1,  MATCH(R1092,Sheet1!$K$9:$K$13,1)+1)</f>
        <v>3</v>
      </c>
      <c r="C1093" s="94">
        <f>IF( ISERROR( MATCH(D1093,Sheet1!$B$25:$B$42) ), 1, MATCH(D1093,Sheet1!$B$25:$B$42))</f>
        <v>14</v>
      </c>
      <c r="D1093" s="83">
        <f>if(U1093, OFFSET(Sheet1!$P$9, 2*B1092-1, 0),T1092)</f>
        <v>7358.875574</v>
      </c>
      <c r="E1093" s="100">
        <f t="array" ref="E1093">index(Sheet1!$C$25:$H$42, C1093,B1093)</f>
        <v>148.4892474</v>
      </c>
      <c r="F1093" s="100">
        <f t="array" ref="F1093">index(Sheet1!$C$25:$H$42, C1093+1,B1093)</f>
        <v>159.0956222</v>
      </c>
      <c r="G1093" s="94">
        <f t="array" ref="G1093">index(Sheet1!$B$25:$B$42, C1093,1)</f>
        <v>7000</v>
      </c>
      <c r="H1093" s="94">
        <f t="array" ref="H1093">index(Sheet1!$B$25:$B$42, C1093+1,1)</f>
        <v>7500</v>
      </c>
      <c r="I1093" s="100">
        <f t="shared" si="17"/>
        <v>156.1019851</v>
      </c>
      <c r="J1093" s="100">
        <f t="array" ref="J1093">index(Sheet1!$F$47:$K$64, C1093,B1093)</f>
        <v>1551.42</v>
      </c>
      <c r="K1093" s="100">
        <f t="array" ref="K1093">index(Sheet1!$F$47:$K$64, C1093+1,B1093)</f>
        <v>1351.35</v>
      </c>
      <c r="L1093" s="102">
        <f t="shared" si="18"/>
        <v>1407.819528</v>
      </c>
      <c r="M1093" s="83">
        <f>L1093/( 0.5*Sheet1!$F$18/12)</f>
        <v>1350.018537</v>
      </c>
      <c r="N1093" s="83">
        <f t="shared" si="19"/>
        <v>0.3876022215</v>
      </c>
      <c r="O1093" s="83">
        <f t="shared" si="20"/>
        <v>458.2822928</v>
      </c>
      <c r="P1093" s="83">
        <f t="shared" si="21"/>
        <v>0.1315768857</v>
      </c>
      <c r="Q1093" s="83">
        <f t="shared" si="22"/>
        <v>1</v>
      </c>
      <c r="R1093" s="86">
        <f t="shared" si="31"/>
        <v>156.1581943</v>
      </c>
      <c r="S1093" s="86">
        <f>min(R1093, offset(Sheet1!$K$9,B1093-1,0))</f>
        <v>156.1581943</v>
      </c>
      <c r="T1093" s="83">
        <f t="shared" si="30"/>
        <v>7361.525357</v>
      </c>
      <c r="U1093" s="83">
        <f t="shared" si="26"/>
        <v>0</v>
      </c>
      <c r="V1093" s="83">
        <f t="shared" si="27"/>
        <v>4.579815964</v>
      </c>
      <c r="W1093" s="83">
        <f t="shared" si="28"/>
        <v>3432.354962</v>
      </c>
    </row>
    <row r="1094" ht="12.75" customHeight="1">
      <c r="A1094" s="83">
        <f t="shared" si="29"/>
        <v>22.16</v>
      </c>
      <c r="B1094" s="83">
        <f>IF( ISERROR( MATCH(R1093,Sheet1!$K$9:$K$13,1) ), 1,  MATCH(R1093,Sheet1!$K$9:$K$13,1)+1)</f>
        <v>3</v>
      </c>
      <c r="C1094" s="94">
        <f>IF( ISERROR( MATCH(D1094,Sheet1!$B$25:$B$42) ), 1, MATCH(D1094,Sheet1!$B$25:$B$42))</f>
        <v>14</v>
      </c>
      <c r="D1094" s="83">
        <f>if(U1094, OFFSET(Sheet1!$P$9, 2*B1093-1, 0),T1093)</f>
        <v>7361.525357</v>
      </c>
      <c r="E1094" s="100">
        <f t="array" ref="E1094">index(Sheet1!$C$25:$H$42, C1094,B1094)</f>
        <v>148.4892474</v>
      </c>
      <c r="F1094" s="100">
        <f t="array" ref="F1094">index(Sheet1!$C$25:$H$42, C1094+1,B1094)</f>
        <v>159.0956222</v>
      </c>
      <c r="G1094" s="94">
        <f t="array" ref="G1094">index(Sheet1!$B$25:$B$42, C1094,1)</f>
        <v>7000</v>
      </c>
      <c r="H1094" s="94">
        <f t="array" ref="H1094">index(Sheet1!$B$25:$B$42, C1094+1,1)</f>
        <v>7500</v>
      </c>
      <c r="I1094" s="100">
        <f t="shared" si="17"/>
        <v>156.1581943</v>
      </c>
      <c r="J1094" s="100">
        <f t="array" ref="J1094">index(Sheet1!$F$47:$K$64, C1094,B1094)</f>
        <v>1551.42</v>
      </c>
      <c r="K1094" s="100">
        <f t="array" ref="K1094">index(Sheet1!$F$47:$K$64, C1094+1,B1094)</f>
        <v>1351.35</v>
      </c>
      <c r="L1094" s="102">
        <f t="shared" si="18"/>
        <v>1406.759244</v>
      </c>
      <c r="M1094" s="83">
        <f>L1094/( 0.5*Sheet1!$F$18/12)</f>
        <v>1349.001785</v>
      </c>
      <c r="N1094" s="83">
        <f t="shared" si="19"/>
        <v>0.387310303</v>
      </c>
      <c r="O1094" s="83">
        <f t="shared" si="20"/>
        <v>458.6123888</v>
      </c>
      <c r="P1094" s="83">
        <f t="shared" si="21"/>
        <v>0.1316716592</v>
      </c>
      <c r="Q1094" s="83">
        <f t="shared" si="22"/>
        <v>1</v>
      </c>
      <c r="R1094" s="86">
        <f t="shared" si="31"/>
        <v>156.2143186</v>
      </c>
      <c r="S1094" s="86">
        <f>min(R1094, offset(Sheet1!$K$9,B1094-1,0))</f>
        <v>156.2143186</v>
      </c>
      <c r="T1094" s="83">
        <f t="shared" si="30"/>
        <v>7364.171139</v>
      </c>
      <c r="U1094" s="83">
        <f t="shared" si="26"/>
        <v>0</v>
      </c>
      <c r="V1094" s="83">
        <f t="shared" si="27"/>
        <v>4.581463522</v>
      </c>
      <c r="W1094" s="83">
        <f t="shared" si="28"/>
        <v>3436.934778</v>
      </c>
    </row>
    <row r="1095" ht="12.75" customHeight="1">
      <c r="A1095" s="83">
        <f t="shared" si="29"/>
        <v>22.18</v>
      </c>
      <c r="B1095" s="83">
        <f>IF( ISERROR( MATCH(R1094,Sheet1!$K$9:$K$13,1) ), 1,  MATCH(R1094,Sheet1!$K$9:$K$13,1)+1)</f>
        <v>3</v>
      </c>
      <c r="C1095" s="94">
        <f>IF( ISERROR( MATCH(D1095,Sheet1!$B$25:$B$42) ), 1, MATCH(D1095,Sheet1!$B$25:$B$42))</f>
        <v>14</v>
      </c>
      <c r="D1095" s="83">
        <f>if(U1095, OFFSET(Sheet1!$P$9, 2*B1094-1, 0),T1094)</f>
        <v>7364.171139</v>
      </c>
      <c r="E1095" s="100">
        <f t="array" ref="E1095">index(Sheet1!$C$25:$H$42, C1095,B1095)</f>
        <v>148.4892474</v>
      </c>
      <c r="F1095" s="100">
        <f t="array" ref="F1095">index(Sheet1!$C$25:$H$42, C1095+1,B1095)</f>
        <v>159.0956222</v>
      </c>
      <c r="G1095" s="94">
        <f t="array" ref="G1095">index(Sheet1!$B$25:$B$42, C1095,1)</f>
        <v>7000</v>
      </c>
      <c r="H1095" s="94">
        <f t="array" ref="H1095">index(Sheet1!$B$25:$B$42, C1095+1,1)</f>
        <v>7500</v>
      </c>
      <c r="I1095" s="100">
        <f t="shared" si="17"/>
        <v>156.2143186</v>
      </c>
      <c r="J1095" s="100">
        <f t="array" ref="J1095">index(Sheet1!$F$47:$K$64, C1095,B1095)</f>
        <v>1551.42</v>
      </c>
      <c r="K1095" s="100">
        <f t="array" ref="K1095">index(Sheet1!$F$47:$K$64, C1095+1,B1095)</f>
        <v>1351.35</v>
      </c>
      <c r="L1095" s="102">
        <f t="shared" si="18"/>
        <v>1405.70056</v>
      </c>
      <c r="M1095" s="83">
        <f>L1095/( 0.5*Sheet1!$F$18/12)</f>
        <v>1347.986569</v>
      </c>
      <c r="N1095" s="83">
        <f t="shared" si="19"/>
        <v>0.3870188253</v>
      </c>
      <c r="O1095" s="83">
        <f t="shared" si="20"/>
        <v>458.9421048</v>
      </c>
      <c r="P1095" s="83">
        <f t="shared" si="21"/>
        <v>0.1317663235</v>
      </c>
      <c r="Q1095" s="83">
        <f t="shared" si="22"/>
        <v>1</v>
      </c>
      <c r="R1095" s="86">
        <f t="shared" si="31"/>
        <v>156.2703581</v>
      </c>
      <c r="S1095" s="86">
        <f>min(R1095, offset(Sheet1!$K$9,B1095-1,0))</f>
        <v>156.2703581</v>
      </c>
      <c r="T1095" s="83">
        <f t="shared" si="30"/>
        <v>7366.812924</v>
      </c>
      <c r="U1095" s="83">
        <f t="shared" si="26"/>
        <v>0</v>
      </c>
      <c r="V1095" s="83">
        <f t="shared" si="27"/>
        <v>4.583108591</v>
      </c>
      <c r="W1095" s="83">
        <f t="shared" si="28"/>
        <v>3441.516241</v>
      </c>
    </row>
    <row r="1096" ht="12.75" customHeight="1">
      <c r="A1096" s="83">
        <f t="shared" si="29"/>
        <v>22.2</v>
      </c>
      <c r="B1096" s="83">
        <f>IF( ISERROR( MATCH(R1095,Sheet1!$K$9:$K$13,1) ), 1,  MATCH(R1095,Sheet1!$K$9:$K$13,1)+1)</f>
        <v>3</v>
      </c>
      <c r="C1096" s="94">
        <f>IF( ISERROR( MATCH(D1096,Sheet1!$B$25:$B$42) ), 1, MATCH(D1096,Sheet1!$B$25:$B$42))</f>
        <v>14</v>
      </c>
      <c r="D1096" s="83">
        <f>if(U1096, OFFSET(Sheet1!$P$9, 2*B1095-1, 0),T1095)</f>
        <v>7366.812924</v>
      </c>
      <c r="E1096" s="100">
        <f t="array" ref="E1096">index(Sheet1!$C$25:$H$42, C1096,B1096)</f>
        <v>148.4892474</v>
      </c>
      <c r="F1096" s="100">
        <f t="array" ref="F1096">index(Sheet1!$C$25:$H$42, C1096+1,B1096)</f>
        <v>159.0956222</v>
      </c>
      <c r="G1096" s="94">
        <f t="array" ref="G1096">index(Sheet1!$B$25:$B$42, C1096,1)</f>
        <v>7000</v>
      </c>
      <c r="H1096" s="94">
        <f t="array" ref="H1096">index(Sheet1!$B$25:$B$42, C1096+1,1)</f>
        <v>7500</v>
      </c>
      <c r="I1096" s="100">
        <f t="shared" si="17"/>
        <v>156.2703581</v>
      </c>
      <c r="J1096" s="100">
        <f t="array" ref="J1096">index(Sheet1!$F$47:$K$64, C1096,B1096)</f>
        <v>1551.42</v>
      </c>
      <c r="K1096" s="100">
        <f t="array" ref="K1096">index(Sheet1!$F$47:$K$64, C1096+1,B1096)</f>
        <v>1351.35</v>
      </c>
      <c r="L1096" s="102">
        <f t="shared" si="18"/>
        <v>1404.643477</v>
      </c>
      <c r="M1096" s="83">
        <f>L1096/( 0.5*Sheet1!$F$18/12)</f>
        <v>1346.972885</v>
      </c>
      <c r="N1096" s="83">
        <f t="shared" si="19"/>
        <v>0.386727788</v>
      </c>
      <c r="O1096" s="83">
        <f t="shared" si="20"/>
        <v>459.271441</v>
      </c>
      <c r="P1096" s="83">
        <f t="shared" si="21"/>
        <v>0.1318608788</v>
      </c>
      <c r="Q1096" s="83">
        <f t="shared" si="22"/>
        <v>1</v>
      </c>
      <c r="R1096" s="86">
        <f t="shared" si="31"/>
        <v>156.326313</v>
      </c>
      <c r="S1096" s="86">
        <f>min(R1096, offset(Sheet1!$K$9,B1096-1,0))</f>
        <v>156.326313</v>
      </c>
      <c r="T1096" s="83">
        <f t="shared" si="30"/>
        <v>7369.450718</v>
      </c>
      <c r="U1096" s="83">
        <f t="shared" si="26"/>
        <v>0</v>
      </c>
      <c r="V1096" s="83">
        <f t="shared" si="27"/>
        <v>4.584751176</v>
      </c>
      <c r="W1096" s="83">
        <f t="shared" si="28"/>
        <v>3446.09935</v>
      </c>
    </row>
    <row r="1097" ht="12.75" customHeight="1">
      <c r="A1097" s="83">
        <f t="shared" si="29"/>
        <v>22.22</v>
      </c>
      <c r="B1097" s="83">
        <f>IF( ISERROR( MATCH(R1096,Sheet1!$K$9:$K$13,1) ), 1,  MATCH(R1096,Sheet1!$K$9:$K$13,1)+1)</f>
        <v>3</v>
      </c>
      <c r="C1097" s="94">
        <f>IF( ISERROR( MATCH(D1097,Sheet1!$B$25:$B$42) ), 1, MATCH(D1097,Sheet1!$B$25:$B$42))</f>
        <v>14</v>
      </c>
      <c r="D1097" s="83">
        <f>if(U1097, OFFSET(Sheet1!$P$9, 2*B1096-1, 0),T1096)</f>
        <v>7369.450718</v>
      </c>
      <c r="E1097" s="100">
        <f t="array" ref="E1097">index(Sheet1!$C$25:$H$42, C1097,B1097)</f>
        <v>148.4892474</v>
      </c>
      <c r="F1097" s="100">
        <f t="array" ref="F1097">index(Sheet1!$C$25:$H$42, C1097+1,B1097)</f>
        <v>159.0956222</v>
      </c>
      <c r="G1097" s="94">
        <f t="array" ref="G1097">index(Sheet1!$B$25:$B$42, C1097,1)</f>
        <v>7000</v>
      </c>
      <c r="H1097" s="94">
        <f t="array" ref="H1097">index(Sheet1!$B$25:$B$42, C1097+1,1)</f>
        <v>7500</v>
      </c>
      <c r="I1097" s="100">
        <f t="shared" si="17"/>
        <v>156.326313</v>
      </c>
      <c r="J1097" s="100">
        <f t="array" ref="J1097">index(Sheet1!$F$47:$K$64, C1097,B1097)</f>
        <v>1551.42</v>
      </c>
      <c r="K1097" s="100">
        <f t="array" ref="K1097">index(Sheet1!$F$47:$K$64, C1097+1,B1097)</f>
        <v>1351.35</v>
      </c>
      <c r="L1097" s="102">
        <f t="shared" si="18"/>
        <v>1403.58799</v>
      </c>
      <c r="M1097" s="83">
        <f>L1097/( 0.5*Sheet1!$F$18/12)</f>
        <v>1345.960734</v>
      </c>
      <c r="N1097" s="83">
        <f t="shared" si="19"/>
        <v>0.3864371903</v>
      </c>
      <c r="O1097" s="83">
        <f t="shared" si="20"/>
        <v>459.6003975</v>
      </c>
      <c r="P1097" s="83">
        <f t="shared" si="21"/>
        <v>0.1319553251</v>
      </c>
      <c r="Q1097" s="83">
        <f t="shared" si="22"/>
        <v>1</v>
      </c>
      <c r="R1097" s="86">
        <f t="shared" si="31"/>
        <v>156.3821833</v>
      </c>
      <c r="S1097" s="86">
        <f>min(R1097, offset(Sheet1!$K$9,B1097-1,0))</f>
        <v>156.3821833</v>
      </c>
      <c r="T1097" s="83">
        <f t="shared" si="30"/>
        <v>7372.084528</v>
      </c>
      <c r="U1097" s="83">
        <f t="shared" si="26"/>
        <v>0</v>
      </c>
      <c r="V1097" s="83">
        <f t="shared" si="27"/>
        <v>4.586391279</v>
      </c>
      <c r="W1097" s="83">
        <f t="shared" si="28"/>
        <v>3450.684101</v>
      </c>
    </row>
    <row r="1098" ht="12.75" customHeight="1">
      <c r="A1098" s="83">
        <f t="shared" si="29"/>
        <v>22.24</v>
      </c>
      <c r="B1098" s="83">
        <f>IF( ISERROR( MATCH(R1097,Sheet1!$K$9:$K$13,1) ), 1,  MATCH(R1097,Sheet1!$K$9:$K$13,1)+1)</f>
        <v>3</v>
      </c>
      <c r="C1098" s="94">
        <f>IF( ISERROR( MATCH(D1098,Sheet1!$B$25:$B$42) ), 1, MATCH(D1098,Sheet1!$B$25:$B$42))</f>
        <v>14</v>
      </c>
      <c r="D1098" s="83">
        <f>if(U1098, OFFSET(Sheet1!$P$9, 2*B1097-1, 0),T1097)</f>
        <v>7372.084528</v>
      </c>
      <c r="E1098" s="100">
        <f t="array" ref="E1098">index(Sheet1!$C$25:$H$42, C1098,B1098)</f>
        <v>148.4892474</v>
      </c>
      <c r="F1098" s="100">
        <f t="array" ref="F1098">index(Sheet1!$C$25:$H$42, C1098+1,B1098)</f>
        <v>159.0956222</v>
      </c>
      <c r="G1098" s="94">
        <f t="array" ref="G1098">index(Sheet1!$B$25:$B$42, C1098,1)</f>
        <v>7000</v>
      </c>
      <c r="H1098" s="94">
        <f t="array" ref="H1098">index(Sheet1!$B$25:$B$42, C1098+1,1)</f>
        <v>7500</v>
      </c>
      <c r="I1098" s="100">
        <f t="shared" si="17"/>
        <v>156.3821833</v>
      </c>
      <c r="J1098" s="100">
        <f t="array" ref="J1098">index(Sheet1!$F$47:$K$64, C1098,B1098)</f>
        <v>1551.42</v>
      </c>
      <c r="K1098" s="100">
        <f t="array" ref="K1098">index(Sheet1!$F$47:$K$64, C1098+1,B1098)</f>
        <v>1351.35</v>
      </c>
      <c r="L1098" s="102">
        <f t="shared" si="18"/>
        <v>1402.534097</v>
      </c>
      <c r="M1098" s="83">
        <f>L1098/( 0.5*Sheet1!$F$18/12)</f>
        <v>1344.950111</v>
      </c>
      <c r="N1098" s="83">
        <f t="shared" si="19"/>
        <v>0.3861470316</v>
      </c>
      <c r="O1098" s="83">
        <f t="shared" si="20"/>
        <v>459.9289745</v>
      </c>
      <c r="P1098" s="83">
        <f t="shared" si="21"/>
        <v>0.1320496625</v>
      </c>
      <c r="Q1098" s="83">
        <f t="shared" si="22"/>
        <v>1</v>
      </c>
      <c r="R1098" s="86">
        <f t="shared" si="31"/>
        <v>156.4379692</v>
      </c>
      <c r="S1098" s="86">
        <f>min(R1098, offset(Sheet1!$K$9,B1098-1,0))</f>
        <v>156.4379692</v>
      </c>
      <c r="T1098" s="83">
        <f t="shared" si="30"/>
        <v>7374.714358</v>
      </c>
      <c r="U1098" s="83">
        <f t="shared" si="26"/>
        <v>0</v>
      </c>
      <c r="V1098" s="83">
        <f t="shared" si="27"/>
        <v>4.588028904</v>
      </c>
      <c r="W1098" s="83">
        <f t="shared" si="28"/>
        <v>3455.270492</v>
      </c>
    </row>
    <row r="1099" ht="12.75" customHeight="1">
      <c r="A1099" s="83">
        <f t="shared" si="29"/>
        <v>22.26</v>
      </c>
      <c r="B1099" s="83">
        <f>IF( ISERROR( MATCH(R1098,Sheet1!$K$9:$K$13,1) ), 1,  MATCH(R1098,Sheet1!$K$9:$K$13,1)+1)</f>
        <v>3</v>
      </c>
      <c r="C1099" s="94">
        <f>IF( ISERROR( MATCH(D1099,Sheet1!$B$25:$B$42) ), 1, MATCH(D1099,Sheet1!$B$25:$B$42))</f>
        <v>14</v>
      </c>
      <c r="D1099" s="83">
        <f>if(U1099, OFFSET(Sheet1!$P$9, 2*B1098-1, 0),T1098)</f>
        <v>7374.714358</v>
      </c>
      <c r="E1099" s="100">
        <f t="array" ref="E1099">index(Sheet1!$C$25:$H$42, C1099,B1099)</f>
        <v>148.4892474</v>
      </c>
      <c r="F1099" s="100">
        <f t="array" ref="F1099">index(Sheet1!$C$25:$H$42, C1099+1,B1099)</f>
        <v>159.0956222</v>
      </c>
      <c r="G1099" s="94">
        <f t="array" ref="G1099">index(Sheet1!$B$25:$B$42, C1099,1)</f>
        <v>7000</v>
      </c>
      <c r="H1099" s="94">
        <f t="array" ref="H1099">index(Sheet1!$B$25:$B$42, C1099+1,1)</f>
        <v>7500</v>
      </c>
      <c r="I1099" s="100">
        <f t="shared" si="17"/>
        <v>156.4379692</v>
      </c>
      <c r="J1099" s="100">
        <f t="array" ref="J1099">index(Sheet1!$F$47:$K$64, C1099,B1099)</f>
        <v>1551.42</v>
      </c>
      <c r="K1099" s="100">
        <f t="array" ref="K1099">index(Sheet1!$F$47:$K$64, C1099+1,B1099)</f>
        <v>1351.35</v>
      </c>
      <c r="L1099" s="102">
        <f t="shared" si="18"/>
        <v>1401.481797</v>
      </c>
      <c r="M1099" s="83">
        <f>L1099/( 0.5*Sheet1!$F$18/12)</f>
        <v>1343.941015</v>
      </c>
      <c r="N1099" s="83">
        <f t="shared" si="19"/>
        <v>0.3858573113</v>
      </c>
      <c r="O1099" s="83">
        <f t="shared" si="20"/>
        <v>460.2571722</v>
      </c>
      <c r="P1099" s="83">
        <f t="shared" si="21"/>
        <v>0.132143891</v>
      </c>
      <c r="Q1099" s="83">
        <f t="shared" si="22"/>
        <v>1</v>
      </c>
      <c r="R1099" s="86">
        <f t="shared" si="31"/>
        <v>156.4936709</v>
      </c>
      <c r="S1099" s="86">
        <f>min(R1099, offset(Sheet1!$K$9,B1099-1,0))</f>
        <v>156.4936709</v>
      </c>
      <c r="T1099" s="83">
        <f t="shared" si="30"/>
        <v>7377.340214</v>
      </c>
      <c r="U1099" s="83">
        <f t="shared" si="26"/>
        <v>0</v>
      </c>
      <c r="V1099" s="83">
        <f t="shared" si="27"/>
        <v>4.589664055</v>
      </c>
      <c r="W1099" s="83">
        <f t="shared" si="28"/>
        <v>3459.858521</v>
      </c>
    </row>
    <row r="1100" ht="12.75" customHeight="1">
      <c r="A1100" s="83">
        <f t="shared" si="29"/>
        <v>22.28</v>
      </c>
      <c r="B1100" s="83">
        <f>IF( ISERROR( MATCH(R1099,Sheet1!$K$9:$K$13,1) ), 1,  MATCH(R1099,Sheet1!$K$9:$K$13,1)+1)</f>
        <v>3</v>
      </c>
      <c r="C1100" s="94">
        <f>IF( ISERROR( MATCH(D1100,Sheet1!$B$25:$B$42) ), 1, MATCH(D1100,Sheet1!$B$25:$B$42))</f>
        <v>14</v>
      </c>
      <c r="D1100" s="83">
        <f>if(U1100, OFFSET(Sheet1!$P$9, 2*B1099-1, 0),T1099)</f>
        <v>7377.340214</v>
      </c>
      <c r="E1100" s="100">
        <f t="array" ref="E1100">index(Sheet1!$C$25:$H$42, C1100,B1100)</f>
        <v>148.4892474</v>
      </c>
      <c r="F1100" s="100">
        <f t="array" ref="F1100">index(Sheet1!$C$25:$H$42, C1100+1,B1100)</f>
        <v>159.0956222</v>
      </c>
      <c r="G1100" s="94">
        <f t="array" ref="G1100">index(Sheet1!$B$25:$B$42, C1100,1)</f>
        <v>7000</v>
      </c>
      <c r="H1100" s="94">
        <f t="array" ref="H1100">index(Sheet1!$B$25:$B$42, C1100+1,1)</f>
        <v>7500</v>
      </c>
      <c r="I1100" s="100">
        <f t="shared" si="17"/>
        <v>156.4936709</v>
      </c>
      <c r="J1100" s="100">
        <f t="array" ref="J1100">index(Sheet1!$F$47:$K$64, C1100,B1100)</f>
        <v>1551.42</v>
      </c>
      <c r="K1100" s="100">
        <f t="array" ref="K1100">index(Sheet1!$F$47:$K$64, C1100+1,B1100)</f>
        <v>1351.35</v>
      </c>
      <c r="L1100" s="102">
        <f t="shared" si="18"/>
        <v>1400.431087</v>
      </c>
      <c r="M1100" s="83">
        <f>L1100/( 0.5*Sheet1!$F$18/12)</f>
        <v>1342.933444</v>
      </c>
      <c r="N1100" s="83">
        <f t="shared" si="19"/>
        <v>0.3855680288</v>
      </c>
      <c r="O1100" s="83">
        <f t="shared" si="20"/>
        <v>460.5849908</v>
      </c>
      <c r="P1100" s="83">
        <f t="shared" si="21"/>
        <v>0.1322380106</v>
      </c>
      <c r="Q1100" s="83">
        <f t="shared" si="22"/>
        <v>1</v>
      </c>
      <c r="R1100" s="86">
        <f t="shared" si="31"/>
        <v>156.5492883</v>
      </c>
      <c r="S1100" s="86">
        <f>min(R1100, offset(Sheet1!$K$9,B1100-1,0))</f>
        <v>156.5492883</v>
      </c>
      <c r="T1100" s="83">
        <f t="shared" si="30"/>
        <v>7379.962102</v>
      </c>
      <c r="U1100" s="83">
        <f t="shared" si="26"/>
        <v>0</v>
      </c>
      <c r="V1100" s="83">
        <f t="shared" si="27"/>
        <v>4.591296734</v>
      </c>
      <c r="W1100" s="83">
        <f t="shared" si="28"/>
        <v>3464.448185</v>
      </c>
    </row>
    <row r="1101" ht="12.75" customHeight="1">
      <c r="A1101" s="83">
        <f t="shared" si="29"/>
        <v>22.3</v>
      </c>
      <c r="B1101" s="83">
        <f>IF( ISERROR( MATCH(R1100,Sheet1!$K$9:$K$13,1) ), 1,  MATCH(R1100,Sheet1!$K$9:$K$13,1)+1)</f>
        <v>3</v>
      </c>
      <c r="C1101" s="94">
        <f>IF( ISERROR( MATCH(D1101,Sheet1!$B$25:$B$42) ), 1, MATCH(D1101,Sheet1!$B$25:$B$42))</f>
        <v>14</v>
      </c>
      <c r="D1101" s="83">
        <f>if(U1101, OFFSET(Sheet1!$P$9, 2*B1100-1, 0),T1100)</f>
        <v>7379.962102</v>
      </c>
      <c r="E1101" s="100">
        <f t="array" ref="E1101">index(Sheet1!$C$25:$H$42, C1101,B1101)</f>
        <v>148.4892474</v>
      </c>
      <c r="F1101" s="100">
        <f t="array" ref="F1101">index(Sheet1!$C$25:$H$42, C1101+1,B1101)</f>
        <v>159.0956222</v>
      </c>
      <c r="G1101" s="94">
        <f t="array" ref="G1101">index(Sheet1!$B$25:$B$42, C1101,1)</f>
        <v>7000</v>
      </c>
      <c r="H1101" s="94">
        <f t="array" ref="H1101">index(Sheet1!$B$25:$B$42, C1101+1,1)</f>
        <v>7500</v>
      </c>
      <c r="I1101" s="100">
        <f t="shared" si="17"/>
        <v>156.5492883</v>
      </c>
      <c r="J1101" s="100">
        <f t="array" ref="J1101">index(Sheet1!$F$47:$K$64, C1101,B1101)</f>
        <v>1551.42</v>
      </c>
      <c r="K1101" s="100">
        <f t="array" ref="K1101">index(Sheet1!$F$47:$K$64, C1101+1,B1101)</f>
        <v>1351.35</v>
      </c>
      <c r="L1101" s="102">
        <f t="shared" si="18"/>
        <v>1399.381965</v>
      </c>
      <c r="M1101" s="83">
        <f>L1101/( 0.5*Sheet1!$F$18/12)</f>
        <v>1341.927396</v>
      </c>
      <c r="N1101" s="83">
        <f t="shared" si="19"/>
        <v>0.3852791835</v>
      </c>
      <c r="O1101" s="83">
        <f t="shared" si="20"/>
        <v>460.9124305</v>
      </c>
      <c r="P1101" s="83">
        <f t="shared" si="21"/>
        <v>0.1323320214</v>
      </c>
      <c r="Q1101" s="83">
        <f t="shared" si="22"/>
        <v>1</v>
      </c>
      <c r="R1101" s="86">
        <f t="shared" si="31"/>
        <v>156.6048217</v>
      </c>
      <c r="S1101" s="86">
        <f>min(R1101, offset(Sheet1!$K$9,B1101-1,0))</f>
        <v>156.6048217</v>
      </c>
      <c r="T1101" s="83">
        <f t="shared" si="30"/>
        <v>7382.580027</v>
      </c>
      <c r="U1101" s="83">
        <f t="shared" si="26"/>
        <v>0</v>
      </c>
      <c r="V1101" s="83">
        <f t="shared" si="27"/>
        <v>4.592926947</v>
      </c>
      <c r="W1101" s="83">
        <f t="shared" si="28"/>
        <v>3469.039482</v>
      </c>
    </row>
    <row r="1102" ht="12.75" customHeight="1">
      <c r="A1102" s="83">
        <f t="shared" si="29"/>
        <v>22.32</v>
      </c>
      <c r="B1102" s="83">
        <f>IF( ISERROR( MATCH(R1101,Sheet1!$K$9:$K$13,1) ), 1,  MATCH(R1101,Sheet1!$K$9:$K$13,1)+1)</f>
        <v>3</v>
      </c>
      <c r="C1102" s="94">
        <f>IF( ISERROR( MATCH(D1102,Sheet1!$B$25:$B$42) ), 1, MATCH(D1102,Sheet1!$B$25:$B$42))</f>
        <v>14</v>
      </c>
      <c r="D1102" s="83">
        <f>if(U1102, OFFSET(Sheet1!$P$9, 2*B1101-1, 0),T1101)</f>
        <v>7382.580027</v>
      </c>
      <c r="E1102" s="100">
        <f t="array" ref="E1102">index(Sheet1!$C$25:$H$42, C1102,B1102)</f>
        <v>148.4892474</v>
      </c>
      <c r="F1102" s="100">
        <f t="array" ref="F1102">index(Sheet1!$C$25:$H$42, C1102+1,B1102)</f>
        <v>159.0956222</v>
      </c>
      <c r="G1102" s="94">
        <f t="array" ref="G1102">index(Sheet1!$B$25:$B$42, C1102,1)</f>
        <v>7000</v>
      </c>
      <c r="H1102" s="94">
        <f t="array" ref="H1102">index(Sheet1!$B$25:$B$42, C1102+1,1)</f>
        <v>7500</v>
      </c>
      <c r="I1102" s="100">
        <f t="shared" si="17"/>
        <v>156.6048217</v>
      </c>
      <c r="J1102" s="100">
        <f t="array" ref="J1102">index(Sheet1!$F$47:$K$64, C1102,B1102)</f>
        <v>1551.42</v>
      </c>
      <c r="K1102" s="100">
        <f t="array" ref="K1102">index(Sheet1!$F$47:$K$64, C1102+1,B1102)</f>
        <v>1351.35</v>
      </c>
      <c r="L1102" s="102">
        <f t="shared" si="18"/>
        <v>1398.334428</v>
      </c>
      <c r="M1102" s="83">
        <f>L1102/( 0.5*Sheet1!$F$18/12)</f>
        <v>1340.922868</v>
      </c>
      <c r="N1102" s="83">
        <f t="shared" si="19"/>
        <v>0.3849907746</v>
      </c>
      <c r="O1102" s="83">
        <f t="shared" si="20"/>
        <v>461.2394913</v>
      </c>
      <c r="P1102" s="83">
        <f t="shared" si="21"/>
        <v>0.1324259234</v>
      </c>
      <c r="Q1102" s="83">
        <f t="shared" si="22"/>
        <v>1</v>
      </c>
      <c r="R1102" s="86">
        <f t="shared" si="31"/>
        <v>156.6602712</v>
      </c>
      <c r="S1102" s="86">
        <f>min(R1102, offset(Sheet1!$K$9,B1102-1,0))</f>
        <v>156.6602712</v>
      </c>
      <c r="T1102" s="83">
        <f t="shared" si="30"/>
        <v>7385.193996</v>
      </c>
      <c r="U1102" s="83">
        <f t="shared" si="26"/>
        <v>0</v>
      </c>
      <c r="V1102" s="83">
        <f t="shared" si="27"/>
        <v>4.594554696</v>
      </c>
      <c r="W1102" s="83">
        <f t="shared" si="28"/>
        <v>3473.632409</v>
      </c>
    </row>
    <row r="1103" ht="12.75" customHeight="1">
      <c r="A1103" s="83">
        <f t="shared" si="29"/>
        <v>22.34</v>
      </c>
      <c r="B1103" s="83">
        <f>IF( ISERROR( MATCH(R1102,Sheet1!$K$9:$K$13,1) ), 1,  MATCH(R1102,Sheet1!$K$9:$K$13,1)+1)</f>
        <v>3</v>
      </c>
      <c r="C1103" s="94">
        <f>IF( ISERROR( MATCH(D1103,Sheet1!$B$25:$B$42) ), 1, MATCH(D1103,Sheet1!$B$25:$B$42))</f>
        <v>14</v>
      </c>
      <c r="D1103" s="83">
        <f>if(U1103, OFFSET(Sheet1!$P$9, 2*B1102-1, 0),T1102)</f>
        <v>7385.193996</v>
      </c>
      <c r="E1103" s="100">
        <f t="array" ref="E1103">index(Sheet1!$C$25:$H$42, C1103,B1103)</f>
        <v>148.4892474</v>
      </c>
      <c r="F1103" s="100">
        <f t="array" ref="F1103">index(Sheet1!$C$25:$H$42, C1103+1,B1103)</f>
        <v>159.0956222</v>
      </c>
      <c r="G1103" s="94">
        <f t="array" ref="G1103">index(Sheet1!$B$25:$B$42, C1103,1)</f>
        <v>7000</v>
      </c>
      <c r="H1103" s="94">
        <f t="array" ref="H1103">index(Sheet1!$B$25:$B$42, C1103+1,1)</f>
        <v>7500</v>
      </c>
      <c r="I1103" s="100">
        <f t="shared" si="17"/>
        <v>156.6602712</v>
      </c>
      <c r="J1103" s="100">
        <f t="array" ref="J1103">index(Sheet1!$F$47:$K$64, C1103,B1103)</f>
        <v>1551.42</v>
      </c>
      <c r="K1103" s="100">
        <f t="array" ref="K1103">index(Sheet1!$F$47:$K$64, C1103+1,B1103)</f>
        <v>1351.35</v>
      </c>
      <c r="L1103" s="102">
        <f t="shared" si="18"/>
        <v>1397.288474</v>
      </c>
      <c r="M1103" s="83">
        <f>L1103/( 0.5*Sheet1!$F$18/12)</f>
        <v>1339.919858</v>
      </c>
      <c r="N1103" s="83">
        <f t="shared" si="19"/>
        <v>0.3847028017</v>
      </c>
      <c r="O1103" s="83">
        <f t="shared" si="20"/>
        <v>461.5661736</v>
      </c>
      <c r="P1103" s="83">
        <f t="shared" si="21"/>
        <v>0.1325197168</v>
      </c>
      <c r="Q1103" s="83">
        <f t="shared" si="22"/>
        <v>1</v>
      </c>
      <c r="R1103" s="86">
        <f t="shared" si="31"/>
        <v>156.7156368</v>
      </c>
      <c r="S1103" s="86">
        <f>min(R1103, offset(Sheet1!$K$9,B1103-1,0))</f>
        <v>156.7156368</v>
      </c>
      <c r="T1103" s="83">
        <f t="shared" si="30"/>
        <v>7387.804014</v>
      </c>
      <c r="U1103" s="83">
        <f t="shared" si="26"/>
        <v>0</v>
      </c>
      <c r="V1103" s="83">
        <f t="shared" si="27"/>
        <v>4.596179984</v>
      </c>
      <c r="W1103" s="83">
        <f t="shared" si="28"/>
        <v>3478.226964</v>
      </c>
    </row>
    <row r="1104" ht="12.75" customHeight="1">
      <c r="A1104" s="83">
        <f t="shared" si="29"/>
        <v>22.36</v>
      </c>
      <c r="B1104" s="83">
        <f>IF( ISERROR( MATCH(R1103,Sheet1!$K$9:$K$13,1) ), 1,  MATCH(R1103,Sheet1!$K$9:$K$13,1)+1)</f>
        <v>3</v>
      </c>
      <c r="C1104" s="94">
        <f>IF( ISERROR( MATCH(D1104,Sheet1!$B$25:$B$42) ), 1, MATCH(D1104,Sheet1!$B$25:$B$42))</f>
        <v>14</v>
      </c>
      <c r="D1104" s="83">
        <f>if(U1104, OFFSET(Sheet1!$P$9, 2*B1103-1, 0),T1103)</f>
        <v>7387.804014</v>
      </c>
      <c r="E1104" s="100">
        <f t="array" ref="E1104">index(Sheet1!$C$25:$H$42, C1104,B1104)</f>
        <v>148.4892474</v>
      </c>
      <c r="F1104" s="100">
        <f t="array" ref="F1104">index(Sheet1!$C$25:$H$42, C1104+1,B1104)</f>
        <v>159.0956222</v>
      </c>
      <c r="G1104" s="94">
        <f t="array" ref="G1104">index(Sheet1!$B$25:$B$42, C1104,1)</f>
        <v>7000</v>
      </c>
      <c r="H1104" s="94">
        <f t="array" ref="H1104">index(Sheet1!$B$25:$B$42, C1104+1,1)</f>
        <v>7500</v>
      </c>
      <c r="I1104" s="100">
        <f t="shared" si="17"/>
        <v>156.7156368</v>
      </c>
      <c r="J1104" s="100">
        <f t="array" ref="J1104">index(Sheet1!$F$47:$K$64, C1104,B1104)</f>
        <v>1551.42</v>
      </c>
      <c r="K1104" s="100">
        <f t="array" ref="K1104">index(Sheet1!$F$47:$K$64, C1104+1,B1104)</f>
        <v>1351.35</v>
      </c>
      <c r="L1104" s="102">
        <f t="shared" si="18"/>
        <v>1396.244102</v>
      </c>
      <c r="M1104" s="83">
        <f>L1104/( 0.5*Sheet1!$F$18/12)</f>
        <v>1338.918365</v>
      </c>
      <c r="N1104" s="83">
        <f t="shared" si="19"/>
        <v>0.3844152641</v>
      </c>
      <c r="O1104" s="83">
        <f t="shared" si="20"/>
        <v>461.8924775</v>
      </c>
      <c r="P1104" s="83">
        <f t="shared" si="21"/>
        <v>0.1326134015</v>
      </c>
      <c r="Q1104" s="83">
        <f t="shared" si="22"/>
        <v>1</v>
      </c>
      <c r="R1104" s="86">
        <f t="shared" si="31"/>
        <v>156.7709188</v>
      </c>
      <c r="S1104" s="86">
        <f>min(R1104, offset(Sheet1!$K$9,B1104-1,0))</f>
        <v>156.7709188</v>
      </c>
      <c r="T1104" s="83">
        <f t="shared" si="30"/>
        <v>7390.410086</v>
      </c>
      <c r="U1104" s="83">
        <f t="shared" si="26"/>
        <v>0</v>
      </c>
      <c r="V1104" s="83">
        <f t="shared" si="27"/>
        <v>4.597802816</v>
      </c>
      <c r="W1104" s="83">
        <f t="shared" si="28"/>
        <v>3482.823144</v>
      </c>
    </row>
    <row r="1105" ht="12.75" customHeight="1">
      <c r="A1105" s="83">
        <f t="shared" si="29"/>
        <v>22.38</v>
      </c>
      <c r="B1105" s="83">
        <f>IF( ISERROR( MATCH(R1104,Sheet1!$K$9:$K$13,1) ), 1,  MATCH(R1104,Sheet1!$K$9:$K$13,1)+1)</f>
        <v>3</v>
      </c>
      <c r="C1105" s="94">
        <f>IF( ISERROR( MATCH(D1105,Sheet1!$B$25:$B$42) ), 1, MATCH(D1105,Sheet1!$B$25:$B$42))</f>
        <v>14</v>
      </c>
      <c r="D1105" s="83">
        <f>if(U1105, OFFSET(Sheet1!$P$9, 2*B1104-1, 0),T1104)</f>
        <v>7390.410086</v>
      </c>
      <c r="E1105" s="100">
        <f t="array" ref="E1105">index(Sheet1!$C$25:$H$42, C1105,B1105)</f>
        <v>148.4892474</v>
      </c>
      <c r="F1105" s="100">
        <f t="array" ref="F1105">index(Sheet1!$C$25:$H$42, C1105+1,B1105)</f>
        <v>159.0956222</v>
      </c>
      <c r="G1105" s="94">
        <f t="array" ref="G1105">index(Sheet1!$B$25:$B$42, C1105,1)</f>
        <v>7000</v>
      </c>
      <c r="H1105" s="94">
        <f t="array" ref="H1105">index(Sheet1!$B$25:$B$42, C1105+1,1)</f>
        <v>7500</v>
      </c>
      <c r="I1105" s="100">
        <f t="shared" si="17"/>
        <v>156.7709188</v>
      </c>
      <c r="J1105" s="100">
        <f t="array" ref="J1105">index(Sheet1!$F$47:$K$64, C1105,B1105)</f>
        <v>1551.42</v>
      </c>
      <c r="K1105" s="100">
        <f t="array" ref="K1105">index(Sheet1!$F$47:$K$64, C1105+1,B1105)</f>
        <v>1351.35</v>
      </c>
      <c r="L1105" s="102">
        <f t="shared" si="18"/>
        <v>1395.201308</v>
      </c>
      <c r="M1105" s="83">
        <f>L1105/( 0.5*Sheet1!$F$18/12)</f>
        <v>1337.918385</v>
      </c>
      <c r="N1105" s="83">
        <f t="shared" si="19"/>
        <v>0.3841281612</v>
      </c>
      <c r="O1105" s="83">
        <f t="shared" si="20"/>
        <v>462.2184032</v>
      </c>
      <c r="P1105" s="83">
        <f t="shared" si="21"/>
        <v>0.1327069776</v>
      </c>
      <c r="Q1105" s="83">
        <f t="shared" si="22"/>
        <v>1</v>
      </c>
      <c r="R1105" s="86">
        <f t="shared" si="31"/>
        <v>156.8261172</v>
      </c>
      <c r="S1105" s="86">
        <f>min(R1105, offset(Sheet1!$K$9,B1105-1,0))</f>
        <v>156.8261172</v>
      </c>
      <c r="T1105" s="83">
        <f t="shared" si="30"/>
        <v>7393.012218</v>
      </c>
      <c r="U1105" s="83">
        <f t="shared" si="26"/>
        <v>0</v>
      </c>
      <c r="V1105" s="83">
        <f t="shared" si="27"/>
        <v>4.599423194</v>
      </c>
      <c r="W1105" s="83">
        <f t="shared" si="28"/>
        <v>3487.420947</v>
      </c>
    </row>
    <row r="1106" ht="12.75" customHeight="1">
      <c r="A1106" s="83">
        <f t="shared" si="29"/>
        <v>22.4</v>
      </c>
      <c r="B1106" s="83">
        <f>IF( ISERROR( MATCH(R1105,Sheet1!$K$9:$K$13,1) ), 1,  MATCH(R1105,Sheet1!$K$9:$K$13,1)+1)</f>
        <v>3</v>
      </c>
      <c r="C1106" s="94">
        <f>IF( ISERROR( MATCH(D1106,Sheet1!$B$25:$B$42) ), 1, MATCH(D1106,Sheet1!$B$25:$B$42))</f>
        <v>14</v>
      </c>
      <c r="D1106" s="83">
        <f>if(U1106, OFFSET(Sheet1!$P$9, 2*B1105-1, 0),T1105)</f>
        <v>7393.012218</v>
      </c>
      <c r="E1106" s="100">
        <f t="array" ref="E1106">index(Sheet1!$C$25:$H$42, C1106,B1106)</f>
        <v>148.4892474</v>
      </c>
      <c r="F1106" s="100">
        <f t="array" ref="F1106">index(Sheet1!$C$25:$H$42, C1106+1,B1106)</f>
        <v>159.0956222</v>
      </c>
      <c r="G1106" s="94">
        <f t="array" ref="G1106">index(Sheet1!$B$25:$B$42, C1106,1)</f>
        <v>7000</v>
      </c>
      <c r="H1106" s="94">
        <f t="array" ref="H1106">index(Sheet1!$B$25:$B$42, C1106+1,1)</f>
        <v>7500</v>
      </c>
      <c r="I1106" s="100">
        <f t="shared" si="17"/>
        <v>156.8261172</v>
      </c>
      <c r="J1106" s="100">
        <f t="array" ref="J1106">index(Sheet1!$F$47:$K$64, C1106,B1106)</f>
        <v>1551.42</v>
      </c>
      <c r="K1106" s="100">
        <f t="array" ref="K1106">index(Sheet1!$F$47:$K$64, C1106+1,B1106)</f>
        <v>1351.35</v>
      </c>
      <c r="L1106" s="102">
        <f t="shared" si="18"/>
        <v>1394.160091</v>
      </c>
      <c r="M1106" s="83">
        <f>L1106/( 0.5*Sheet1!$F$18/12)</f>
        <v>1336.919918</v>
      </c>
      <c r="N1106" s="83">
        <f t="shared" si="19"/>
        <v>0.3838414922</v>
      </c>
      <c r="O1106" s="83">
        <f t="shared" si="20"/>
        <v>462.5439507</v>
      </c>
      <c r="P1106" s="83">
        <f t="shared" si="21"/>
        <v>0.1328004452</v>
      </c>
      <c r="Q1106" s="83">
        <f t="shared" si="22"/>
        <v>1</v>
      </c>
      <c r="R1106" s="86">
        <f t="shared" si="31"/>
        <v>156.8812321</v>
      </c>
      <c r="S1106" s="86">
        <f>min(R1106, offset(Sheet1!$K$9,B1106-1,0))</f>
        <v>156.8812321</v>
      </c>
      <c r="T1106" s="83">
        <f t="shared" si="30"/>
        <v>7395.610416</v>
      </c>
      <c r="U1106" s="83">
        <f t="shared" si="26"/>
        <v>0</v>
      </c>
      <c r="V1106" s="83">
        <f t="shared" si="27"/>
        <v>4.601041122</v>
      </c>
      <c r="W1106" s="83">
        <f t="shared" si="28"/>
        <v>3492.02037</v>
      </c>
    </row>
    <row r="1107" ht="12.75" customHeight="1">
      <c r="A1107" s="83">
        <f t="shared" si="29"/>
        <v>22.42</v>
      </c>
      <c r="B1107" s="83">
        <f>IF( ISERROR( MATCH(R1106,Sheet1!$K$9:$K$13,1) ), 1,  MATCH(R1106,Sheet1!$K$9:$K$13,1)+1)</f>
        <v>3</v>
      </c>
      <c r="C1107" s="94">
        <f>IF( ISERROR( MATCH(D1107,Sheet1!$B$25:$B$42) ), 1, MATCH(D1107,Sheet1!$B$25:$B$42))</f>
        <v>14</v>
      </c>
      <c r="D1107" s="83">
        <f>if(U1107, OFFSET(Sheet1!$P$9, 2*B1106-1, 0),T1106)</f>
        <v>7395.610416</v>
      </c>
      <c r="E1107" s="100">
        <f t="array" ref="E1107">index(Sheet1!$C$25:$H$42, C1107,B1107)</f>
        <v>148.4892474</v>
      </c>
      <c r="F1107" s="100">
        <f t="array" ref="F1107">index(Sheet1!$C$25:$H$42, C1107+1,B1107)</f>
        <v>159.0956222</v>
      </c>
      <c r="G1107" s="94">
        <f t="array" ref="G1107">index(Sheet1!$B$25:$B$42, C1107,1)</f>
        <v>7000</v>
      </c>
      <c r="H1107" s="94">
        <f t="array" ref="H1107">index(Sheet1!$B$25:$B$42, C1107+1,1)</f>
        <v>7500</v>
      </c>
      <c r="I1107" s="100">
        <f t="shared" si="17"/>
        <v>156.8812321</v>
      </c>
      <c r="J1107" s="100">
        <f t="array" ref="J1107">index(Sheet1!$F$47:$K$64, C1107,B1107)</f>
        <v>1551.42</v>
      </c>
      <c r="K1107" s="100">
        <f t="array" ref="K1107">index(Sheet1!$F$47:$K$64, C1107+1,B1107)</f>
        <v>1351.35</v>
      </c>
      <c r="L1107" s="102">
        <f t="shared" si="18"/>
        <v>1393.120448</v>
      </c>
      <c r="M1107" s="83">
        <f>L1107/( 0.5*Sheet1!$F$18/12)</f>
        <v>1335.922959</v>
      </c>
      <c r="N1107" s="83">
        <f t="shared" si="19"/>
        <v>0.3835552568</v>
      </c>
      <c r="O1107" s="83">
        <f t="shared" si="20"/>
        <v>462.8691205</v>
      </c>
      <c r="P1107" s="83">
        <f t="shared" si="21"/>
        <v>0.1328938043</v>
      </c>
      <c r="Q1107" s="83">
        <f t="shared" si="22"/>
        <v>1</v>
      </c>
      <c r="R1107" s="86">
        <f t="shared" si="31"/>
        <v>156.9362637</v>
      </c>
      <c r="S1107" s="86">
        <f>min(R1107, offset(Sheet1!$K$9,B1107-1,0))</f>
        <v>156.9362637</v>
      </c>
      <c r="T1107" s="83">
        <f t="shared" si="30"/>
        <v>7398.204685</v>
      </c>
      <c r="U1107" s="83">
        <f t="shared" si="26"/>
        <v>0</v>
      </c>
      <c r="V1107" s="83">
        <f t="shared" si="27"/>
        <v>4.602656604</v>
      </c>
      <c r="W1107" s="83">
        <f t="shared" si="28"/>
        <v>3496.621411</v>
      </c>
    </row>
    <row r="1108" ht="12.75" customHeight="1">
      <c r="A1108" s="83">
        <f t="shared" si="29"/>
        <v>22.44</v>
      </c>
      <c r="B1108" s="83">
        <f>IF( ISERROR( MATCH(R1107,Sheet1!$K$9:$K$13,1) ), 1,  MATCH(R1107,Sheet1!$K$9:$K$13,1)+1)</f>
        <v>3</v>
      </c>
      <c r="C1108" s="94">
        <f>IF( ISERROR( MATCH(D1108,Sheet1!$B$25:$B$42) ), 1, MATCH(D1108,Sheet1!$B$25:$B$42))</f>
        <v>14</v>
      </c>
      <c r="D1108" s="83">
        <f>if(U1108, OFFSET(Sheet1!$P$9, 2*B1107-1, 0),T1107)</f>
        <v>7398.204685</v>
      </c>
      <c r="E1108" s="100">
        <f t="array" ref="E1108">index(Sheet1!$C$25:$H$42, C1108,B1108)</f>
        <v>148.4892474</v>
      </c>
      <c r="F1108" s="100">
        <f t="array" ref="F1108">index(Sheet1!$C$25:$H$42, C1108+1,B1108)</f>
        <v>159.0956222</v>
      </c>
      <c r="G1108" s="94">
        <f t="array" ref="G1108">index(Sheet1!$B$25:$B$42, C1108,1)</f>
        <v>7000</v>
      </c>
      <c r="H1108" s="94">
        <f t="array" ref="H1108">index(Sheet1!$B$25:$B$42, C1108+1,1)</f>
        <v>7500</v>
      </c>
      <c r="I1108" s="100">
        <f t="shared" si="17"/>
        <v>156.9362637</v>
      </c>
      <c r="J1108" s="100">
        <f t="array" ref="J1108">index(Sheet1!$F$47:$K$64, C1108,B1108)</f>
        <v>1551.42</v>
      </c>
      <c r="K1108" s="100">
        <f t="array" ref="K1108">index(Sheet1!$F$47:$K$64, C1108+1,B1108)</f>
        <v>1351.35</v>
      </c>
      <c r="L1108" s="102">
        <f t="shared" si="18"/>
        <v>1392.082377</v>
      </c>
      <c r="M1108" s="83">
        <f>L1108/( 0.5*Sheet1!$F$18/12)</f>
        <v>1334.927509</v>
      </c>
      <c r="N1108" s="83">
        <f t="shared" si="19"/>
        <v>0.3832694541</v>
      </c>
      <c r="O1108" s="83">
        <f t="shared" si="20"/>
        <v>463.1939125</v>
      </c>
      <c r="P1108" s="83">
        <f t="shared" si="21"/>
        <v>0.132987055</v>
      </c>
      <c r="Q1108" s="83">
        <f t="shared" si="22"/>
        <v>1</v>
      </c>
      <c r="R1108" s="86">
        <f t="shared" si="31"/>
        <v>156.991212</v>
      </c>
      <c r="S1108" s="86">
        <f>min(R1108, offset(Sheet1!$K$9,B1108-1,0))</f>
        <v>156.991212</v>
      </c>
      <c r="T1108" s="83">
        <f t="shared" si="30"/>
        <v>7400.795031</v>
      </c>
      <c r="U1108" s="83">
        <f t="shared" si="26"/>
        <v>0</v>
      </c>
      <c r="V1108" s="83">
        <f t="shared" si="27"/>
        <v>4.604269643</v>
      </c>
      <c r="W1108" s="83">
        <f t="shared" si="28"/>
        <v>3501.224067</v>
      </c>
    </row>
    <row r="1109" ht="12.75" customHeight="1">
      <c r="A1109" s="83">
        <f t="shared" si="29"/>
        <v>22.46</v>
      </c>
      <c r="B1109" s="83">
        <f>IF( ISERROR( MATCH(R1108,Sheet1!$K$9:$K$13,1) ), 1,  MATCH(R1108,Sheet1!$K$9:$K$13,1)+1)</f>
        <v>3</v>
      </c>
      <c r="C1109" s="94">
        <f>IF( ISERROR( MATCH(D1109,Sheet1!$B$25:$B$42) ), 1, MATCH(D1109,Sheet1!$B$25:$B$42))</f>
        <v>14</v>
      </c>
      <c r="D1109" s="83">
        <f>if(U1109, OFFSET(Sheet1!$P$9, 2*B1108-1, 0),T1108)</f>
        <v>7400.795031</v>
      </c>
      <c r="E1109" s="100">
        <f t="array" ref="E1109">index(Sheet1!$C$25:$H$42, C1109,B1109)</f>
        <v>148.4892474</v>
      </c>
      <c r="F1109" s="100">
        <f t="array" ref="F1109">index(Sheet1!$C$25:$H$42, C1109+1,B1109)</f>
        <v>159.0956222</v>
      </c>
      <c r="G1109" s="94">
        <f t="array" ref="G1109">index(Sheet1!$B$25:$B$42, C1109,1)</f>
        <v>7000</v>
      </c>
      <c r="H1109" s="94">
        <f t="array" ref="H1109">index(Sheet1!$B$25:$B$42, C1109+1,1)</f>
        <v>7500</v>
      </c>
      <c r="I1109" s="100">
        <f t="shared" si="17"/>
        <v>156.991212</v>
      </c>
      <c r="J1109" s="100">
        <f t="array" ref="J1109">index(Sheet1!$F$47:$K$64, C1109,B1109)</f>
        <v>1551.42</v>
      </c>
      <c r="K1109" s="100">
        <f t="array" ref="K1109">index(Sheet1!$F$47:$K$64, C1109+1,B1109)</f>
        <v>1351.35</v>
      </c>
      <c r="L1109" s="102">
        <f t="shared" si="18"/>
        <v>1391.045876</v>
      </c>
      <c r="M1109" s="83">
        <f>L1109/( 0.5*Sheet1!$F$18/12)</f>
        <v>1333.933563</v>
      </c>
      <c r="N1109" s="83">
        <f t="shared" si="19"/>
        <v>0.3829840836</v>
      </c>
      <c r="O1109" s="83">
        <f t="shared" si="20"/>
        <v>463.5183271</v>
      </c>
      <c r="P1109" s="83">
        <f t="shared" si="21"/>
        <v>0.1330801973</v>
      </c>
      <c r="Q1109" s="83">
        <f t="shared" si="22"/>
        <v>1</v>
      </c>
      <c r="R1109" s="86">
        <f t="shared" si="31"/>
        <v>157.0460773</v>
      </c>
      <c r="S1109" s="86">
        <f>min(R1109, offset(Sheet1!$K$9,B1109-1,0))</f>
        <v>157.0460773</v>
      </c>
      <c r="T1109" s="83">
        <f t="shared" si="30"/>
        <v>7403.38146</v>
      </c>
      <c r="U1109" s="83">
        <f t="shared" si="26"/>
        <v>0</v>
      </c>
      <c r="V1109" s="83">
        <f t="shared" si="27"/>
        <v>4.605880243</v>
      </c>
      <c r="W1109" s="83">
        <f t="shared" si="28"/>
        <v>3505.828337</v>
      </c>
    </row>
    <row r="1110" ht="12.75" customHeight="1">
      <c r="A1110" s="83">
        <f t="shared" si="29"/>
        <v>22.48</v>
      </c>
      <c r="B1110" s="83">
        <f>IF( ISERROR( MATCH(R1109,Sheet1!$K$9:$K$13,1) ), 1,  MATCH(R1109,Sheet1!$K$9:$K$13,1)+1)</f>
        <v>3</v>
      </c>
      <c r="C1110" s="94">
        <f>IF( ISERROR( MATCH(D1110,Sheet1!$B$25:$B$42) ), 1, MATCH(D1110,Sheet1!$B$25:$B$42))</f>
        <v>14</v>
      </c>
      <c r="D1110" s="83">
        <f>if(U1110, OFFSET(Sheet1!$P$9, 2*B1109-1, 0),T1109)</f>
        <v>7403.38146</v>
      </c>
      <c r="E1110" s="100">
        <f t="array" ref="E1110">index(Sheet1!$C$25:$H$42, C1110,B1110)</f>
        <v>148.4892474</v>
      </c>
      <c r="F1110" s="100">
        <f t="array" ref="F1110">index(Sheet1!$C$25:$H$42, C1110+1,B1110)</f>
        <v>159.0956222</v>
      </c>
      <c r="G1110" s="94">
        <f t="array" ref="G1110">index(Sheet1!$B$25:$B$42, C1110,1)</f>
        <v>7000</v>
      </c>
      <c r="H1110" s="94">
        <f t="array" ref="H1110">index(Sheet1!$B$25:$B$42, C1110+1,1)</f>
        <v>7500</v>
      </c>
      <c r="I1110" s="100">
        <f t="shared" si="17"/>
        <v>157.0460773</v>
      </c>
      <c r="J1110" s="100">
        <f t="array" ref="J1110">index(Sheet1!$F$47:$K$64, C1110,B1110)</f>
        <v>1551.42</v>
      </c>
      <c r="K1110" s="100">
        <f t="array" ref="K1110">index(Sheet1!$F$47:$K$64, C1110+1,B1110)</f>
        <v>1351.35</v>
      </c>
      <c r="L1110" s="102">
        <f t="shared" si="18"/>
        <v>1390.010943</v>
      </c>
      <c r="M1110" s="83">
        <f>L1110/( 0.5*Sheet1!$F$18/12)</f>
        <v>1332.941121</v>
      </c>
      <c r="N1110" s="83">
        <f t="shared" si="19"/>
        <v>0.3826991447</v>
      </c>
      <c r="O1110" s="83">
        <f t="shared" si="20"/>
        <v>463.8423643</v>
      </c>
      <c r="P1110" s="83">
        <f t="shared" si="21"/>
        <v>0.1331732312</v>
      </c>
      <c r="Q1110" s="83">
        <f t="shared" si="22"/>
        <v>1</v>
      </c>
      <c r="R1110" s="86">
        <f t="shared" si="31"/>
        <v>157.1008596</v>
      </c>
      <c r="S1110" s="86">
        <f>min(R1110, offset(Sheet1!$K$9,B1110-1,0))</f>
        <v>157.1008596</v>
      </c>
      <c r="T1110" s="83">
        <f t="shared" si="30"/>
        <v>7405.963976</v>
      </c>
      <c r="U1110" s="83">
        <f t="shared" si="26"/>
        <v>0</v>
      </c>
      <c r="V1110" s="83">
        <f t="shared" si="27"/>
        <v>4.607488407</v>
      </c>
      <c r="W1110" s="83">
        <f t="shared" si="28"/>
        <v>3510.434217</v>
      </c>
    </row>
    <row r="1111" ht="12.75" customHeight="1">
      <c r="A1111" s="83">
        <f t="shared" si="29"/>
        <v>22.5</v>
      </c>
      <c r="B1111" s="83">
        <f>IF( ISERROR( MATCH(R1110,Sheet1!$K$9:$K$13,1) ), 1,  MATCH(R1110,Sheet1!$K$9:$K$13,1)+1)</f>
        <v>3</v>
      </c>
      <c r="C1111" s="94">
        <f>IF( ISERROR( MATCH(D1111,Sheet1!$B$25:$B$42) ), 1, MATCH(D1111,Sheet1!$B$25:$B$42))</f>
        <v>14</v>
      </c>
      <c r="D1111" s="83">
        <f>if(U1111, OFFSET(Sheet1!$P$9, 2*B1110-1, 0),T1110)</f>
        <v>7405.963976</v>
      </c>
      <c r="E1111" s="100">
        <f t="array" ref="E1111">index(Sheet1!$C$25:$H$42, C1111,B1111)</f>
        <v>148.4892474</v>
      </c>
      <c r="F1111" s="100">
        <f t="array" ref="F1111">index(Sheet1!$C$25:$H$42, C1111+1,B1111)</f>
        <v>159.0956222</v>
      </c>
      <c r="G1111" s="94">
        <f t="array" ref="G1111">index(Sheet1!$B$25:$B$42, C1111,1)</f>
        <v>7000</v>
      </c>
      <c r="H1111" s="94">
        <f t="array" ref="H1111">index(Sheet1!$B$25:$B$42, C1111+1,1)</f>
        <v>7500</v>
      </c>
      <c r="I1111" s="100">
        <f t="shared" si="17"/>
        <v>157.1008596</v>
      </c>
      <c r="J1111" s="100">
        <f t="array" ref="J1111">index(Sheet1!$F$47:$K$64, C1111,B1111)</f>
        <v>1551.42</v>
      </c>
      <c r="K1111" s="100">
        <f t="array" ref="K1111">index(Sheet1!$F$47:$K$64, C1111+1,B1111)</f>
        <v>1351.35</v>
      </c>
      <c r="L1111" s="102">
        <f t="shared" si="18"/>
        <v>1388.977575</v>
      </c>
      <c r="M1111" s="83">
        <f>L1111/( 0.5*Sheet1!$F$18/12)</f>
        <v>1331.95018</v>
      </c>
      <c r="N1111" s="83">
        <f t="shared" si="19"/>
        <v>0.3824146368</v>
      </c>
      <c r="O1111" s="83">
        <f t="shared" si="20"/>
        <v>464.1660244</v>
      </c>
      <c r="P1111" s="83">
        <f t="shared" si="21"/>
        <v>0.1332661569</v>
      </c>
      <c r="Q1111" s="83">
        <f t="shared" si="22"/>
        <v>1</v>
      </c>
      <c r="R1111" s="86">
        <f t="shared" si="31"/>
        <v>157.155559</v>
      </c>
      <c r="S1111" s="86">
        <f>min(R1111, offset(Sheet1!$K$9,B1111-1,0))</f>
        <v>157.155559</v>
      </c>
      <c r="T1111" s="83">
        <f t="shared" si="30"/>
        <v>7408.542587</v>
      </c>
      <c r="U1111" s="83">
        <f t="shared" si="26"/>
        <v>0</v>
      </c>
      <c r="V1111" s="83">
        <f t="shared" si="27"/>
        <v>4.609094139</v>
      </c>
      <c r="W1111" s="83">
        <f t="shared" si="28"/>
        <v>3515.041706</v>
      </c>
    </row>
    <row r="1112" ht="12.75" customHeight="1">
      <c r="A1112" s="83">
        <f t="shared" si="29"/>
        <v>22.52</v>
      </c>
      <c r="B1112" s="83">
        <f>IF( ISERROR( MATCH(R1111,Sheet1!$K$9:$K$13,1) ), 1,  MATCH(R1111,Sheet1!$K$9:$K$13,1)+1)</f>
        <v>3</v>
      </c>
      <c r="C1112" s="94">
        <f>IF( ISERROR( MATCH(D1112,Sheet1!$B$25:$B$42) ), 1, MATCH(D1112,Sheet1!$B$25:$B$42))</f>
        <v>14</v>
      </c>
      <c r="D1112" s="83">
        <f>if(U1112, OFFSET(Sheet1!$P$9, 2*B1111-1, 0),T1111)</f>
        <v>7408.542587</v>
      </c>
      <c r="E1112" s="100">
        <f t="array" ref="E1112">index(Sheet1!$C$25:$H$42, C1112,B1112)</f>
        <v>148.4892474</v>
      </c>
      <c r="F1112" s="100">
        <f t="array" ref="F1112">index(Sheet1!$C$25:$H$42, C1112+1,B1112)</f>
        <v>159.0956222</v>
      </c>
      <c r="G1112" s="94">
        <f t="array" ref="G1112">index(Sheet1!$B$25:$B$42, C1112,1)</f>
        <v>7000</v>
      </c>
      <c r="H1112" s="94">
        <f t="array" ref="H1112">index(Sheet1!$B$25:$B$42, C1112+1,1)</f>
        <v>7500</v>
      </c>
      <c r="I1112" s="100">
        <f t="shared" si="17"/>
        <v>157.155559</v>
      </c>
      <c r="J1112" s="100">
        <f t="array" ref="J1112">index(Sheet1!$F$47:$K$64, C1112,B1112)</f>
        <v>1551.42</v>
      </c>
      <c r="K1112" s="100">
        <f t="array" ref="K1112">index(Sheet1!$F$47:$K$64, C1112+1,B1112)</f>
        <v>1351.35</v>
      </c>
      <c r="L1112" s="102">
        <f t="shared" si="18"/>
        <v>1387.945769</v>
      </c>
      <c r="M1112" s="83">
        <f>L1112/( 0.5*Sheet1!$F$18/12)</f>
        <v>1330.960738</v>
      </c>
      <c r="N1112" s="83">
        <f t="shared" si="19"/>
        <v>0.3821305592</v>
      </c>
      <c r="O1112" s="83">
        <f t="shared" si="20"/>
        <v>464.4893075</v>
      </c>
      <c r="P1112" s="83">
        <f t="shared" si="21"/>
        <v>0.1333589743</v>
      </c>
      <c r="Q1112" s="83">
        <f t="shared" si="22"/>
        <v>1</v>
      </c>
      <c r="R1112" s="86">
        <f t="shared" si="31"/>
        <v>157.2101757</v>
      </c>
      <c r="S1112" s="86">
        <f>min(R1112, offset(Sheet1!$K$9,B1112-1,0))</f>
        <v>157.2101757</v>
      </c>
      <c r="T1112" s="83">
        <f t="shared" si="30"/>
        <v>7411.117296</v>
      </c>
      <c r="U1112" s="83">
        <f t="shared" si="26"/>
        <v>0</v>
      </c>
      <c r="V1112" s="83">
        <f t="shared" si="27"/>
        <v>4.610697441</v>
      </c>
      <c r="W1112" s="83">
        <f t="shared" si="28"/>
        <v>3519.6508</v>
      </c>
    </row>
    <row r="1113" ht="12.75" customHeight="1">
      <c r="A1113" s="83">
        <f t="shared" si="29"/>
        <v>22.54</v>
      </c>
      <c r="B1113" s="83">
        <f>IF( ISERROR( MATCH(R1112,Sheet1!$K$9:$K$13,1) ), 1,  MATCH(R1112,Sheet1!$K$9:$K$13,1)+1)</f>
        <v>3</v>
      </c>
      <c r="C1113" s="94">
        <f>IF( ISERROR( MATCH(D1113,Sheet1!$B$25:$B$42) ), 1, MATCH(D1113,Sheet1!$B$25:$B$42))</f>
        <v>14</v>
      </c>
      <c r="D1113" s="83">
        <f>if(U1113, OFFSET(Sheet1!$P$9, 2*B1112-1, 0),T1112)</f>
        <v>7411.117296</v>
      </c>
      <c r="E1113" s="100">
        <f t="array" ref="E1113">index(Sheet1!$C$25:$H$42, C1113,B1113)</f>
        <v>148.4892474</v>
      </c>
      <c r="F1113" s="100">
        <f t="array" ref="F1113">index(Sheet1!$C$25:$H$42, C1113+1,B1113)</f>
        <v>159.0956222</v>
      </c>
      <c r="G1113" s="94">
        <f t="array" ref="G1113">index(Sheet1!$B$25:$B$42, C1113,1)</f>
        <v>7000</v>
      </c>
      <c r="H1113" s="94">
        <f t="array" ref="H1113">index(Sheet1!$B$25:$B$42, C1113+1,1)</f>
        <v>7500</v>
      </c>
      <c r="I1113" s="100">
        <f t="shared" si="17"/>
        <v>157.2101757</v>
      </c>
      <c r="J1113" s="100">
        <f t="array" ref="J1113">index(Sheet1!$F$47:$K$64, C1113,B1113)</f>
        <v>1551.42</v>
      </c>
      <c r="K1113" s="100">
        <f t="array" ref="K1113">index(Sheet1!$F$47:$K$64, C1113+1,B1113)</f>
        <v>1351.35</v>
      </c>
      <c r="L1113" s="102">
        <f t="shared" si="18"/>
        <v>1386.915525</v>
      </c>
      <c r="M1113" s="83">
        <f>L1113/( 0.5*Sheet1!$F$18/12)</f>
        <v>1329.972792</v>
      </c>
      <c r="N1113" s="83">
        <f t="shared" si="19"/>
        <v>0.3818469114</v>
      </c>
      <c r="O1113" s="83">
        <f t="shared" si="20"/>
        <v>464.8122139</v>
      </c>
      <c r="P1113" s="83">
        <f t="shared" si="21"/>
        <v>0.1334516836</v>
      </c>
      <c r="Q1113" s="83">
        <f t="shared" si="22"/>
        <v>1</v>
      </c>
      <c r="R1113" s="86">
        <f t="shared" si="31"/>
        <v>157.2647097</v>
      </c>
      <c r="S1113" s="86">
        <f>min(R1113, offset(Sheet1!$K$9,B1113-1,0))</f>
        <v>157.2647097</v>
      </c>
      <c r="T1113" s="83">
        <f t="shared" si="30"/>
        <v>7413.688111</v>
      </c>
      <c r="U1113" s="83">
        <f t="shared" si="26"/>
        <v>0</v>
      </c>
      <c r="V1113" s="83">
        <f t="shared" si="27"/>
        <v>4.612298318</v>
      </c>
      <c r="W1113" s="83">
        <f t="shared" si="28"/>
        <v>3524.261497</v>
      </c>
    </row>
    <row r="1114" ht="12.75" customHeight="1">
      <c r="A1114" s="83">
        <f t="shared" si="29"/>
        <v>22.56</v>
      </c>
      <c r="B1114" s="83">
        <f>IF( ISERROR( MATCH(R1113,Sheet1!$K$9:$K$13,1) ), 1,  MATCH(R1113,Sheet1!$K$9:$K$13,1)+1)</f>
        <v>3</v>
      </c>
      <c r="C1114" s="94">
        <f>IF( ISERROR( MATCH(D1114,Sheet1!$B$25:$B$42) ), 1, MATCH(D1114,Sheet1!$B$25:$B$42))</f>
        <v>14</v>
      </c>
      <c r="D1114" s="83">
        <f>if(U1114, OFFSET(Sheet1!$P$9, 2*B1113-1, 0),T1113)</f>
        <v>7413.688111</v>
      </c>
      <c r="E1114" s="100">
        <f t="array" ref="E1114">index(Sheet1!$C$25:$H$42, C1114,B1114)</f>
        <v>148.4892474</v>
      </c>
      <c r="F1114" s="100">
        <f t="array" ref="F1114">index(Sheet1!$C$25:$H$42, C1114+1,B1114)</f>
        <v>159.0956222</v>
      </c>
      <c r="G1114" s="94">
        <f t="array" ref="G1114">index(Sheet1!$B$25:$B$42, C1114,1)</f>
        <v>7000</v>
      </c>
      <c r="H1114" s="94">
        <f t="array" ref="H1114">index(Sheet1!$B$25:$B$42, C1114+1,1)</f>
        <v>7500</v>
      </c>
      <c r="I1114" s="100">
        <f t="shared" si="17"/>
        <v>157.2647097</v>
      </c>
      <c r="J1114" s="100">
        <f t="array" ref="J1114">index(Sheet1!$F$47:$K$64, C1114,B1114)</f>
        <v>1551.42</v>
      </c>
      <c r="K1114" s="100">
        <f t="array" ref="K1114">index(Sheet1!$F$47:$K$64, C1114+1,B1114)</f>
        <v>1351.35</v>
      </c>
      <c r="L1114" s="102">
        <f t="shared" si="18"/>
        <v>1385.886839</v>
      </c>
      <c r="M1114" s="83">
        <f>L1114/( 0.5*Sheet1!$F$18/12)</f>
        <v>1328.986341</v>
      </c>
      <c r="N1114" s="83">
        <f t="shared" si="19"/>
        <v>0.3815636926</v>
      </c>
      <c r="O1114" s="83">
        <f t="shared" si="20"/>
        <v>465.1347438</v>
      </c>
      <c r="P1114" s="83">
        <f t="shared" si="21"/>
        <v>0.1335442847</v>
      </c>
      <c r="Q1114" s="83">
        <f t="shared" si="22"/>
        <v>1</v>
      </c>
      <c r="R1114" s="86">
        <f t="shared" si="31"/>
        <v>157.3191612</v>
      </c>
      <c r="S1114" s="86">
        <f>min(R1114, offset(Sheet1!$K$9,B1114-1,0))</f>
        <v>157.3191612</v>
      </c>
      <c r="T1114" s="83">
        <f t="shared" si="30"/>
        <v>7416.255036</v>
      </c>
      <c r="U1114" s="83">
        <f t="shared" si="26"/>
        <v>0</v>
      </c>
      <c r="V1114" s="83">
        <f t="shared" si="27"/>
        <v>4.613896774</v>
      </c>
      <c r="W1114" s="83">
        <f t="shared" si="28"/>
        <v>3528.873796</v>
      </c>
    </row>
    <row r="1115" ht="12.75" customHeight="1">
      <c r="A1115" s="83">
        <f t="shared" si="29"/>
        <v>22.58</v>
      </c>
      <c r="B1115" s="83">
        <f>IF( ISERROR( MATCH(R1114,Sheet1!$K$9:$K$13,1) ), 1,  MATCH(R1114,Sheet1!$K$9:$K$13,1)+1)</f>
        <v>3</v>
      </c>
      <c r="C1115" s="94">
        <f>IF( ISERROR( MATCH(D1115,Sheet1!$B$25:$B$42) ), 1, MATCH(D1115,Sheet1!$B$25:$B$42))</f>
        <v>14</v>
      </c>
      <c r="D1115" s="83">
        <f>if(U1115, OFFSET(Sheet1!$P$9, 2*B1114-1, 0),T1114)</f>
        <v>7416.255036</v>
      </c>
      <c r="E1115" s="100">
        <f t="array" ref="E1115">index(Sheet1!$C$25:$H$42, C1115,B1115)</f>
        <v>148.4892474</v>
      </c>
      <c r="F1115" s="100">
        <f t="array" ref="F1115">index(Sheet1!$C$25:$H$42, C1115+1,B1115)</f>
        <v>159.0956222</v>
      </c>
      <c r="G1115" s="94">
        <f t="array" ref="G1115">index(Sheet1!$B$25:$B$42, C1115,1)</f>
        <v>7000</v>
      </c>
      <c r="H1115" s="94">
        <f t="array" ref="H1115">index(Sheet1!$B$25:$B$42, C1115+1,1)</f>
        <v>7500</v>
      </c>
      <c r="I1115" s="100">
        <f t="shared" si="17"/>
        <v>157.3191612</v>
      </c>
      <c r="J1115" s="100">
        <f t="array" ref="J1115">index(Sheet1!$F$47:$K$64, C1115,B1115)</f>
        <v>1551.42</v>
      </c>
      <c r="K1115" s="100">
        <f t="array" ref="K1115">index(Sheet1!$F$47:$K$64, C1115+1,B1115)</f>
        <v>1351.35</v>
      </c>
      <c r="L1115" s="102">
        <f t="shared" si="18"/>
        <v>1384.85971</v>
      </c>
      <c r="M1115" s="83">
        <f>L1115/( 0.5*Sheet1!$F$18/12)</f>
        <v>1328.001383</v>
      </c>
      <c r="N1115" s="83">
        <f t="shared" si="19"/>
        <v>0.3812809024</v>
      </c>
      <c r="O1115" s="83">
        <f t="shared" si="20"/>
        <v>465.4568972</v>
      </c>
      <c r="P1115" s="83">
        <f t="shared" si="21"/>
        <v>0.1336367778</v>
      </c>
      <c r="Q1115" s="83">
        <f t="shared" si="22"/>
        <v>1</v>
      </c>
      <c r="R1115" s="86">
        <f t="shared" si="31"/>
        <v>157.3735304</v>
      </c>
      <c r="S1115" s="86">
        <f>min(R1115, offset(Sheet1!$K$9,B1115-1,0))</f>
        <v>157.3735304</v>
      </c>
      <c r="T1115" s="83">
        <f t="shared" si="30"/>
        <v>7418.818076</v>
      </c>
      <c r="U1115" s="83">
        <f t="shared" si="26"/>
        <v>0</v>
      </c>
      <c r="V1115" s="83">
        <f t="shared" si="27"/>
        <v>4.61549281</v>
      </c>
      <c r="W1115" s="83">
        <f t="shared" si="28"/>
        <v>3533.487692</v>
      </c>
    </row>
    <row r="1116" ht="12.75" customHeight="1">
      <c r="A1116" s="83">
        <f t="shared" si="29"/>
        <v>22.6</v>
      </c>
      <c r="B1116" s="83">
        <f>IF( ISERROR( MATCH(R1115,Sheet1!$K$9:$K$13,1) ), 1,  MATCH(R1115,Sheet1!$K$9:$K$13,1)+1)</f>
        <v>3</v>
      </c>
      <c r="C1116" s="94">
        <f>IF( ISERROR( MATCH(D1116,Sheet1!$B$25:$B$42) ), 1, MATCH(D1116,Sheet1!$B$25:$B$42))</f>
        <v>14</v>
      </c>
      <c r="D1116" s="83">
        <f>if(U1116, OFFSET(Sheet1!$P$9, 2*B1115-1, 0),T1115)</f>
        <v>7418.818076</v>
      </c>
      <c r="E1116" s="100">
        <f t="array" ref="E1116">index(Sheet1!$C$25:$H$42, C1116,B1116)</f>
        <v>148.4892474</v>
      </c>
      <c r="F1116" s="100">
        <f t="array" ref="F1116">index(Sheet1!$C$25:$H$42, C1116+1,B1116)</f>
        <v>159.0956222</v>
      </c>
      <c r="G1116" s="94">
        <f t="array" ref="G1116">index(Sheet1!$B$25:$B$42, C1116,1)</f>
        <v>7000</v>
      </c>
      <c r="H1116" s="94">
        <f t="array" ref="H1116">index(Sheet1!$B$25:$B$42, C1116+1,1)</f>
        <v>7500</v>
      </c>
      <c r="I1116" s="100">
        <f t="shared" si="17"/>
        <v>157.3735304</v>
      </c>
      <c r="J1116" s="100">
        <f t="array" ref="J1116">index(Sheet1!$F$47:$K$64, C1116,B1116)</f>
        <v>1551.42</v>
      </c>
      <c r="K1116" s="100">
        <f t="array" ref="K1116">index(Sheet1!$F$47:$K$64, C1116+1,B1116)</f>
        <v>1351.35</v>
      </c>
      <c r="L1116" s="102">
        <f t="shared" si="18"/>
        <v>1383.834135</v>
      </c>
      <c r="M1116" s="83">
        <f>L1116/( 0.5*Sheet1!$F$18/12)</f>
        <v>1327.017915</v>
      </c>
      <c r="N1116" s="83">
        <f t="shared" si="19"/>
        <v>0.3809985401</v>
      </c>
      <c r="O1116" s="83">
        <f t="shared" si="20"/>
        <v>465.7786745</v>
      </c>
      <c r="P1116" s="83">
        <f t="shared" si="21"/>
        <v>0.1337291629</v>
      </c>
      <c r="Q1116" s="83">
        <f t="shared" si="22"/>
        <v>1</v>
      </c>
      <c r="R1116" s="86">
        <f t="shared" si="31"/>
        <v>157.4278172</v>
      </c>
      <c r="S1116" s="86">
        <f>min(R1116, offset(Sheet1!$K$9,B1116-1,0))</f>
        <v>157.4278172</v>
      </c>
      <c r="T1116" s="83">
        <f t="shared" si="30"/>
        <v>7421.377239</v>
      </c>
      <c r="U1116" s="83">
        <f t="shared" si="26"/>
        <v>0</v>
      </c>
      <c r="V1116" s="83">
        <f t="shared" si="27"/>
        <v>4.617086432</v>
      </c>
      <c r="W1116" s="83">
        <f t="shared" si="28"/>
        <v>3538.103185</v>
      </c>
    </row>
    <row r="1117" ht="12.75" customHeight="1">
      <c r="A1117" s="83">
        <f t="shared" si="29"/>
        <v>22.62</v>
      </c>
      <c r="B1117" s="83">
        <f>IF( ISERROR( MATCH(R1116,Sheet1!$K$9:$K$13,1) ), 1,  MATCH(R1116,Sheet1!$K$9:$K$13,1)+1)</f>
        <v>3</v>
      </c>
      <c r="C1117" s="94">
        <f>IF( ISERROR( MATCH(D1117,Sheet1!$B$25:$B$42) ), 1, MATCH(D1117,Sheet1!$B$25:$B$42))</f>
        <v>14</v>
      </c>
      <c r="D1117" s="83">
        <f>if(U1117, OFFSET(Sheet1!$P$9, 2*B1116-1, 0),T1116)</f>
        <v>7421.377239</v>
      </c>
      <c r="E1117" s="100">
        <f t="array" ref="E1117">index(Sheet1!$C$25:$H$42, C1117,B1117)</f>
        <v>148.4892474</v>
      </c>
      <c r="F1117" s="100">
        <f t="array" ref="F1117">index(Sheet1!$C$25:$H$42, C1117+1,B1117)</f>
        <v>159.0956222</v>
      </c>
      <c r="G1117" s="94">
        <f t="array" ref="G1117">index(Sheet1!$B$25:$B$42, C1117,1)</f>
        <v>7000</v>
      </c>
      <c r="H1117" s="94">
        <f t="array" ref="H1117">index(Sheet1!$B$25:$B$42, C1117+1,1)</f>
        <v>7500</v>
      </c>
      <c r="I1117" s="100">
        <f t="shared" si="17"/>
        <v>157.4278172</v>
      </c>
      <c r="J1117" s="100">
        <f t="array" ref="J1117">index(Sheet1!$F$47:$K$64, C1117,B1117)</f>
        <v>1551.42</v>
      </c>
      <c r="K1117" s="100">
        <f t="array" ref="K1117">index(Sheet1!$F$47:$K$64, C1117+1,B1117)</f>
        <v>1351.35</v>
      </c>
      <c r="L1117" s="102">
        <f t="shared" si="18"/>
        <v>1382.810112</v>
      </c>
      <c r="M1117" s="83">
        <f>L1117/( 0.5*Sheet1!$F$18/12)</f>
        <v>1326.035935</v>
      </c>
      <c r="N1117" s="83">
        <f t="shared" si="19"/>
        <v>0.380716605</v>
      </c>
      <c r="O1117" s="83">
        <f t="shared" si="20"/>
        <v>466.1000758</v>
      </c>
      <c r="P1117" s="83">
        <f t="shared" si="21"/>
        <v>0.1338214401</v>
      </c>
      <c r="Q1117" s="83">
        <f t="shared" si="22"/>
        <v>1</v>
      </c>
      <c r="R1117" s="86">
        <f t="shared" si="31"/>
        <v>157.482022</v>
      </c>
      <c r="S1117" s="86">
        <f>min(R1117, offset(Sheet1!$K$9,B1117-1,0))</f>
        <v>157.482022</v>
      </c>
      <c r="T1117" s="83">
        <f t="shared" si="30"/>
        <v>7423.932528</v>
      </c>
      <c r="U1117" s="83">
        <f t="shared" si="26"/>
        <v>0</v>
      </c>
      <c r="V1117" s="83">
        <f t="shared" si="27"/>
        <v>4.618677641</v>
      </c>
      <c r="W1117" s="83">
        <f t="shared" si="28"/>
        <v>3542.720272</v>
      </c>
    </row>
    <row r="1118" ht="12.75" customHeight="1">
      <c r="A1118" s="83">
        <f t="shared" si="29"/>
        <v>22.64</v>
      </c>
      <c r="B1118" s="83">
        <f>IF( ISERROR( MATCH(R1117,Sheet1!$K$9:$K$13,1) ), 1,  MATCH(R1117,Sheet1!$K$9:$K$13,1)+1)</f>
        <v>3</v>
      </c>
      <c r="C1118" s="94">
        <f>IF( ISERROR( MATCH(D1118,Sheet1!$B$25:$B$42) ), 1, MATCH(D1118,Sheet1!$B$25:$B$42))</f>
        <v>14</v>
      </c>
      <c r="D1118" s="83">
        <f>if(U1118, OFFSET(Sheet1!$P$9, 2*B1117-1, 0),T1117)</f>
        <v>7423.932528</v>
      </c>
      <c r="E1118" s="100">
        <f t="array" ref="E1118">index(Sheet1!$C$25:$H$42, C1118,B1118)</f>
        <v>148.4892474</v>
      </c>
      <c r="F1118" s="100">
        <f t="array" ref="F1118">index(Sheet1!$C$25:$H$42, C1118+1,B1118)</f>
        <v>159.0956222</v>
      </c>
      <c r="G1118" s="94">
        <f t="array" ref="G1118">index(Sheet1!$B$25:$B$42, C1118,1)</f>
        <v>7000</v>
      </c>
      <c r="H1118" s="94">
        <f t="array" ref="H1118">index(Sheet1!$B$25:$B$42, C1118+1,1)</f>
        <v>7500</v>
      </c>
      <c r="I1118" s="100">
        <f t="shared" si="17"/>
        <v>157.482022</v>
      </c>
      <c r="J1118" s="100">
        <f t="array" ref="J1118">index(Sheet1!$F$47:$K$64, C1118,B1118)</f>
        <v>1551.42</v>
      </c>
      <c r="K1118" s="100">
        <f t="array" ref="K1118">index(Sheet1!$F$47:$K$64, C1118+1,B1118)</f>
        <v>1351.35</v>
      </c>
      <c r="L1118" s="102">
        <f t="shared" si="18"/>
        <v>1381.787638</v>
      </c>
      <c r="M1118" s="83">
        <f>L1118/( 0.5*Sheet1!$F$18/12)</f>
        <v>1325.055442</v>
      </c>
      <c r="N1118" s="83">
        <f t="shared" si="19"/>
        <v>0.3804350967</v>
      </c>
      <c r="O1118" s="83">
        <f t="shared" si="20"/>
        <v>466.4211012</v>
      </c>
      <c r="P1118" s="83">
        <f t="shared" si="21"/>
        <v>0.1339136093</v>
      </c>
      <c r="Q1118" s="83">
        <f t="shared" si="22"/>
        <v>1</v>
      </c>
      <c r="R1118" s="86">
        <f t="shared" si="31"/>
        <v>157.5361446</v>
      </c>
      <c r="S1118" s="86">
        <f>min(R1118, offset(Sheet1!$K$9,B1118-1,0))</f>
        <v>157.5361446</v>
      </c>
      <c r="T1118" s="83">
        <f t="shared" si="30"/>
        <v>7426.48395</v>
      </c>
      <c r="U1118" s="83">
        <f t="shared" si="26"/>
        <v>0</v>
      </c>
      <c r="V1118" s="83">
        <f t="shared" si="27"/>
        <v>4.620266443</v>
      </c>
      <c r="W1118" s="83">
        <f t="shared" si="28"/>
        <v>3547.338949</v>
      </c>
    </row>
    <row r="1119" ht="12.75" customHeight="1">
      <c r="A1119" s="83">
        <f t="shared" si="29"/>
        <v>22.66</v>
      </c>
      <c r="B1119" s="83">
        <f>IF( ISERROR( MATCH(R1118,Sheet1!$K$9:$K$13,1) ), 1,  MATCH(R1118,Sheet1!$K$9:$K$13,1)+1)</f>
        <v>3</v>
      </c>
      <c r="C1119" s="94">
        <f>IF( ISERROR( MATCH(D1119,Sheet1!$B$25:$B$42) ), 1, MATCH(D1119,Sheet1!$B$25:$B$42))</f>
        <v>14</v>
      </c>
      <c r="D1119" s="83">
        <f>if(U1119, OFFSET(Sheet1!$P$9, 2*B1118-1, 0),T1118)</f>
        <v>7426.48395</v>
      </c>
      <c r="E1119" s="100">
        <f t="array" ref="E1119">index(Sheet1!$C$25:$H$42, C1119,B1119)</f>
        <v>148.4892474</v>
      </c>
      <c r="F1119" s="100">
        <f t="array" ref="F1119">index(Sheet1!$C$25:$H$42, C1119+1,B1119)</f>
        <v>159.0956222</v>
      </c>
      <c r="G1119" s="94">
        <f t="array" ref="G1119">index(Sheet1!$B$25:$B$42, C1119,1)</f>
        <v>7000</v>
      </c>
      <c r="H1119" s="94">
        <f t="array" ref="H1119">index(Sheet1!$B$25:$B$42, C1119+1,1)</f>
        <v>7500</v>
      </c>
      <c r="I1119" s="100">
        <f t="shared" si="17"/>
        <v>157.5361446</v>
      </c>
      <c r="J1119" s="100">
        <f t="array" ref="J1119">index(Sheet1!$F$47:$K$64, C1119,B1119)</f>
        <v>1551.42</v>
      </c>
      <c r="K1119" s="100">
        <f t="array" ref="K1119">index(Sheet1!$F$47:$K$64, C1119+1,B1119)</f>
        <v>1351.35</v>
      </c>
      <c r="L1119" s="102">
        <f t="shared" si="18"/>
        <v>1380.766712</v>
      </c>
      <c r="M1119" s="83">
        <f>L1119/( 0.5*Sheet1!$F$18/12)</f>
        <v>1324.076432</v>
      </c>
      <c r="N1119" s="83">
        <f t="shared" si="19"/>
        <v>0.3801540144</v>
      </c>
      <c r="O1119" s="83">
        <f t="shared" si="20"/>
        <v>466.7417511</v>
      </c>
      <c r="P1119" s="83">
        <f t="shared" si="21"/>
        <v>0.1340056707</v>
      </c>
      <c r="Q1119" s="83">
        <f t="shared" si="22"/>
        <v>1</v>
      </c>
      <c r="R1119" s="86">
        <f t="shared" si="31"/>
        <v>157.5901854</v>
      </c>
      <c r="S1119" s="86">
        <f>min(R1119, offset(Sheet1!$K$9,B1119-1,0))</f>
        <v>157.5901854</v>
      </c>
      <c r="T1119" s="83">
        <f t="shared" si="30"/>
        <v>7429.03151</v>
      </c>
      <c r="U1119" s="83">
        <f t="shared" si="26"/>
        <v>0</v>
      </c>
      <c r="V1119" s="83">
        <f t="shared" si="27"/>
        <v>4.62185284</v>
      </c>
      <c r="W1119" s="83">
        <f t="shared" si="28"/>
        <v>3551.959216</v>
      </c>
    </row>
    <row r="1120" ht="12.75" customHeight="1">
      <c r="A1120" s="83">
        <f t="shared" si="29"/>
        <v>22.68</v>
      </c>
      <c r="B1120" s="83">
        <f>IF( ISERROR( MATCH(R1119,Sheet1!$K$9:$K$13,1) ), 1,  MATCH(R1119,Sheet1!$K$9:$K$13,1)+1)</f>
        <v>3</v>
      </c>
      <c r="C1120" s="94">
        <f>IF( ISERROR( MATCH(D1120,Sheet1!$B$25:$B$42) ), 1, MATCH(D1120,Sheet1!$B$25:$B$42))</f>
        <v>14</v>
      </c>
      <c r="D1120" s="83">
        <f>if(U1120, OFFSET(Sheet1!$P$9, 2*B1119-1, 0),T1119)</f>
        <v>7429.03151</v>
      </c>
      <c r="E1120" s="100">
        <f t="array" ref="E1120">index(Sheet1!$C$25:$H$42, C1120,B1120)</f>
        <v>148.4892474</v>
      </c>
      <c r="F1120" s="100">
        <f t="array" ref="F1120">index(Sheet1!$C$25:$H$42, C1120+1,B1120)</f>
        <v>159.0956222</v>
      </c>
      <c r="G1120" s="94">
        <f t="array" ref="G1120">index(Sheet1!$B$25:$B$42, C1120,1)</f>
        <v>7000</v>
      </c>
      <c r="H1120" s="94">
        <f t="array" ref="H1120">index(Sheet1!$B$25:$B$42, C1120+1,1)</f>
        <v>7500</v>
      </c>
      <c r="I1120" s="100">
        <f t="shared" si="17"/>
        <v>157.5901854</v>
      </c>
      <c r="J1120" s="100">
        <f t="array" ref="J1120">index(Sheet1!$F$47:$K$64, C1120,B1120)</f>
        <v>1551.42</v>
      </c>
      <c r="K1120" s="100">
        <f t="array" ref="K1120">index(Sheet1!$F$47:$K$64, C1120+1,B1120)</f>
        <v>1351.35</v>
      </c>
      <c r="L1120" s="102">
        <f t="shared" si="18"/>
        <v>1379.747332</v>
      </c>
      <c r="M1120" s="83">
        <f>L1120/( 0.5*Sheet1!$F$18/12)</f>
        <v>1323.098904</v>
      </c>
      <c r="N1120" s="83">
        <f t="shared" si="19"/>
        <v>0.3798733575</v>
      </c>
      <c r="O1120" s="83">
        <f t="shared" si="20"/>
        <v>467.0620255</v>
      </c>
      <c r="P1120" s="83">
        <f t="shared" si="21"/>
        <v>0.1340976243</v>
      </c>
      <c r="Q1120" s="83">
        <f t="shared" si="22"/>
        <v>1</v>
      </c>
      <c r="R1120" s="86">
        <f t="shared" si="31"/>
        <v>157.6441443</v>
      </c>
      <c r="S1120" s="86">
        <f>min(R1120, offset(Sheet1!$K$9,B1120-1,0))</f>
        <v>157.6441443</v>
      </c>
      <c r="T1120" s="83">
        <f t="shared" si="30"/>
        <v>7431.575213</v>
      </c>
      <c r="U1120" s="83">
        <f t="shared" si="26"/>
        <v>0</v>
      </c>
      <c r="V1120" s="83">
        <f t="shared" si="27"/>
        <v>4.623436835</v>
      </c>
      <c r="W1120" s="83">
        <f t="shared" si="28"/>
        <v>3556.581069</v>
      </c>
    </row>
    <row r="1121" ht="12.75" customHeight="1">
      <c r="A1121" s="83">
        <f t="shared" si="29"/>
        <v>22.7</v>
      </c>
      <c r="B1121" s="83">
        <f>IF( ISERROR( MATCH(R1120,Sheet1!$K$9:$K$13,1) ), 1,  MATCH(R1120,Sheet1!$K$9:$K$13,1)+1)</f>
        <v>3</v>
      </c>
      <c r="C1121" s="94">
        <f>IF( ISERROR( MATCH(D1121,Sheet1!$B$25:$B$42) ), 1, MATCH(D1121,Sheet1!$B$25:$B$42))</f>
        <v>14</v>
      </c>
      <c r="D1121" s="83">
        <f>if(U1121, OFFSET(Sheet1!$P$9, 2*B1120-1, 0),T1120)</f>
        <v>7431.575213</v>
      </c>
      <c r="E1121" s="100">
        <f t="array" ref="E1121">index(Sheet1!$C$25:$H$42, C1121,B1121)</f>
        <v>148.4892474</v>
      </c>
      <c r="F1121" s="100">
        <f t="array" ref="F1121">index(Sheet1!$C$25:$H$42, C1121+1,B1121)</f>
        <v>159.0956222</v>
      </c>
      <c r="G1121" s="94">
        <f t="array" ref="G1121">index(Sheet1!$B$25:$B$42, C1121,1)</f>
        <v>7000</v>
      </c>
      <c r="H1121" s="94">
        <f t="array" ref="H1121">index(Sheet1!$B$25:$B$42, C1121+1,1)</f>
        <v>7500</v>
      </c>
      <c r="I1121" s="100">
        <f t="shared" si="17"/>
        <v>157.6441443</v>
      </c>
      <c r="J1121" s="100">
        <f t="array" ref="J1121">index(Sheet1!$F$47:$K$64, C1121,B1121)</f>
        <v>1551.42</v>
      </c>
      <c r="K1121" s="100">
        <f t="array" ref="K1121">index(Sheet1!$F$47:$K$64, C1121+1,B1121)</f>
        <v>1351.35</v>
      </c>
      <c r="L1121" s="102">
        <f t="shared" si="18"/>
        <v>1378.729494</v>
      </c>
      <c r="M1121" s="83">
        <f>L1121/( 0.5*Sheet1!$F$18/12)</f>
        <v>1322.122856</v>
      </c>
      <c r="N1121" s="83">
        <f t="shared" si="19"/>
        <v>0.3795931255</v>
      </c>
      <c r="O1121" s="83">
        <f t="shared" si="20"/>
        <v>467.3819248</v>
      </c>
      <c r="P1121" s="83">
        <f t="shared" si="21"/>
        <v>0.1341894702</v>
      </c>
      <c r="Q1121" s="83">
        <f t="shared" si="22"/>
        <v>1</v>
      </c>
      <c r="R1121" s="86">
        <f t="shared" si="31"/>
        <v>157.6980216</v>
      </c>
      <c r="S1121" s="86">
        <f>min(R1121, offset(Sheet1!$K$9,B1121-1,0))</f>
        <v>157.6980216</v>
      </c>
      <c r="T1121" s="83">
        <f t="shared" si="30"/>
        <v>7434.115066</v>
      </c>
      <c r="U1121" s="83">
        <f t="shared" si="26"/>
        <v>0</v>
      </c>
      <c r="V1121" s="83">
        <f t="shared" si="27"/>
        <v>4.625018433</v>
      </c>
      <c r="W1121" s="83">
        <f t="shared" si="28"/>
        <v>3561.204505</v>
      </c>
    </row>
    <row r="1122" ht="12.75" customHeight="1">
      <c r="A1122" s="83">
        <f t="shared" si="29"/>
        <v>22.72</v>
      </c>
      <c r="B1122" s="83">
        <f>IF( ISERROR( MATCH(R1121,Sheet1!$K$9:$K$13,1) ), 1,  MATCH(R1121,Sheet1!$K$9:$K$13,1)+1)</f>
        <v>3</v>
      </c>
      <c r="C1122" s="94">
        <f>IF( ISERROR( MATCH(D1122,Sheet1!$B$25:$B$42) ), 1, MATCH(D1122,Sheet1!$B$25:$B$42))</f>
        <v>14</v>
      </c>
      <c r="D1122" s="83">
        <f>if(U1122, OFFSET(Sheet1!$P$9, 2*B1121-1, 0),T1121)</f>
        <v>7434.115066</v>
      </c>
      <c r="E1122" s="100">
        <f t="array" ref="E1122">index(Sheet1!$C$25:$H$42, C1122,B1122)</f>
        <v>148.4892474</v>
      </c>
      <c r="F1122" s="100">
        <f t="array" ref="F1122">index(Sheet1!$C$25:$H$42, C1122+1,B1122)</f>
        <v>159.0956222</v>
      </c>
      <c r="G1122" s="94">
        <f t="array" ref="G1122">index(Sheet1!$B$25:$B$42, C1122,1)</f>
        <v>7000</v>
      </c>
      <c r="H1122" s="94">
        <f t="array" ref="H1122">index(Sheet1!$B$25:$B$42, C1122+1,1)</f>
        <v>7500</v>
      </c>
      <c r="I1122" s="100">
        <f t="shared" si="17"/>
        <v>157.6980216</v>
      </c>
      <c r="J1122" s="100">
        <f t="array" ref="J1122">index(Sheet1!$F$47:$K$64, C1122,B1122)</f>
        <v>1551.42</v>
      </c>
      <c r="K1122" s="100">
        <f t="array" ref="K1122">index(Sheet1!$F$47:$K$64, C1122+1,B1122)</f>
        <v>1351.35</v>
      </c>
      <c r="L1122" s="102">
        <f t="shared" si="18"/>
        <v>1377.713198</v>
      </c>
      <c r="M1122" s="83">
        <f>L1122/( 0.5*Sheet1!$F$18/12)</f>
        <v>1321.148286</v>
      </c>
      <c r="N1122" s="83">
        <f t="shared" si="19"/>
        <v>0.3793133178</v>
      </c>
      <c r="O1122" s="83">
        <f t="shared" si="20"/>
        <v>467.701449</v>
      </c>
      <c r="P1122" s="83">
        <f t="shared" si="21"/>
        <v>0.1342812084</v>
      </c>
      <c r="Q1122" s="83">
        <f t="shared" si="22"/>
        <v>1</v>
      </c>
      <c r="R1122" s="86">
        <f t="shared" si="31"/>
        <v>157.7518173</v>
      </c>
      <c r="S1122" s="86">
        <f>min(R1122, offset(Sheet1!$K$9,B1122-1,0))</f>
        <v>157.7518173</v>
      </c>
      <c r="T1122" s="83">
        <f t="shared" si="30"/>
        <v>7436.651073</v>
      </c>
      <c r="U1122" s="83">
        <f t="shared" si="26"/>
        <v>0</v>
      </c>
      <c r="V1122" s="83">
        <f t="shared" si="27"/>
        <v>4.626597636</v>
      </c>
      <c r="W1122" s="83">
        <f t="shared" si="28"/>
        <v>3565.829524</v>
      </c>
    </row>
    <row r="1123" ht="12.75" customHeight="1">
      <c r="A1123" s="83">
        <f t="shared" si="29"/>
        <v>22.74</v>
      </c>
      <c r="B1123" s="83">
        <f>IF( ISERROR( MATCH(R1122,Sheet1!$K$9:$K$13,1) ), 1,  MATCH(R1122,Sheet1!$K$9:$K$13,1)+1)</f>
        <v>3</v>
      </c>
      <c r="C1123" s="94">
        <f>IF( ISERROR( MATCH(D1123,Sheet1!$B$25:$B$42) ), 1, MATCH(D1123,Sheet1!$B$25:$B$42))</f>
        <v>14</v>
      </c>
      <c r="D1123" s="83">
        <f>if(U1123, OFFSET(Sheet1!$P$9, 2*B1122-1, 0),T1122)</f>
        <v>7436.651073</v>
      </c>
      <c r="E1123" s="100">
        <f t="array" ref="E1123">index(Sheet1!$C$25:$H$42, C1123,B1123)</f>
        <v>148.4892474</v>
      </c>
      <c r="F1123" s="100">
        <f t="array" ref="F1123">index(Sheet1!$C$25:$H$42, C1123+1,B1123)</f>
        <v>159.0956222</v>
      </c>
      <c r="G1123" s="94">
        <f t="array" ref="G1123">index(Sheet1!$B$25:$B$42, C1123,1)</f>
        <v>7000</v>
      </c>
      <c r="H1123" s="94">
        <f t="array" ref="H1123">index(Sheet1!$B$25:$B$42, C1123+1,1)</f>
        <v>7500</v>
      </c>
      <c r="I1123" s="100">
        <f t="shared" si="17"/>
        <v>157.7518173</v>
      </c>
      <c r="J1123" s="100">
        <f t="array" ref="J1123">index(Sheet1!$F$47:$K$64, C1123,B1123)</f>
        <v>1551.42</v>
      </c>
      <c r="K1123" s="100">
        <f t="array" ref="K1123">index(Sheet1!$F$47:$K$64, C1123+1,B1123)</f>
        <v>1351.35</v>
      </c>
      <c r="L1123" s="102">
        <f t="shared" si="18"/>
        <v>1376.69844</v>
      </c>
      <c r="M1123" s="83">
        <f>L1123/( 0.5*Sheet1!$F$18/12)</f>
        <v>1320.175191</v>
      </c>
      <c r="N1123" s="83">
        <f t="shared" si="19"/>
        <v>0.3790339336</v>
      </c>
      <c r="O1123" s="83">
        <f t="shared" si="20"/>
        <v>468.0205983</v>
      </c>
      <c r="P1123" s="83">
        <f t="shared" si="21"/>
        <v>0.134372839</v>
      </c>
      <c r="Q1123" s="83">
        <f t="shared" si="22"/>
        <v>1</v>
      </c>
      <c r="R1123" s="86">
        <f t="shared" si="31"/>
        <v>157.8055315</v>
      </c>
      <c r="S1123" s="86">
        <f>min(R1123, offset(Sheet1!$K$9,B1123-1,0))</f>
        <v>157.8055315</v>
      </c>
      <c r="T1123" s="83">
        <f t="shared" si="30"/>
        <v>7439.18324</v>
      </c>
      <c r="U1123" s="83">
        <f t="shared" si="26"/>
        <v>0</v>
      </c>
      <c r="V1123" s="83">
        <f t="shared" si="27"/>
        <v>4.628174448</v>
      </c>
      <c r="W1123" s="83">
        <f t="shared" si="28"/>
        <v>3570.456122</v>
      </c>
    </row>
    <row r="1124" ht="12.75" customHeight="1">
      <c r="A1124" s="83">
        <f t="shared" si="29"/>
        <v>22.76</v>
      </c>
      <c r="B1124" s="83">
        <f>IF( ISERROR( MATCH(R1123,Sheet1!$K$9:$K$13,1) ), 1,  MATCH(R1123,Sheet1!$K$9:$K$13,1)+1)</f>
        <v>3</v>
      </c>
      <c r="C1124" s="94">
        <f>IF( ISERROR( MATCH(D1124,Sheet1!$B$25:$B$42) ), 1, MATCH(D1124,Sheet1!$B$25:$B$42))</f>
        <v>14</v>
      </c>
      <c r="D1124" s="83">
        <f>if(U1124, OFFSET(Sheet1!$P$9, 2*B1123-1, 0),T1123)</f>
        <v>7439.18324</v>
      </c>
      <c r="E1124" s="100">
        <f t="array" ref="E1124">index(Sheet1!$C$25:$H$42, C1124,B1124)</f>
        <v>148.4892474</v>
      </c>
      <c r="F1124" s="100">
        <f t="array" ref="F1124">index(Sheet1!$C$25:$H$42, C1124+1,B1124)</f>
        <v>159.0956222</v>
      </c>
      <c r="G1124" s="94">
        <f t="array" ref="G1124">index(Sheet1!$B$25:$B$42, C1124,1)</f>
        <v>7000</v>
      </c>
      <c r="H1124" s="94">
        <f t="array" ref="H1124">index(Sheet1!$B$25:$B$42, C1124+1,1)</f>
        <v>7500</v>
      </c>
      <c r="I1124" s="100">
        <f t="shared" si="17"/>
        <v>157.8055315</v>
      </c>
      <c r="J1124" s="100">
        <f t="array" ref="J1124">index(Sheet1!$F$47:$K$64, C1124,B1124)</f>
        <v>1551.42</v>
      </c>
      <c r="K1124" s="100">
        <f t="array" ref="K1124">index(Sheet1!$F$47:$K$64, C1124+1,B1124)</f>
        <v>1351.35</v>
      </c>
      <c r="L1124" s="102">
        <f t="shared" si="18"/>
        <v>1375.685218</v>
      </c>
      <c r="M1124" s="83">
        <f>L1124/( 0.5*Sheet1!$F$18/12)</f>
        <v>1319.203569</v>
      </c>
      <c r="N1124" s="83">
        <f t="shared" si="19"/>
        <v>0.3787549726</v>
      </c>
      <c r="O1124" s="83">
        <f t="shared" si="20"/>
        <v>468.339373</v>
      </c>
      <c r="P1124" s="83">
        <f t="shared" si="21"/>
        <v>0.1344643621</v>
      </c>
      <c r="Q1124" s="83">
        <f t="shared" si="22"/>
        <v>1</v>
      </c>
      <c r="R1124" s="86">
        <f t="shared" si="31"/>
        <v>157.8591644</v>
      </c>
      <c r="S1124" s="86">
        <f>min(R1124, offset(Sheet1!$K$9,B1124-1,0))</f>
        <v>157.8591644</v>
      </c>
      <c r="T1124" s="83">
        <f t="shared" si="30"/>
        <v>7441.711573</v>
      </c>
      <c r="U1124" s="83">
        <f t="shared" si="26"/>
        <v>0</v>
      </c>
      <c r="V1124" s="83">
        <f t="shared" si="27"/>
        <v>4.629748873</v>
      </c>
      <c r="W1124" s="83">
        <f t="shared" si="28"/>
        <v>3575.084296</v>
      </c>
    </row>
    <row r="1125" ht="12.75" customHeight="1">
      <c r="A1125" s="83">
        <f t="shared" si="29"/>
        <v>22.78</v>
      </c>
      <c r="B1125" s="83">
        <f>IF( ISERROR( MATCH(R1124,Sheet1!$K$9:$K$13,1) ), 1,  MATCH(R1124,Sheet1!$K$9:$K$13,1)+1)</f>
        <v>3</v>
      </c>
      <c r="C1125" s="94">
        <f>IF( ISERROR( MATCH(D1125,Sheet1!$B$25:$B$42) ), 1, MATCH(D1125,Sheet1!$B$25:$B$42))</f>
        <v>14</v>
      </c>
      <c r="D1125" s="83">
        <f>if(U1125, OFFSET(Sheet1!$P$9, 2*B1124-1, 0),T1124)</f>
        <v>7441.711573</v>
      </c>
      <c r="E1125" s="100">
        <f t="array" ref="E1125">index(Sheet1!$C$25:$H$42, C1125,B1125)</f>
        <v>148.4892474</v>
      </c>
      <c r="F1125" s="100">
        <f t="array" ref="F1125">index(Sheet1!$C$25:$H$42, C1125+1,B1125)</f>
        <v>159.0956222</v>
      </c>
      <c r="G1125" s="94">
        <f t="array" ref="G1125">index(Sheet1!$B$25:$B$42, C1125,1)</f>
        <v>7000</v>
      </c>
      <c r="H1125" s="94">
        <f t="array" ref="H1125">index(Sheet1!$B$25:$B$42, C1125+1,1)</f>
        <v>7500</v>
      </c>
      <c r="I1125" s="100">
        <f t="shared" si="17"/>
        <v>157.8591644</v>
      </c>
      <c r="J1125" s="100">
        <f t="array" ref="J1125">index(Sheet1!$F$47:$K$64, C1125,B1125)</f>
        <v>1551.42</v>
      </c>
      <c r="K1125" s="100">
        <f t="array" ref="K1125">index(Sheet1!$F$47:$K$64, C1125+1,B1125)</f>
        <v>1351.35</v>
      </c>
      <c r="L1125" s="102">
        <f t="shared" si="18"/>
        <v>1374.673531</v>
      </c>
      <c r="M1125" s="83">
        <f>L1125/( 0.5*Sheet1!$F$18/12)</f>
        <v>1318.233419</v>
      </c>
      <c r="N1125" s="83">
        <f t="shared" si="19"/>
        <v>0.3784764339</v>
      </c>
      <c r="O1125" s="83">
        <f t="shared" si="20"/>
        <v>468.6577733</v>
      </c>
      <c r="P1125" s="83">
        <f t="shared" si="21"/>
        <v>0.1345557776</v>
      </c>
      <c r="Q1125" s="83">
        <f t="shared" si="22"/>
        <v>1</v>
      </c>
      <c r="R1125" s="86">
        <f t="shared" si="31"/>
        <v>157.9127161</v>
      </c>
      <c r="S1125" s="86">
        <f>min(R1125, offset(Sheet1!$K$9,B1125-1,0))</f>
        <v>157.9127161</v>
      </c>
      <c r="T1125" s="83">
        <f t="shared" si="30"/>
        <v>7444.236077</v>
      </c>
      <c r="U1125" s="83">
        <f t="shared" si="26"/>
        <v>0</v>
      </c>
      <c r="V1125" s="83">
        <f t="shared" si="27"/>
        <v>4.631320913</v>
      </c>
      <c r="W1125" s="83">
        <f t="shared" si="28"/>
        <v>3579.714045</v>
      </c>
    </row>
    <row r="1126" ht="12.75" customHeight="1">
      <c r="A1126" s="83">
        <f t="shared" si="29"/>
        <v>22.8</v>
      </c>
      <c r="B1126" s="83">
        <f>IF( ISERROR( MATCH(R1125,Sheet1!$K$9:$K$13,1) ), 1,  MATCH(R1125,Sheet1!$K$9:$K$13,1)+1)</f>
        <v>3</v>
      </c>
      <c r="C1126" s="94">
        <f>IF( ISERROR( MATCH(D1126,Sheet1!$B$25:$B$42) ), 1, MATCH(D1126,Sheet1!$B$25:$B$42))</f>
        <v>14</v>
      </c>
      <c r="D1126" s="83">
        <f>if(U1126, OFFSET(Sheet1!$P$9, 2*B1125-1, 0),T1125)</f>
        <v>7444.236077</v>
      </c>
      <c r="E1126" s="100">
        <f t="array" ref="E1126">index(Sheet1!$C$25:$H$42, C1126,B1126)</f>
        <v>148.4892474</v>
      </c>
      <c r="F1126" s="100">
        <f t="array" ref="F1126">index(Sheet1!$C$25:$H$42, C1126+1,B1126)</f>
        <v>159.0956222</v>
      </c>
      <c r="G1126" s="94">
        <f t="array" ref="G1126">index(Sheet1!$B$25:$B$42, C1126,1)</f>
        <v>7000</v>
      </c>
      <c r="H1126" s="94">
        <f t="array" ref="H1126">index(Sheet1!$B$25:$B$42, C1126+1,1)</f>
        <v>7500</v>
      </c>
      <c r="I1126" s="100">
        <f t="shared" si="17"/>
        <v>157.9127161</v>
      </c>
      <c r="J1126" s="100">
        <f t="array" ref="J1126">index(Sheet1!$F$47:$K$64, C1126,B1126)</f>
        <v>1551.42</v>
      </c>
      <c r="K1126" s="100">
        <f t="array" ref="K1126">index(Sheet1!$F$47:$K$64, C1126+1,B1126)</f>
        <v>1351.35</v>
      </c>
      <c r="L1126" s="102">
        <f t="shared" si="18"/>
        <v>1373.663376</v>
      </c>
      <c r="M1126" s="83">
        <f>L1126/( 0.5*Sheet1!$F$18/12)</f>
        <v>1317.264738</v>
      </c>
      <c r="N1126" s="83">
        <f t="shared" si="19"/>
        <v>0.378198317</v>
      </c>
      <c r="O1126" s="83">
        <f t="shared" si="20"/>
        <v>468.9757994</v>
      </c>
      <c r="P1126" s="83">
        <f t="shared" si="21"/>
        <v>0.1346470857</v>
      </c>
      <c r="Q1126" s="83">
        <f t="shared" si="22"/>
        <v>1</v>
      </c>
      <c r="R1126" s="86">
        <f t="shared" si="31"/>
        <v>157.9661866</v>
      </c>
      <c r="S1126" s="86">
        <f>min(R1126, offset(Sheet1!$K$9,B1126-1,0))</f>
        <v>157.9661866</v>
      </c>
      <c r="T1126" s="83">
        <f t="shared" si="30"/>
        <v>7446.756758</v>
      </c>
      <c r="U1126" s="83">
        <f t="shared" si="26"/>
        <v>0</v>
      </c>
      <c r="V1126" s="83">
        <f t="shared" si="27"/>
        <v>4.632890573</v>
      </c>
      <c r="W1126" s="83">
        <f t="shared" si="28"/>
        <v>3584.345366</v>
      </c>
    </row>
    <row r="1127" ht="12.75" customHeight="1">
      <c r="A1127" s="83">
        <f t="shared" si="29"/>
        <v>22.82</v>
      </c>
      <c r="B1127" s="83">
        <f>IF( ISERROR( MATCH(R1126,Sheet1!$K$9:$K$13,1) ), 1,  MATCH(R1126,Sheet1!$K$9:$K$13,1)+1)</f>
        <v>3</v>
      </c>
      <c r="C1127" s="94">
        <f>IF( ISERROR( MATCH(D1127,Sheet1!$B$25:$B$42) ), 1, MATCH(D1127,Sheet1!$B$25:$B$42))</f>
        <v>14</v>
      </c>
      <c r="D1127" s="83">
        <f>if(U1127, OFFSET(Sheet1!$P$9, 2*B1126-1, 0),T1126)</f>
        <v>7446.756758</v>
      </c>
      <c r="E1127" s="100">
        <f t="array" ref="E1127">index(Sheet1!$C$25:$H$42, C1127,B1127)</f>
        <v>148.4892474</v>
      </c>
      <c r="F1127" s="100">
        <f t="array" ref="F1127">index(Sheet1!$C$25:$H$42, C1127+1,B1127)</f>
        <v>159.0956222</v>
      </c>
      <c r="G1127" s="94">
        <f t="array" ref="G1127">index(Sheet1!$B$25:$B$42, C1127,1)</f>
        <v>7000</v>
      </c>
      <c r="H1127" s="94">
        <f t="array" ref="H1127">index(Sheet1!$B$25:$B$42, C1127+1,1)</f>
        <v>7500</v>
      </c>
      <c r="I1127" s="100">
        <f t="shared" si="17"/>
        <v>157.9661866</v>
      </c>
      <c r="J1127" s="100">
        <f t="array" ref="J1127">index(Sheet1!$F$47:$K$64, C1127,B1127)</f>
        <v>1551.42</v>
      </c>
      <c r="K1127" s="100">
        <f t="array" ref="K1127">index(Sheet1!$F$47:$K$64, C1127+1,B1127)</f>
        <v>1351.35</v>
      </c>
      <c r="L1127" s="102">
        <f t="shared" si="18"/>
        <v>1372.654751</v>
      </c>
      <c r="M1127" s="83">
        <f>L1127/( 0.5*Sheet1!$F$18/12)</f>
        <v>1316.297524</v>
      </c>
      <c r="N1127" s="83">
        <f t="shared" si="19"/>
        <v>0.3779206214</v>
      </c>
      <c r="O1127" s="83">
        <f t="shared" si="20"/>
        <v>469.2934514</v>
      </c>
      <c r="P1127" s="83">
        <f t="shared" si="21"/>
        <v>0.1347382864</v>
      </c>
      <c r="Q1127" s="83">
        <f t="shared" si="22"/>
        <v>1</v>
      </c>
      <c r="R1127" s="86">
        <f t="shared" si="31"/>
        <v>158.0195762</v>
      </c>
      <c r="S1127" s="86">
        <f>min(R1127, offset(Sheet1!$K$9,B1127-1,0))</f>
        <v>158.0195762</v>
      </c>
      <c r="T1127" s="83">
        <f t="shared" si="30"/>
        <v>7449.27362</v>
      </c>
      <c r="U1127" s="83">
        <f t="shared" si="26"/>
        <v>0</v>
      </c>
      <c r="V1127" s="83">
        <f t="shared" si="27"/>
        <v>4.634457855</v>
      </c>
      <c r="W1127" s="83">
        <f t="shared" si="28"/>
        <v>3588.978256</v>
      </c>
    </row>
    <row r="1128" ht="12.75" customHeight="1">
      <c r="A1128" s="83">
        <f t="shared" si="29"/>
        <v>22.84</v>
      </c>
      <c r="B1128" s="83">
        <f>IF( ISERROR( MATCH(R1127,Sheet1!$K$9:$K$13,1) ), 1,  MATCH(R1127,Sheet1!$K$9:$K$13,1)+1)</f>
        <v>3</v>
      </c>
      <c r="C1128" s="94">
        <f>IF( ISERROR( MATCH(D1128,Sheet1!$B$25:$B$42) ), 1, MATCH(D1128,Sheet1!$B$25:$B$42))</f>
        <v>14</v>
      </c>
      <c r="D1128" s="83">
        <f>if(U1128, OFFSET(Sheet1!$P$9, 2*B1127-1, 0),T1127)</f>
        <v>7449.27362</v>
      </c>
      <c r="E1128" s="100">
        <f t="array" ref="E1128">index(Sheet1!$C$25:$H$42, C1128,B1128)</f>
        <v>148.4892474</v>
      </c>
      <c r="F1128" s="100">
        <f t="array" ref="F1128">index(Sheet1!$C$25:$H$42, C1128+1,B1128)</f>
        <v>159.0956222</v>
      </c>
      <c r="G1128" s="94">
        <f t="array" ref="G1128">index(Sheet1!$B$25:$B$42, C1128,1)</f>
        <v>7000</v>
      </c>
      <c r="H1128" s="94">
        <f t="array" ref="H1128">index(Sheet1!$B$25:$B$42, C1128+1,1)</f>
        <v>7500</v>
      </c>
      <c r="I1128" s="100">
        <f t="shared" si="17"/>
        <v>158.0195762</v>
      </c>
      <c r="J1128" s="100">
        <f t="array" ref="J1128">index(Sheet1!$F$47:$K$64, C1128,B1128)</f>
        <v>1551.42</v>
      </c>
      <c r="K1128" s="100">
        <f t="array" ref="K1128">index(Sheet1!$F$47:$K$64, C1128+1,B1128)</f>
        <v>1351.35</v>
      </c>
      <c r="L1128" s="102">
        <f t="shared" si="18"/>
        <v>1371.647654</v>
      </c>
      <c r="M1128" s="83">
        <f>L1128/( 0.5*Sheet1!$F$18/12)</f>
        <v>1315.331775</v>
      </c>
      <c r="N1128" s="83">
        <f t="shared" si="19"/>
        <v>0.3776433464</v>
      </c>
      <c r="O1128" s="83">
        <f t="shared" si="20"/>
        <v>469.6107296</v>
      </c>
      <c r="P1128" s="83">
        <f t="shared" si="21"/>
        <v>0.1348293797</v>
      </c>
      <c r="Q1128" s="83">
        <f t="shared" si="22"/>
        <v>1</v>
      </c>
      <c r="R1128" s="86">
        <f t="shared" si="31"/>
        <v>158.0728849</v>
      </c>
      <c r="S1128" s="86">
        <f>min(R1128, offset(Sheet1!$K$9,B1128-1,0))</f>
        <v>158.0728849</v>
      </c>
      <c r="T1128" s="83">
        <f t="shared" si="30"/>
        <v>7451.78667</v>
      </c>
      <c r="U1128" s="83">
        <f t="shared" si="26"/>
        <v>0</v>
      </c>
      <c r="V1128" s="83">
        <f t="shared" si="27"/>
        <v>4.636022763</v>
      </c>
      <c r="W1128" s="83">
        <f t="shared" si="28"/>
        <v>3593.612714</v>
      </c>
    </row>
    <row r="1129" ht="12.75" customHeight="1">
      <c r="A1129" s="83">
        <f t="shared" si="29"/>
        <v>22.86</v>
      </c>
      <c r="B1129" s="83">
        <f>IF( ISERROR( MATCH(R1128,Sheet1!$K$9:$K$13,1) ), 1,  MATCH(R1128,Sheet1!$K$9:$K$13,1)+1)</f>
        <v>3</v>
      </c>
      <c r="C1129" s="94">
        <f>IF( ISERROR( MATCH(D1129,Sheet1!$B$25:$B$42) ), 1, MATCH(D1129,Sheet1!$B$25:$B$42))</f>
        <v>14</v>
      </c>
      <c r="D1129" s="83">
        <f>if(U1129, OFFSET(Sheet1!$P$9, 2*B1128-1, 0),T1128)</f>
        <v>7451.78667</v>
      </c>
      <c r="E1129" s="100">
        <f t="array" ref="E1129">index(Sheet1!$C$25:$H$42, C1129,B1129)</f>
        <v>148.4892474</v>
      </c>
      <c r="F1129" s="100">
        <f t="array" ref="F1129">index(Sheet1!$C$25:$H$42, C1129+1,B1129)</f>
        <v>159.0956222</v>
      </c>
      <c r="G1129" s="94">
        <f t="array" ref="G1129">index(Sheet1!$B$25:$B$42, C1129,1)</f>
        <v>7000</v>
      </c>
      <c r="H1129" s="94">
        <f t="array" ref="H1129">index(Sheet1!$B$25:$B$42, C1129+1,1)</f>
        <v>7500</v>
      </c>
      <c r="I1129" s="100">
        <f t="shared" si="17"/>
        <v>158.0728849</v>
      </c>
      <c r="J1129" s="100">
        <f t="array" ref="J1129">index(Sheet1!$F$47:$K$64, C1129,B1129)</f>
        <v>1551.42</v>
      </c>
      <c r="K1129" s="100">
        <f t="array" ref="K1129">index(Sheet1!$F$47:$K$64, C1129+1,B1129)</f>
        <v>1351.35</v>
      </c>
      <c r="L1129" s="102">
        <f t="shared" si="18"/>
        <v>1370.642082</v>
      </c>
      <c r="M1129" s="83">
        <f>L1129/( 0.5*Sheet1!$F$18/12)</f>
        <v>1314.367489</v>
      </c>
      <c r="N1129" s="83">
        <f t="shared" si="19"/>
        <v>0.3773664914</v>
      </c>
      <c r="O1129" s="83">
        <f t="shared" si="20"/>
        <v>469.9276342</v>
      </c>
      <c r="P1129" s="83">
        <f t="shared" si="21"/>
        <v>0.1349203658</v>
      </c>
      <c r="Q1129" s="83">
        <f t="shared" si="22"/>
        <v>1</v>
      </c>
      <c r="R1129" s="86">
        <f t="shared" si="31"/>
        <v>158.1261128</v>
      </c>
      <c r="S1129" s="86">
        <f>min(R1129, offset(Sheet1!$K$9,B1129-1,0))</f>
        <v>158.1261128</v>
      </c>
      <c r="T1129" s="83">
        <f t="shared" si="30"/>
        <v>7454.295913</v>
      </c>
      <c r="U1129" s="83">
        <f t="shared" si="26"/>
        <v>0</v>
      </c>
      <c r="V1129" s="83">
        <f t="shared" si="27"/>
        <v>4.6375853</v>
      </c>
      <c r="W1129" s="83">
        <f t="shared" si="28"/>
        <v>3598.248737</v>
      </c>
    </row>
    <row r="1130" ht="12.75" customHeight="1">
      <c r="A1130" s="83">
        <f t="shared" si="29"/>
        <v>22.88</v>
      </c>
      <c r="B1130" s="83">
        <f>IF( ISERROR( MATCH(R1129,Sheet1!$K$9:$K$13,1) ), 1,  MATCH(R1129,Sheet1!$K$9:$K$13,1)+1)</f>
        <v>3</v>
      </c>
      <c r="C1130" s="94">
        <f>IF( ISERROR( MATCH(D1130,Sheet1!$B$25:$B$42) ), 1, MATCH(D1130,Sheet1!$B$25:$B$42))</f>
        <v>14</v>
      </c>
      <c r="D1130" s="83">
        <f>if(U1130, OFFSET(Sheet1!$P$9, 2*B1129-1, 0),T1129)</f>
        <v>7454.295913</v>
      </c>
      <c r="E1130" s="100">
        <f t="array" ref="E1130">index(Sheet1!$C$25:$H$42, C1130,B1130)</f>
        <v>148.4892474</v>
      </c>
      <c r="F1130" s="100">
        <f t="array" ref="F1130">index(Sheet1!$C$25:$H$42, C1130+1,B1130)</f>
        <v>159.0956222</v>
      </c>
      <c r="G1130" s="94">
        <f t="array" ref="G1130">index(Sheet1!$B$25:$B$42, C1130,1)</f>
        <v>7000</v>
      </c>
      <c r="H1130" s="94">
        <f t="array" ref="H1130">index(Sheet1!$B$25:$B$42, C1130+1,1)</f>
        <v>7500</v>
      </c>
      <c r="I1130" s="100">
        <f t="shared" si="17"/>
        <v>158.1261128</v>
      </c>
      <c r="J1130" s="100">
        <f t="array" ref="J1130">index(Sheet1!$F$47:$K$64, C1130,B1130)</f>
        <v>1551.42</v>
      </c>
      <c r="K1130" s="100">
        <f t="array" ref="K1130">index(Sheet1!$F$47:$K$64, C1130+1,B1130)</f>
        <v>1351.35</v>
      </c>
      <c r="L1130" s="102">
        <f t="shared" si="18"/>
        <v>1369.638033</v>
      </c>
      <c r="M1130" s="83">
        <f>L1130/( 0.5*Sheet1!$F$18/12)</f>
        <v>1313.404664</v>
      </c>
      <c r="N1130" s="83">
        <f t="shared" si="19"/>
        <v>0.3770900558</v>
      </c>
      <c r="O1130" s="83">
        <f t="shared" si="20"/>
        <v>470.2441653</v>
      </c>
      <c r="P1130" s="83">
        <f t="shared" si="21"/>
        <v>0.1350112447</v>
      </c>
      <c r="Q1130" s="83">
        <f t="shared" si="22"/>
        <v>1</v>
      </c>
      <c r="R1130" s="86">
        <f t="shared" si="31"/>
        <v>158.1792601</v>
      </c>
      <c r="S1130" s="86">
        <f>min(R1130, offset(Sheet1!$K$9,B1130-1,0))</f>
        <v>158.1792601</v>
      </c>
      <c r="T1130" s="83">
        <f t="shared" si="30"/>
        <v>7456.801355</v>
      </c>
      <c r="U1130" s="83">
        <f t="shared" si="26"/>
        <v>0</v>
      </c>
      <c r="V1130" s="83">
        <f t="shared" si="27"/>
        <v>4.639145471</v>
      </c>
      <c r="W1130" s="83">
        <f t="shared" si="28"/>
        <v>3602.886322</v>
      </c>
    </row>
    <row r="1131" ht="12.75" customHeight="1">
      <c r="A1131" s="83">
        <f t="shared" si="29"/>
        <v>22.9</v>
      </c>
      <c r="B1131" s="83">
        <f>IF( ISERROR( MATCH(R1130,Sheet1!$K$9:$K$13,1) ), 1,  MATCH(R1130,Sheet1!$K$9:$K$13,1)+1)</f>
        <v>3</v>
      </c>
      <c r="C1131" s="94">
        <f>IF( ISERROR( MATCH(D1131,Sheet1!$B$25:$B$42) ), 1, MATCH(D1131,Sheet1!$B$25:$B$42))</f>
        <v>14</v>
      </c>
      <c r="D1131" s="83">
        <f>if(U1131, OFFSET(Sheet1!$P$9, 2*B1130-1, 0),T1130)</f>
        <v>7456.801355</v>
      </c>
      <c r="E1131" s="100">
        <f t="array" ref="E1131">index(Sheet1!$C$25:$H$42, C1131,B1131)</f>
        <v>148.4892474</v>
      </c>
      <c r="F1131" s="100">
        <f t="array" ref="F1131">index(Sheet1!$C$25:$H$42, C1131+1,B1131)</f>
        <v>159.0956222</v>
      </c>
      <c r="G1131" s="94">
        <f t="array" ref="G1131">index(Sheet1!$B$25:$B$42, C1131,1)</f>
        <v>7000</v>
      </c>
      <c r="H1131" s="94">
        <f t="array" ref="H1131">index(Sheet1!$B$25:$B$42, C1131+1,1)</f>
        <v>7500</v>
      </c>
      <c r="I1131" s="100">
        <f t="shared" si="17"/>
        <v>158.1792601</v>
      </c>
      <c r="J1131" s="100">
        <f t="array" ref="J1131">index(Sheet1!$F$47:$K$64, C1131,B1131)</f>
        <v>1551.42</v>
      </c>
      <c r="K1131" s="100">
        <f t="array" ref="K1131">index(Sheet1!$F$47:$K$64, C1131+1,B1131)</f>
        <v>1351.35</v>
      </c>
      <c r="L1131" s="102">
        <f t="shared" si="18"/>
        <v>1368.635506</v>
      </c>
      <c r="M1131" s="83">
        <f>L1131/( 0.5*Sheet1!$F$18/12)</f>
        <v>1312.443298</v>
      </c>
      <c r="N1131" s="83">
        <f t="shared" si="19"/>
        <v>0.376814039</v>
      </c>
      <c r="O1131" s="83">
        <f t="shared" si="20"/>
        <v>470.5603232</v>
      </c>
      <c r="P1131" s="83">
        <f t="shared" si="21"/>
        <v>0.1351020164</v>
      </c>
      <c r="Q1131" s="83">
        <f t="shared" si="22"/>
        <v>1</v>
      </c>
      <c r="R1131" s="86">
        <f t="shared" si="31"/>
        <v>158.2323269</v>
      </c>
      <c r="S1131" s="86">
        <f>min(R1131, offset(Sheet1!$K$9,B1131-1,0))</f>
        <v>158.2323269</v>
      </c>
      <c r="T1131" s="83">
        <f t="shared" si="30"/>
        <v>7459.303</v>
      </c>
      <c r="U1131" s="83">
        <f t="shared" si="26"/>
        <v>0</v>
      </c>
      <c r="V1131" s="83">
        <f t="shared" si="27"/>
        <v>4.640703277</v>
      </c>
      <c r="W1131" s="83">
        <f t="shared" si="28"/>
        <v>3607.525468</v>
      </c>
    </row>
    <row r="1132" ht="12.75" customHeight="1">
      <c r="A1132" s="83">
        <f t="shared" si="29"/>
        <v>22.92</v>
      </c>
      <c r="B1132" s="83">
        <f>IF( ISERROR( MATCH(R1131,Sheet1!$K$9:$K$13,1) ), 1,  MATCH(R1131,Sheet1!$K$9:$K$13,1)+1)</f>
        <v>3</v>
      </c>
      <c r="C1132" s="94">
        <f>IF( ISERROR( MATCH(D1132,Sheet1!$B$25:$B$42) ), 1, MATCH(D1132,Sheet1!$B$25:$B$42))</f>
        <v>14</v>
      </c>
      <c r="D1132" s="83">
        <f>if(U1132, OFFSET(Sheet1!$P$9, 2*B1131-1, 0),T1131)</f>
        <v>7459.303</v>
      </c>
      <c r="E1132" s="100">
        <f t="array" ref="E1132">index(Sheet1!$C$25:$H$42, C1132,B1132)</f>
        <v>148.4892474</v>
      </c>
      <c r="F1132" s="100">
        <f t="array" ref="F1132">index(Sheet1!$C$25:$H$42, C1132+1,B1132)</f>
        <v>159.0956222</v>
      </c>
      <c r="G1132" s="94">
        <f t="array" ref="G1132">index(Sheet1!$B$25:$B$42, C1132,1)</f>
        <v>7000</v>
      </c>
      <c r="H1132" s="94">
        <f t="array" ref="H1132">index(Sheet1!$B$25:$B$42, C1132+1,1)</f>
        <v>7500</v>
      </c>
      <c r="I1132" s="100">
        <f t="shared" si="17"/>
        <v>158.2323269</v>
      </c>
      <c r="J1132" s="100">
        <f t="array" ref="J1132">index(Sheet1!$F$47:$K$64, C1132,B1132)</f>
        <v>1551.42</v>
      </c>
      <c r="K1132" s="100">
        <f t="array" ref="K1132">index(Sheet1!$F$47:$K$64, C1132+1,B1132)</f>
        <v>1351.35</v>
      </c>
      <c r="L1132" s="102">
        <f t="shared" si="18"/>
        <v>1367.634498</v>
      </c>
      <c r="M1132" s="83">
        <f>L1132/( 0.5*Sheet1!$F$18/12)</f>
        <v>1311.483388</v>
      </c>
      <c r="N1132" s="83">
        <f t="shared" si="19"/>
        <v>0.3765384404</v>
      </c>
      <c r="O1132" s="83">
        <f t="shared" si="20"/>
        <v>470.876108</v>
      </c>
      <c r="P1132" s="83">
        <f t="shared" si="21"/>
        <v>0.135192681</v>
      </c>
      <c r="Q1132" s="83">
        <f t="shared" si="22"/>
        <v>1</v>
      </c>
      <c r="R1132" s="86">
        <f t="shared" si="31"/>
        <v>158.2853133</v>
      </c>
      <c r="S1132" s="86">
        <f>min(R1132, offset(Sheet1!$K$9,B1132-1,0))</f>
        <v>158.2853133</v>
      </c>
      <c r="T1132" s="83">
        <f t="shared" si="30"/>
        <v>7461.800855</v>
      </c>
      <c r="U1132" s="83">
        <f t="shared" si="26"/>
        <v>0</v>
      </c>
      <c r="V1132" s="83">
        <f t="shared" si="27"/>
        <v>4.642258723</v>
      </c>
      <c r="W1132" s="83">
        <f t="shared" si="28"/>
        <v>3612.166171</v>
      </c>
    </row>
    <row r="1133" ht="12.75" customHeight="1">
      <c r="A1133" s="83">
        <f t="shared" si="29"/>
        <v>22.94</v>
      </c>
      <c r="B1133" s="83">
        <f>IF( ISERROR( MATCH(R1132,Sheet1!$K$9:$K$13,1) ), 1,  MATCH(R1132,Sheet1!$K$9:$K$13,1)+1)</f>
        <v>3</v>
      </c>
      <c r="C1133" s="94">
        <f>IF( ISERROR( MATCH(D1133,Sheet1!$B$25:$B$42) ), 1, MATCH(D1133,Sheet1!$B$25:$B$42))</f>
        <v>14</v>
      </c>
      <c r="D1133" s="83">
        <f>if(U1133, OFFSET(Sheet1!$P$9, 2*B1132-1, 0),T1132)</f>
        <v>7461.800855</v>
      </c>
      <c r="E1133" s="100">
        <f t="array" ref="E1133">index(Sheet1!$C$25:$H$42, C1133,B1133)</f>
        <v>148.4892474</v>
      </c>
      <c r="F1133" s="100">
        <f t="array" ref="F1133">index(Sheet1!$C$25:$H$42, C1133+1,B1133)</f>
        <v>159.0956222</v>
      </c>
      <c r="G1133" s="94">
        <f t="array" ref="G1133">index(Sheet1!$B$25:$B$42, C1133,1)</f>
        <v>7000</v>
      </c>
      <c r="H1133" s="94">
        <f t="array" ref="H1133">index(Sheet1!$B$25:$B$42, C1133+1,1)</f>
        <v>7500</v>
      </c>
      <c r="I1133" s="100">
        <f t="shared" si="17"/>
        <v>158.2853133</v>
      </c>
      <c r="J1133" s="100">
        <f t="array" ref="J1133">index(Sheet1!$F$47:$K$64, C1133,B1133)</f>
        <v>1551.42</v>
      </c>
      <c r="K1133" s="100">
        <f t="array" ref="K1133">index(Sheet1!$F$47:$K$64, C1133+1,B1133)</f>
        <v>1351.35</v>
      </c>
      <c r="L1133" s="102">
        <f t="shared" si="18"/>
        <v>1366.635006</v>
      </c>
      <c r="M1133" s="83">
        <f>L1133/( 0.5*Sheet1!$F$18/12)</f>
        <v>1310.524933</v>
      </c>
      <c r="N1133" s="83">
        <f t="shared" si="19"/>
        <v>0.3762632594</v>
      </c>
      <c r="O1133" s="83">
        <f t="shared" si="20"/>
        <v>471.1915201</v>
      </c>
      <c r="P1133" s="83">
        <f t="shared" si="21"/>
        <v>0.1352832386</v>
      </c>
      <c r="Q1133" s="83">
        <f t="shared" si="22"/>
        <v>1</v>
      </c>
      <c r="R1133" s="86">
        <f t="shared" si="31"/>
        <v>158.3382194</v>
      </c>
      <c r="S1133" s="86">
        <f>min(R1133, offset(Sheet1!$K$9,B1133-1,0))</f>
        <v>158.3382194</v>
      </c>
      <c r="T1133" s="83">
        <f t="shared" si="30"/>
        <v>7464.294924</v>
      </c>
      <c r="U1133" s="83">
        <f t="shared" si="26"/>
        <v>0</v>
      </c>
      <c r="V1133" s="83">
        <f t="shared" si="27"/>
        <v>4.643811812</v>
      </c>
      <c r="W1133" s="83">
        <f t="shared" si="28"/>
        <v>3616.80843</v>
      </c>
    </row>
    <row r="1134" ht="12.75" customHeight="1">
      <c r="A1134" s="83">
        <f t="shared" si="29"/>
        <v>22.96</v>
      </c>
      <c r="B1134" s="83">
        <f>IF( ISERROR( MATCH(R1133,Sheet1!$K$9:$K$13,1) ), 1,  MATCH(R1133,Sheet1!$K$9:$K$13,1)+1)</f>
        <v>3</v>
      </c>
      <c r="C1134" s="94">
        <f>IF( ISERROR( MATCH(D1134,Sheet1!$B$25:$B$42) ), 1, MATCH(D1134,Sheet1!$B$25:$B$42))</f>
        <v>14</v>
      </c>
      <c r="D1134" s="83">
        <f>if(U1134, OFFSET(Sheet1!$P$9, 2*B1133-1, 0),T1133)</f>
        <v>7464.294924</v>
      </c>
      <c r="E1134" s="100">
        <f t="array" ref="E1134">index(Sheet1!$C$25:$H$42, C1134,B1134)</f>
        <v>148.4892474</v>
      </c>
      <c r="F1134" s="100">
        <f t="array" ref="F1134">index(Sheet1!$C$25:$H$42, C1134+1,B1134)</f>
        <v>159.0956222</v>
      </c>
      <c r="G1134" s="94">
        <f t="array" ref="G1134">index(Sheet1!$B$25:$B$42, C1134,1)</f>
        <v>7000</v>
      </c>
      <c r="H1134" s="94">
        <f t="array" ref="H1134">index(Sheet1!$B$25:$B$42, C1134+1,1)</f>
        <v>7500</v>
      </c>
      <c r="I1134" s="100">
        <f t="shared" si="17"/>
        <v>158.3382194</v>
      </c>
      <c r="J1134" s="100">
        <f t="array" ref="J1134">index(Sheet1!$F$47:$K$64, C1134,B1134)</f>
        <v>1551.42</v>
      </c>
      <c r="K1134" s="100">
        <f t="array" ref="K1134">index(Sheet1!$F$47:$K$64, C1134+1,B1134)</f>
        <v>1351.35</v>
      </c>
      <c r="L1134" s="102">
        <f t="shared" si="18"/>
        <v>1365.637029</v>
      </c>
      <c r="M1134" s="83">
        <f>L1134/( 0.5*Sheet1!$F$18/12)</f>
        <v>1309.56793</v>
      </c>
      <c r="N1134" s="83">
        <f t="shared" si="19"/>
        <v>0.3759884955</v>
      </c>
      <c r="O1134" s="83">
        <f t="shared" si="20"/>
        <v>471.5065595</v>
      </c>
      <c r="P1134" s="83">
        <f t="shared" si="21"/>
        <v>0.1353736892</v>
      </c>
      <c r="Q1134" s="83">
        <f t="shared" si="22"/>
        <v>1</v>
      </c>
      <c r="R1134" s="86">
        <f t="shared" si="31"/>
        <v>158.3910452</v>
      </c>
      <c r="S1134" s="86">
        <f>min(R1134, offset(Sheet1!$K$9,B1134-1,0))</f>
        <v>158.3910452</v>
      </c>
      <c r="T1134" s="83">
        <f t="shared" si="30"/>
        <v>7466.785214</v>
      </c>
      <c r="U1134" s="83">
        <f t="shared" si="26"/>
        <v>0</v>
      </c>
      <c r="V1134" s="83">
        <f t="shared" si="27"/>
        <v>4.645362547</v>
      </c>
      <c r="W1134" s="83">
        <f t="shared" si="28"/>
        <v>3621.452242</v>
      </c>
    </row>
    <row r="1135" ht="12.75" customHeight="1">
      <c r="A1135" s="83">
        <f t="shared" si="29"/>
        <v>22.98</v>
      </c>
      <c r="B1135" s="83">
        <f>IF( ISERROR( MATCH(R1134,Sheet1!$K$9:$K$13,1) ), 1,  MATCH(R1134,Sheet1!$K$9:$K$13,1)+1)</f>
        <v>3</v>
      </c>
      <c r="C1135" s="94">
        <f>IF( ISERROR( MATCH(D1135,Sheet1!$B$25:$B$42) ), 1, MATCH(D1135,Sheet1!$B$25:$B$42))</f>
        <v>14</v>
      </c>
      <c r="D1135" s="83">
        <f>if(U1135, OFFSET(Sheet1!$P$9, 2*B1134-1, 0),T1134)</f>
        <v>7466.785214</v>
      </c>
      <c r="E1135" s="100">
        <f t="array" ref="E1135">index(Sheet1!$C$25:$H$42, C1135,B1135)</f>
        <v>148.4892474</v>
      </c>
      <c r="F1135" s="100">
        <f t="array" ref="F1135">index(Sheet1!$C$25:$H$42, C1135+1,B1135)</f>
        <v>159.0956222</v>
      </c>
      <c r="G1135" s="94">
        <f t="array" ref="G1135">index(Sheet1!$B$25:$B$42, C1135,1)</f>
        <v>7000</v>
      </c>
      <c r="H1135" s="94">
        <f t="array" ref="H1135">index(Sheet1!$B$25:$B$42, C1135+1,1)</f>
        <v>7500</v>
      </c>
      <c r="I1135" s="100">
        <f t="shared" si="17"/>
        <v>158.3910452</v>
      </c>
      <c r="J1135" s="100">
        <f t="array" ref="J1135">index(Sheet1!$F$47:$K$64, C1135,B1135)</f>
        <v>1551.42</v>
      </c>
      <c r="K1135" s="100">
        <f t="array" ref="K1135">index(Sheet1!$F$47:$K$64, C1135+1,B1135)</f>
        <v>1351.35</v>
      </c>
      <c r="L1135" s="102">
        <f t="shared" si="18"/>
        <v>1364.640565</v>
      </c>
      <c r="M1135" s="83">
        <f>L1135/( 0.5*Sheet1!$F$18/12)</f>
        <v>1308.612377</v>
      </c>
      <c r="N1135" s="83">
        <f t="shared" si="19"/>
        <v>0.3757141479</v>
      </c>
      <c r="O1135" s="83">
        <f t="shared" si="20"/>
        <v>471.8212265</v>
      </c>
      <c r="P1135" s="83">
        <f t="shared" si="21"/>
        <v>0.1354640329</v>
      </c>
      <c r="Q1135" s="83">
        <f t="shared" si="22"/>
        <v>1</v>
      </c>
      <c r="R1135" s="86">
        <f t="shared" si="31"/>
        <v>158.4437911</v>
      </c>
      <c r="S1135" s="86">
        <f>min(R1135, offset(Sheet1!$K$9,B1135-1,0))</f>
        <v>158.4437911</v>
      </c>
      <c r="T1135" s="83">
        <f t="shared" si="30"/>
        <v>7469.271729</v>
      </c>
      <c r="U1135" s="83">
        <f t="shared" si="26"/>
        <v>0</v>
      </c>
      <c r="V1135" s="83">
        <f t="shared" si="27"/>
        <v>4.646910933</v>
      </c>
      <c r="W1135" s="83">
        <f t="shared" si="28"/>
        <v>3626.097604</v>
      </c>
    </row>
    <row r="1136" ht="12.75" customHeight="1">
      <c r="A1136" s="83">
        <f t="shared" si="29"/>
        <v>23</v>
      </c>
      <c r="B1136" s="83">
        <f>IF( ISERROR( MATCH(R1135,Sheet1!$K$9:$K$13,1) ), 1,  MATCH(R1135,Sheet1!$K$9:$K$13,1)+1)</f>
        <v>3</v>
      </c>
      <c r="C1136" s="94">
        <f>IF( ISERROR( MATCH(D1136,Sheet1!$B$25:$B$42) ), 1, MATCH(D1136,Sheet1!$B$25:$B$42))</f>
        <v>14</v>
      </c>
      <c r="D1136" s="83">
        <f>if(U1136, OFFSET(Sheet1!$P$9, 2*B1135-1, 0),T1135)</f>
        <v>7469.271729</v>
      </c>
      <c r="E1136" s="100">
        <f t="array" ref="E1136">index(Sheet1!$C$25:$H$42, C1136,B1136)</f>
        <v>148.4892474</v>
      </c>
      <c r="F1136" s="100">
        <f t="array" ref="F1136">index(Sheet1!$C$25:$H$42, C1136+1,B1136)</f>
        <v>159.0956222</v>
      </c>
      <c r="G1136" s="94">
        <f t="array" ref="G1136">index(Sheet1!$B$25:$B$42, C1136,1)</f>
        <v>7000</v>
      </c>
      <c r="H1136" s="94">
        <f t="array" ref="H1136">index(Sheet1!$B$25:$B$42, C1136+1,1)</f>
        <v>7500</v>
      </c>
      <c r="I1136" s="100">
        <f t="shared" si="17"/>
        <v>158.4437911</v>
      </c>
      <c r="J1136" s="100">
        <f t="array" ref="J1136">index(Sheet1!$F$47:$K$64, C1136,B1136)</f>
        <v>1551.42</v>
      </c>
      <c r="K1136" s="100">
        <f t="array" ref="K1136">index(Sheet1!$F$47:$K$64, C1136+1,B1136)</f>
        <v>1351.35</v>
      </c>
      <c r="L1136" s="102">
        <f t="shared" si="18"/>
        <v>1363.645611</v>
      </c>
      <c r="M1136" s="83">
        <f>L1136/( 0.5*Sheet1!$F$18/12)</f>
        <v>1307.658273</v>
      </c>
      <c r="N1136" s="83">
        <f t="shared" si="19"/>
        <v>0.3754402162</v>
      </c>
      <c r="O1136" s="83">
        <f t="shared" si="20"/>
        <v>472.1355213</v>
      </c>
      <c r="P1136" s="83">
        <f t="shared" si="21"/>
        <v>0.1355542697</v>
      </c>
      <c r="Q1136" s="83">
        <f t="shared" si="22"/>
        <v>1</v>
      </c>
      <c r="R1136" s="86">
        <f t="shared" si="31"/>
        <v>158.4964569</v>
      </c>
      <c r="S1136" s="86">
        <f>min(R1136, offset(Sheet1!$K$9,B1136-1,0))</f>
        <v>158.4964569</v>
      </c>
      <c r="T1136" s="83">
        <f t="shared" si="30"/>
        <v>7471.754475</v>
      </c>
      <c r="U1136" s="83">
        <f t="shared" si="26"/>
        <v>0</v>
      </c>
      <c r="V1136" s="83">
        <f t="shared" si="27"/>
        <v>4.648456971</v>
      </c>
      <c r="W1136" s="83">
        <f t="shared" si="28"/>
        <v>3630.744515</v>
      </c>
    </row>
    <row r="1137" ht="12.75" customHeight="1">
      <c r="A1137" s="83">
        <f t="shared" si="29"/>
        <v>23.02</v>
      </c>
      <c r="B1137" s="83">
        <f>IF( ISERROR( MATCH(R1136,Sheet1!$K$9:$K$13,1) ), 1,  MATCH(R1136,Sheet1!$K$9:$K$13,1)+1)</f>
        <v>3</v>
      </c>
      <c r="C1137" s="94">
        <f>IF( ISERROR( MATCH(D1137,Sheet1!$B$25:$B$42) ), 1, MATCH(D1137,Sheet1!$B$25:$B$42))</f>
        <v>14</v>
      </c>
      <c r="D1137" s="83">
        <f>if(U1137, OFFSET(Sheet1!$P$9, 2*B1136-1, 0),T1136)</f>
        <v>7471.754475</v>
      </c>
      <c r="E1137" s="100">
        <f t="array" ref="E1137">index(Sheet1!$C$25:$H$42, C1137,B1137)</f>
        <v>148.4892474</v>
      </c>
      <c r="F1137" s="100">
        <f t="array" ref="F1137">index(Sheet1!$C$25:$H$42, C1137+1,B1137)</f>
        <v>159.0956222</v>
      </c>
      <c r="G1137" s="94">
        <f t="array" ref="G1137">index(Sheet1!$B$25:$B$42, C1137,1)</f>
        <v>7000</v>
      </c>
      <c r="H1137" s="94">
        <f t="array" ref="H1137">index(Sheet1!$B$25:$B$42, C1137+1,1)</f>
        <v>7500</v>
      </c>
      <c r="I1137" s="100">
        <f t="shared" si="17"/>
        <v>158.4964569</v>
      </c>
      <c r="J1137" s="100">
        <f t="array" ref="J1137">index(Sheet1!$F$47:$K$64, C1137,B1137)</f>
        <v>1551.42</v>
      </c>
      <c r="K1137" s="100">
        <f t="array" ref="K1137">index(Sheet1!$F$47:$K$64, C1137+1,B1137)</f>
        <v>1351.35</v>
      </c>
      <c r="L1137" s="102">
        <f t="shared" si="18"/>
        <v>1362.652165</v>
      </c>
      <c r="M1137" s="83">
        <f>L1137/( 0.5*Sheet1!$F$18/12)</f>
        <v>1306.705615</v>
      </c>
      <c r="N1137" s="83">
        <f t="shared" si="19"/>
        <v>0.3751666997</v>
      </c>
      <c r="O1137" s="83">
        <f t="shared" si="20"/>
        <v>472.4494441</v>
      </c>
      <c r="P1137" s="83">
        <f t="shared" si="21"/>
        <v>0.1356443997</v>
      </c>
      <c r="Q1137" s="83">
        <f t="shared" si="22"/>
        <v>1</v>
      </c>
      <c r="R1137" s="86">
        <f t="shared" si="31"/>
        <v>158.549043</v>
      </c>
      <c r="S1137" s="86">
        <f>min(R1137, offset(Sheet1!$K$9,B1137-1,0))</f>
        <v>158.549043</v>
      </c>
      <c r="T1137" s="83">
        <f t="shared" si="30"/>
        <v>7474.233457</v>
      </c>
      <c r="U1137" s="83">
        <f t="shared" si="26"/>
        <v>0</v>
      </c>
      <c r="V1137" s="83">
        <f t="shared" si="27"/>
        <v>4.650000665</v>
      </c>
      <c r="W1137" s="83">
        <f t="shared" si="28"/>
        <v>3635.392972</v>
      </c>
    </row>
    <row r="1138" ht="12.75" customHeight="1">
      <c r="A1138" s="83">
        <f t="shared" si="29"/>
        <v>23.04</v>
      </c>
      <c r="B1138" s="83">
        <f>IF( ISERROR( MATCH(R1137,Sheet1!$K$9:$K$13,1) ), 1,  MATCH(R1137,Sheet1!$K$9:$K$13,1)+1)</f>
        <v>3</v>
      </c>
      <c r="C1138" s="94">
        <f>IF( ISERROR( MATCH(D1138,Sheet1!$B$25:$B$42) ), 1, MATCH(D1138,Sheet1!$B$25:$B$42))</f>
        <v>14</v>
      </c>
      <c r="D1138" s="83">
        <f>if(U1138, OFFSET(Sheet1!$P$9, 2*B1137-1, 0),T1137)</f>
        <v>7474.233457</v>
      </c>
      <c r="E1138" s="100">
        <f t="array" ref="E1138">index(Sheet1!$C$25:$H$42, C1138,B1138)</f>
        <v>148.4892474</v>
      </c>
      <c r="F1138" s="100">
        <f t="array" ref="F1138">index(Sheet1!$C$25:$H$42, C1138+1,B1138)</f>
        <v>159.0956222</v>
      </c>
      <c r="G1138" s="94">
        <f t="array" ref="G1138">index(Sheet1!$B$25:$B$42, C1138,1)</f>
        <v>7000</v>
      </c>
      <c r="H1138" s="94">
        <f t="array" ref="H1138">index(Sheet1!$B$25:$B$42, C1138+1,1)</f>
        <v>7500</v>
      </c>
      <c r="I1138" s="100">
        <f t="shared" si="17"/>
        <v>158.549043</v>
      </c>
      <c r="J1138" s="100">
        <f t="array" ref="J1138">index(Sheet1!$F$47:$K$64, C1138,B1138)</f>
        <v>1551.42</v>
      </c>
      <c r="K1138" s="100">
        <f t="array" ref="K1138">index(Sheet1!$F$47:$K$64, C1138+1,B1138)</f>
        <v>1351.35</v>
      </c>
      <c r="L1138" s="102">
        <f t="shared" si="18"/>
        <v>1361.660225</v>
      </c>
      <c r="M1138" s="83">
        <f>L1138/( 0.5*Sheet1!$F$18/12)</f>
        <v>1305.754401</v>
      </c>
      <c r="N1138" s="83">
        <f t="shared" si="19"/>
        <v>0.3748935978</v>
      </c>
      <c r="O1138" s="83">
        <f t="shared" si="20"/>
        <v>472.7629952</v>
      </c>
      <c r="P1138" s="83">
        <f t="shared" si="21"/>
        <v>0.135734423</v>
      </c>
      <c r="Q1138" s="83">
        <f t="shared" si="22"/>
        <v>1</v>
      </c>
      <c r="R1138" s="86">
        <f t="shared" si="31"/>
        <v>158.6015493</v>
      </c>
      <c r="S1138" s="86">
        <f>min(R1138, offset(Sheet1!$K$9,B1138-1,0))</f>
        <v>158.6015493</v>
      </c>
      <c r="T1138" s="83">
        <f t="shared" si="30"/>
        <v>7476.708681</v>
      </c>
      <c r="U1138" s="83">
        <f t="shared" si="26"/>
        <v>0</v>
      </c>
      <c r="V1138" s="83">
        <f t="shared" si="27"/>
        <v>4.65154202</v>
      </c>
      <c r="W1138" s="83">
        <f t="shared" si="28"/>
        <v>3640.042973</v>
      </c>
    </row>
    <row r="1139" ht="12.75" customHeight="1">
      <c r="A1139" s="83">
        <f t="shared" si="29"/>
        <v>23.06</v>
      </c>
      <c r="B1139" s="83">
        <f>IF( ISERROR( MATCH(R1138,Sheet1!$K$9:$K$13,1) ), 1,  MATCH(R1138,Sheet1!$K$9:$K$13,1)+1)</f>
        <v>3</v>
      </c>
      <c r="C1139" s="94">
        <f>IF( ISERROR( MATCH(D1139,Sheet1!$B$25:$B$42) ), 1, MATCH(D1139,Sheet1!$B$25:$B$42))</f>
        <v>14</v>
      </c>
      <c r="D1139" s="83">
        <f>if(U1139, OFFSET(Sheet1!$P$9, 2*B1138-1, 0),T1138)</f>
        <v>7476.708681</v>
      </c>
      <c r="E1139" s="100">
        <f t="array" ref="E1139">index(Sheet1!$C$25:$H$42, C1139,B1139)</f>
        <v>148.4892474</v>
      </c>
      <c r="F1139" s="100">
        <f t="array" ref="F1139">index(Sheet1!$C$25:$H$42, C1139+1,B1139)</f>
        <v>159.0956222</v>
      </c>
      <c r="G1139" s="94">
        <f t="array" ref="G1139">index(Sheet1!$B$25:$B$42, C1139,1)</f>
        <v>7000</v>
      </c>
      <c r="H1139" s="94">
        <f t="array" ref="H1139">index(Sheet1!$B$25:$B$42, C1139+1,1)</f>
        <v>7500</v>
      </c>
      <c r="I1139" s="100">
        <f t="shared" si="17"/>
        <v>158.6015493</v>
      </c>
      <c r="J1139" s="100">
        <f t="array" ref="J1139">index(Sheet1!$F$47:$K$64, C1139,B1139)</f>
        <v>1551.42</v>
      </c>
      <c r="K1139" s="100">
        <f t="array" ref="K1139">index(Sheet1!$F$47:$K$64, C1139+1,B1139)</f>
        <v>1351.35</v>
      </c>
      <c r="L1139" s="102">
        <f t="shared" si="18"/>
        <v>1360.669788</v>
      </c>
      <c r="M1139" s="83">
        <f>L1139/( 0.5*Sheet1!$F$18/12)</f>
        <v>1304.80463</v>
      </c>
      <c r="N1139" s="83">
        <f t="shared" si="19"/>
        <v>0.37462091</v>
      </c>
      <c r="O1139" s="83">
        <f t="shared" si="20"/>
        <v>473.0761746</v>
      </c>
      <c r="P1139" s="83">
        <f t="shared" si="21"/>
        <v>0.1358243395</v>
      </c>
      <c r="Q1139" s="83">
        <f t="shared" si="22"/>
        <v>1</v>
      </c>
      <c r="R1139" s="86">
        <f t="shared" si="31"/>
        <v>158.653976</v>
      </c>
      <c r="S1139" s="86">
        <f>min(R1139, offset(Sheet1!$K$9,B1139-1,0))</f>
        <v>158.653976</v>
      </c>
      <c r="T1139" s="83">
        <f t="shared" si="30"/>
        <v>7479.180152</v>
      </c>
      <c r="U1139" s="83">
        <f t="shared" si="26"/>
        <v>0</v>
      </c>
      <c r="V1139" s="83">
        <f t="shared" si="27"/>
        <v>4.653081037</v>
      </c>
      <c r="W1139" s="83">
        <f t="shared" si="28"/>
        <v>3644.694515</v>
      </c>
    </row>
    <row r="1140" ht="12.75" customHeight="1">
      <c r="A1140" s="83">
        <f t="shared" si="29"/>
        <v>23.08</v>
      </c>
      <c r="B1140" s="83">
        <f>IF( ISERROR( MATCH(R1139,Sheet1!$K$9:$K$13,1) ), 1,  MATCH(R1139,Sheet1!$K$9:$K$13,1)+1)</f>
        <v>3</v>
      </c>
      <c r="C1140" s="94">
        <f>IF( ISERROR( MATCH(D1140,Sheet1!$B$25:$B$42) ), 1, MATCH(D1140,Sheet1!$B$25:$B$42))</f>
        <v>14</v>
      </c>
      <c r="D1140" s="83">
        <f>if(U1140, OFFSET(Sheet1!$P$9, 2*B1139-1, 0),T1139)</f>
        <v>7479.180152</v>
      </c>
      <c r="E1140" s="100">
        <f t="array" ref="E1140">index(Sheet1!$C$25:$H$42, C1140,B1140)</f>
        <v>148.4892474</v>
      </c>
      <c r="F1140" s="100">
        <f t="array" ref="F1140">index(Sheet1!$C$25:$H$42, C1140+1,B1140)</f>
        <v>159.0956222</v>
      </c>
      <c r="G1140" s="94">
        <f t="array" ref="G1140">index(Sheet1!$B$25:$B$42, C1140,1)</f>
        <v>7000</v>
      </c>
      <c r="H1140" s="94">
        <f t="array" ref="H1140">index(Sheet1!$B$25:$B$42, C1140+1,1)</f>
        <v>7500</v>
      </c>
      <c r="I1140" s="100">
        <f t="shared" si="17"/>
        <v>158.653976</v>
      </c>
      <c r="J1140" s="100">
        <f t="array" ref="J1140">index(Sheet1!$F$47:$K$64, C1140,B1140)</f>
        <v>1551.42</v>
      </c>
      <c r="K1140" s="100">
        <f t="array" ref="K1140">index(Sheet1!$F$47:$K$64, C1140+1,B1140)</f>
        <v>1351.35</v>
      </c>
      <c r="L1140" s="102">
        <f t="shared" si="18"/>
        <v>1359.680854</v>
      </c>
      <c r="M1140" s="83">
        <f>L1140/( 0.5*Sheet1!$F$18/12)</f>
        <v>1303.856298</v>
      </c>
      <c r="N1140" s="83">
        <f t="shared" si="19"/>
        <v>0.3743486356</v>
      </c>
      <c r="O1140" s="83">
        <f t="shared" si="20"/>
        <v>473.3889827</v>
      </c>
      <c r="P1140" s="83">
        <f t="shared" si="21"/>
        <v>0.1359141495</v>
      </c>
      <c r="Q1140" s="83">
        <f t="shared" si="22"/>
        <v>1</v>
      </c>
      <c r="R1140" s="86">
        <f t="shared" si="31"/>
        <v>158.7063232</v>
      </c>
      <c r="S1140" s="86">
        <f>min(R1140, offset(Sheet1!$K$9,B1140-1,0))</f>
        <v>158.7063232</v>
      </c>
      <c r="T1140" s="83">
        <f t="shared" si="30"/>
        <v>7481.647876</v>
      </c>
      <c r="U1140" s="83">
        <f t="shared" si="26"/>
        <v>0</v>
      </c>
      <c r="V1140" s="83">
        <f t="shared" si="27"/>
        <v>4.654617721</v>
      </c>
      <c r="W1140" s="83">
        <f t="shared" si="28"/>
        <v>3649.347596</v>
      </c>
    </row>
    <row r="1141" ht="12.75" customHeight="1">
      <c r="A1141" s="83">
        <f t="shared" si="29"/>
        <v>23.1</v>
      </c>
      <c r="B1141" s="83">
        <f>IF( ISERROR( MATCH(R1140,Sheet1!$K$9:$K$13,1) ), 1,  MATCH(R1140,Sheet1!$K$9:$K$13,1)+1)</f>
        <v>3</v>
      </c>
      <c r="C1141" s="94">
        <f>IF( ISERROR( MATCH(D1141,Sheet1!$B$25:$B$42) ), 1, MATCH(D1141,Sheet1!$B$25:$B$42))</f>
        <v>14</v>
      </c>
      <c r="D1141" s="83">
        <f>if(U1141, OFFSET(Sheet1!$P$9, 2*B1140-1, 0),T1140)</f>
        <v>7481.647876</v>
      </c>
      <c r="E1141" s="100">
        <f t="array" ref="E1141">index(Sheet1!$C$25:$H$42, C1141,B1141)</f>
        <v>148.4892474</v>
      </c>
      <c r="F1141" s="100">
        <f t="array" ref="F1141">index(Sheet1!$C$25:$H$42, C1141+1,B1141)</f>
        <v>159.0956222</v>
      </c>
      <c r="G1141" s="94">
        <f t="array" ref="G1141">index(Sheet1!$B$25:$B$42, C1141,1)</f>
        <v>7000</v>
      </c>
      <c r="H1141" s="94">
        <f t="array" ref="H1141">index(Sheet1!$B$25:$B$42, C1141+1,1)</f>
        <v>7500</v>
      </c>
      <c r="I1141" s="100">
        <f t="shared" si="17"/>
        <v>158.7063232</v>
      </c>
      <c r="J1141" s="100">
        <f t="array" ref="J1141">index(Sheet1!$F$47:$K$64, C1141,B1141)</f>
        <v>1551.42</v>
      </c>
      <c r="K1141" s="100">
        <f t="array" ref="K1141">index(Sheet1!$F$47:$K$64, C1141+1,B1141)</f>
        <v>1351.35</v>
      </c>
      <c r="L1141" s="102">
        <f t="shared" si="18"/>
        <v>1358.693419</v>
      </c>
      <c r="M1141" s="83">
        <f>L1141/( 0.5*Sheet1!$F$18/12)</f>
        <v>1302.909404</v>
      </c>
      <c r="N1141" s="83">
        <f t="shared" si="19"/>
        <v>0.374076774</v>
      </c>
      <c r="O1141" s="83">
        <f t="shared" si="20"/>
        <v>473.7014196</v>
      </c>
      <c r="P1141" s="83">
        <f t="shared" si="21"/>
        <v>0.1360038529</v>
      </c>
      <c r="Q1141" s="83">
        <f t="shared" si="22"/>
        <v>1</v>
      </c>
      <c r="R1141" s="86">
        <f t="shared" si="31"/>
        <v>158.758591</v>
      </c>
      <c r="S1141" s="86">
        <f>min(R1141, offset(Sheet1!$K$9,B1141-1,0))</f>
        <v>158.758591</v>
      </c>
      <c r="T1141" s="83">
        <f t="shared" si="30"/>
        <v>7484.111858</v>
      </c>
      <c r="U1141" s="83">
        <f t="shared" si="26"/>
        <v>0</v>
      </c>
      <c r="V1141" s="83">
        <f t="shared" si="27"/>
        <v>4.656152075</v>
      </c>
      <c r="W1141" s="83">
        <f t="shared" si="28"/>
        <v>3654.002213</v>
      </c>
    </row>
    <row r="1142" ht="12.75" customHeight="1">
      <c r="A1142" s="83">
        <f t="shared" si="29"/>
        <v>23.12</v>
      </c>
      <c r="B1142" s="83">
        <f>IF( ISERROR( MATCH(R1141,Sheet1!$K$9:$K$13,1) ), 1,  MATCH(R1141,Sheet1!$K$9:$K$13,1)+1)</f>
        <v>3</v>
      </c>
      <c r="C1142" s="94">
        <f>IF( ISERROR( MATCH(D1142,Sheet1!$B$25:$B$42) ), 1, MATCH(D1142,Sheet1!$B$25:$B$42))</f>
        <v>14</v>
      </c>
      <c r="D1142" s="83">
        <f>if(U1142, OFFSET(Sheet1!$P$9, 2*B1141-1, 0),T1141)</f>
        <v>7484.111858</v>
      </c>
      <c r="E1142" s="100">
        <f t="array" ref="E1142">index(Sheet1!$C$25:$H$42, C1142,B1142)</f>
        <v>148.4892474</v>
      </c>
      <c r="F1142" s="100">
        <f t="array" ref="F1142">index(Sheet1!$C$25:$H$42, C1142+1,B1142)</f>
        <v>159.0956222</v>
      </c>
      <c r="G1142" s="94">
        <f t="array" ref="G1142">index(Sheet1!$B$25:$B$42, C1142,1)</f>
        <v>7000</v>
      </c>
      <c r="H1142" s="94">
        <f t="array" ref="H1142">index(Sheet1!$B$25:$B$42, C1142+1,1)</f>
        <v>7500</v>
      </c>
      <c r="I1142" s="100">
        <f t="shared" si="17"/>
        <v>158.758591</v>
      </c>
      <c r="J1142" s="100">
        <f t="array" ref="J1142">index(Sheet1!$F$47:$K$64, C1142,B1142)</f>
        <v>1551.42</v>
      </c>
      <c r="K1142" s="100">
        <f t="array" ref="K1142">index(Sheet1!$F$47:$K$64, C1142+1,B1142)</f>
        <v>1351.35</v>
      </c>
      <c r="L1142" s="102">
        <f t="shared" si="18"/>
        <v>1357.707481</v>
      </c>
      <c r="M1142" s="83">
        <f>L1142/( 0.5*Sheet1!$F$18/12)</f>
        <v>1301.963946</v>
      </c>
      <c r="N1142" s="83">
        <f t="shared" si="19"/>
        <v>0.3738053247</v>
      </c>
      <c r="O1142" s="83">
        <f t="shared" si="20"/>
        <v>474.0134856</v>
      </c>
      <c r="P1142" s="83">
        <f t="shared" si="21"/>
        <v>0.1360934498</v>
      </c>
      <c r="Q1142" s="83">
        <f t="shared" si="22"/>
        <v>1</v>
      </c>
      <c r="R1142" s="86">
        <f t="shared" si="31"/>
        <v>158.8107796</v>
      </c>
      <c r="S1142" s="86">
        <f>min(R1142, offset(Sheet1!$K$9,B1142-1,0))</f>
        <v>158.8107796</v>
      </c>
      <c r="T1142" s="83">
        <f t="shared" si="30"/>
        <v>7486.572103</v>
      </c>
      <c r="U1142" s="83">
        <f t="shared" si="26"/>
        <v>0</v>
      </c>
      <c r="V1142" s="83">
        <f t="shared" si="27"/>
        <v>4.657684102</v>
      </c>
      <c r="W1142" s="83">
        <f t="shared" si="28"/>
        <v>3658.658366</v>
      </c>
    </row>
    <row r="1143" ht="12.75" customHeight="1">
      <c r="A1143" s="83">
        <f t="shared" si="29"/>
        <v>23.14</v>
      </c>
      <c r="B1143" s="83">
        <f>IF( ISERROR( MATCH(R1142,Sheet1!$K$9:$K$13,1) ), 1,  MATCH(R1142,Sheet1!$K$9:$K$13,1)+1)</f>
        <v>3</v>
      </c>
      <c r="C1143" s="94">
        <f>IF( ISERROR( MATCH(D1143,Sheet1!$B$25:$B$42) ), 1, MATCH(D1143,Sheet1!$B$25:$B$42))</f>
        <v>14</v>
      </c>
      <c r="D1143" s="83">
        <f>if(U1143, OFFSET(Sheet1!$P$9, 2*B1142-1, 0),T1142)</f>
        <v>7486.572103</v>
      </c>
      <c r="E1143" s="100">
        <f t="array" ref="E1143">index(Sheet1!$C$25:$H$42, C1143,B1143)</f>
        <v>148.4892474</v>
      </c>
      <c r="F1143" s="100">
        <f t="array" ref="F1143">index(Sheet1!$C$25:$H$42, C1143+1,B1143)</f>
        <v>159.0956222</v>
      </c>
      <c r="G1143" s="94">
        <f t="array" ref="G1143">index(Sheet1!$B$25:$B$42, C1143,1)</f>
        <v>7000</v>
      </c>
      <c r="H1143" s="94">
        <f t="array" ref="H1143">index(Sheet1!$B$25:$B$42, C1143+1,1)</f>
        <v>7500</v>
      </c>
      <c r="I1143" s="100">
        <f t="shared" si="17"/>
        <v>158.8107796</v>
      </c>
      <c r="J1143" s="100">
        <f t="array" ref="J1143">index(Sheet1!$F$47:$K$64, C1143,B1143)</f>
        <v>1551.42</v>
      </c>
      <c r="K1143" s="100">
        <f t="array" ref="K1143">index(Sheet1!$F$47:$K$64, C1143+1,B1143)</f>
        <v>1351.35</v>
      </c>
      <c r="L1143" s="102">
        <f t="shared" si="18"/>
        <v>1356.723039</v>
      </c>
      <c r="M1143" s="83">
        <f>L1143/( 0.5*Sheet1!$F$18/12)</f>
        <v>1301.019922</v>
      </c>
      <c r="N1143" s="83">
        <f t="shared" si="19"/>
        <v>0.3735342871</v>
      </c>
      <c r="O1143" s="83">
        <f t="shared" si="20"/>
        <v>474.3251808</v>
      </c>
      <c r="P1143" s="83">
        <f t="shared" si="21"/>
        <v>0.1361829402</v>
      </c>
      <c r="Q1143" s="83">
        <f t="shared" si="22"/>
        <v>1</v>
      </c>
      <c r="R1143" s="86">
        <f t="shared" si="31"/>
        <v>158.862889</v>
      </c>
      <c r="S1143" s="86">
        <f>min(R1143, offset(Sheet1!$K$9,B1143-1,0))</f>
        <v>158.8302418</v>
      </c>
      <c r="T1143" s="83">
        <f t="shared" si="30"/>
        <v>7489.028617</v>
      </c>
      <c r="U1143" s="83">
        <f t="shared" si="26"/>
        <v>0</v>
      </c>
      <c r="V1143" s="83">
        <f t="shared" si="27"/>
        <v>4.65873498</v>
      </c>
      <c r="W1143" s="83">
        <f t="shared" si="28"/>
        <v>3663.31605</v>
      </c>
    </row>
    <row r="1144" ht="12.75" customHeight="1">
      <c r="A1144" s="83">
        <f t="shared" si="29"/>
        <v>23.44</v>
      </c>
      <c r="B1144" s="83">
        <f>IF( ISERROR( MATCH(R1143,Sheet1!$K$9:$K$13,1) ), 1,  MATCH(R1143,Sheet1!$K$9:$K$13,1)+1)</f>
        <v>4</v>
      </c>
      <c r="C1144" s="94">
        <f>IF( ISERROR( MATCH(D1144,Sheet1!$B$25:$B$42) ), 1, MATCH(D1144,Sheet1!$B$25:$B$42))</f>
        <v>11</v>
      </c>
      <c r="D1144" s="89">
        <f>if(U1144, OFFSET(Sheet1!$P$9, 2*B1143-1, 0),T1143)</f>
        <v>5638.079654</v>
      </c>
      <c r="E1144" s="100">
        <f t="array" ref="E1144">index(Sheet1!$C$25:$H$42, C1144,B1144)</f>
        <v>154.9404023</v>
      </c>
      <c r="F1144" s="100">
        <f t="array" ref="F1144">index(Sheet1!$C$25:$H$42, C1144+1,B1144)</f>
        <v>169.0258934</v>
      </c>
      <c r="G1144" s="94">
        <f t="array" ref="G1144">index(Sheet1!$B$25:$B$42, C1144,1)</f>
        <v>5500</v>
      </c>
      <c r="H1144" s="94">
        <f t="array" ref="H1144">index(Sheet1!$B$25:$B$42, C1144+1,1)</f>
        <v>6000</v>
      </c>
      <c r="I1144" s="100">
        <f t="shared" si="17"/>
        <v>158.8302418</v>
      </c>
      <c r="J1144" s="100">
        <f t="array" ref="J1144">index(Sheet1!$F$47:$K$64, C1144,B1144)</f>
        <v>1387.59075</v>
      </c>
      <c r="K1144" s="100">
        <f t="array" ref="K1144">index(Sheet1!$F$47:$K$64, C1144+1,B1144)</f>
        <v>1347.9453</v>
      </c>
      <c r="L1144" s="102">
        <f t="shared" si="18"/>
        <v>1376.64229</v>
      </c>
      <c r="M1144" s="83">
        <f>L1144/( 0.5*Sheet1!$F$18/12)</f>
        <v>1320.121346</v>
      </c>
      <c r="N1144" s="83">
        <f t="shared" si="19"/>
        <v>0.3790184744</v>
      </c>
      <c r="O1144" s="83">
        <f t="shared" si="20"/>
        <v>474.4414448</v>
      </c>
      <c r="P1144" s="83">
        <f t="shared" si="21"/>
        <v>0.1362163206</v>
      </c>
      <c r="Q1144" s="83">
        <f t="shared" si="22"/>
        <v>0</v>
      </c>
      <c r="R1144" s="86">
        <f t="shared" si="31"/>
        <v>158.8835479</v>
      </c>
      <c r="S1144" s="83" t="str">
        <f>min(R1144, offset(Sheet1!$K$9,B1144-1,0))</f>
        <v>#DIV/0!</v>
      </c>
      <c r="T1144" s="83">
        <f t="shared" si="30"/>
        <v>5639.971889</v>
      </c>
      <c r="U1144" s="83">
        <f t="shared" si="26"/>
        <v>1</v>
      </c>
      <c r="V1144" s="83" t="str">
        <f t="shared" si="27"/>
        <v>#DIV/0!</v>
      </c>
      <c r="W1144" s="83">
        <f t="shared" si="28"/>
        <v>3667.974785</v>
      </c>
    </row>
    <row r="1145" ht="12.75" customHeight="1">
      <c r="A1145" s="83">
        <f t="shared" si="29"/>
        <v>23.46</v>
      </c>
      <c r="B1145" s="83">
        <f>IF( ISERROR( MATCH(R1144,Sheet1!$K$9:$K$13,1) ), 1,  MATCH(R1144,Sheet1!$K$9:$K$13,1)+1)</f>
        <v>4</v>
      </c>
      <c r="C1145" s="94">
        <f>IF( ISERROR( MATCH(D1145,Sheet1!$B$25:$B$42) ), 1, MATCH(D1145,Sheet1!$B$25:$B$42))</f>
        <v>11</v>
      </c>
      <c r="D1145" s="83">
        <f>if(U1145, OFFSET(Sheet1!$P$9, 2*B1144-1, 0),T1144)</f>
        <v>5639.971889</v>
      </c>
      <c r="E1145" s="100">
        <f t="array" ref="E1145">index(Sheet1!$C$25:$H$42, C1145,B1145)</f>
        <v>154.9404023</v>
      </c>
      <c r="F1145" s="100">
        <f t="array" ref="F1145">index(Sheet1!$C$25:$H$42, C1145+1,B1145)</f>
        <v>169.0258934</v>
      </c>
      <c r="G1145" s="94">
        <f t="array" ref="G1145">index(Sheet1!$B$25:$B$42, C1145,1)</f>
        <v>5500</v>
      </c>
      <c r="H1145" s="94">
        <f t="array" ref="H1145">index(Sheet1!$B$25:$B$42, C1145+1,1)</f>
        <v>6000</v>
      </c>
      <c r="I1145" s="100">
        <f t="shared" si="17"/>
        <v>158.8835479</v>
      </c>
      <c r="J1145" s="100">
        <f t="array" ref="J1145">index(Sheet1!$F$47:$K$64, C1145,B1145)</f>
        <v>1387.59075</v>
      </c>
      <c r="K1145" s="100">
        <f t="array" ref="K1145">index(Sheet1!$F$47:$K$64, C1145+1,B1145)</f>
        <v>1347.9453</v>
      </c>
      <c r="L1145" s="102">
        <f t="shared" si="18"/>
        <v>1376.492253</v>
      </c>
      <c r="M1145" s="83">
        <f>L1145/( 0.5*Sheet1!$F$18/12)</f>
        <v>1319.97747</v>
      </c>
      <c r="N1145" s="83">
        <f t="shared" si="19"/>
        <v>0.3789771661</v>
      </c>
      <c r="O1145" s="83">
        <f t="shared" si="20"/>
        <v>474.7599593</v>
      </c>
      <c r="P1145" s="83">
        <f t="shared" si="21"/>
        <v>0.136307769</v>
      </c>
      <c r="Q1145" s="83">
        <f t="shared" si="22"/>
        <v>1</v>
      </c>
      <c r="R1145" s="86">
        <f t="shared" si="31"/>
        <v>158.9368249</v>
      </c>
      <c r="S1145" s="83" t="str">
        <f>min(R1145, offset(Sheet1!$K$9,B1145-1,0))</f>
        <v>#DIV/0!</v>
      </c>
      <c r="T1145" s="83">
        <f t="shared" si="30"/>
        <v>5641.863089</v>
      </c>
      <c r="U1145" s="83">
        <f t="shared" si="26"/>
        <v>0</v>
      </c>
      <c r="V1145" s="83" t="str">
        <f t="shared" si="27"/>
        <v>#DIV/0!</v>
      </c>
      <c r="W1145" s="83" t="str">
        <f t="shared" si="28"/>
        <v>#DIV/0!</v>
      </c>
    </row>
    <row r="1146" ht="12.75" customHeight="1">
      <c r="A1146" s="83">
        <f t="shared" si="29"/>
        <v>23.48</v>
      </c>
      <c r="B1146" s="83">
        <f>IF( ISERROR( MATCH(R1145,Sheet1!$K$9:$K$13,1) ), 1,  MATCH(R1145,Sheet1!$K$9:$K$13,1)+1)</f>
        <v>4</v>
      </c>
      <c r="C1146" s="94">
        <f>IF( ISERROR( MATCH(D1146,Sheet1!$B$25:$B$42) ), 1, MATCH(D1146,Sheet1!$B$25:$B$42))</f>
        <v>11</v>
      </c>
      <c r="D1146" s="83">
        <f>if(U1146, OFFSET(Sheet1!$P$9, 2*B1145-1, 0),T1145)</f>
        <v>5641.863089</v>
      </c>
      <c r="E1146" s="100">
        <f t="array" ref="E1146">index(Sheet1!$C$25:$H$42, C1146,B1146)</f>
        <v>154.9404023</v>
      </c>
      <c r="F1146" s="100">
        <f t="array" ref="F1146">index(Sheet1!$C$25:$H$42, C1146+1,B1146)</f>
        <v>169.0258934</v>
      </c>
      <c r="G1146" s="94">
        <f t="array" ref="G1146">index(Sheet1!$B$25:$B$42, C1146,1)</f>
        <v>5500</v>
      </c>
      <c r="H1146" s="94">
        <f t="array" ref="H1146">index(Sheet1!$B$25:$B$42, C1146+1,1)</f>
        <v>6000</v>
      </c>
      <c r="I1146" s="100">
        <f t="shared" si="17"/>
        <v>158.9368249</v>
      </c>
      <c r="J1146" s="100">
        <f t="array" ref="J1146">index(Sheet1!$F$47:$K$64, C1146,B1146)</f>
        <v>1387.59075</v>
      </c>
      <c r="K1146" s="100">
        <f t="array" ref="K1146">index(Sheet1!$F$47:$K$64, C1146+1,B1146)</f>
        <v>1347.9453</v>
      </c>
      <c r="L1146" s="102">
        <f t="shared" si="18"/>
        <v>1376.342298</v>
      </c>
      <c r="M1146" s="83">
        <f>L1146/( 0.5*Sheet1!$F$18/12)</f>
        <v>1319.833671</v>
      </c>
      <c r="N1146" s="83">
        <f t="shared" si="19"/>
        <v>0.3789358804</v>
      </c>
      <c r="O1146" s="83">
        <f t="shared" si="20"/>
        <v>475.0784065</v>
      </c>
      <c r="P1146" s="83">
        <f t="shared" si="21"/>
        <v>0.136399198</v>
      </c>
      <c r="Q1146" s="83">
        <f t="shared" si="22"/>
        <v>1</v>
      </c>
      <c r="R1146" s="86">
        <f t="shared" si="31"/>
        <v>158.9900727</v>
      </c>
      <c r="S1146" s="83" t="str">
        <f>min(R1146, offset(Sheet1!$K$9,B1146-1,0))</f>
        <v>#DIV/0!</v>
      </c>
      <c r="T1146" s="83">
        <f t="shared" si="30"/>
        <v>5643.753255</v>
      </c>
      <c r="U1146" s="83">
        <f t="shared" si="26"/>
        <v>0</v>
      </c>
      <c r="V1146" s="83" t="str">
        <f t="shared" si="27"/>
        <v>#DIV/0!</v>
      </c>
      <c r="W1146" s="83" t="str">
        <f t="shared" si="28"/>
        <v>#DIV/0!</v>
      </c>
    </row>
    <row r="1147" ht="12.75" customHeight="1">
      <c r="A1147" s="83">
        <f t="shared" si="29"/>
        <v>23.5</v>
      </c>
      <c r="B1147" s="83">
        <f>IF( ISERROR( MATCH(R1146,Sheet1!$K$9:$K$13,1) ), 1,  MATCH(R1146,Sheet1!$K$9:$K$13,1)+1)</f>
        <v>4</v>
      </c>
      <c r="C1147" s="94">
        <f>IF( ISERROR( MATCH(D1147,Sheet1!$B$25:$B$42) ), 1, MATCH(D1147,Sheet1!$B$25:$B$42))</f>
        <v>11</v>
      </c>
      <c r="D1147" s="83">
        <f>if(U1147, OFFSET(Sheet1!$P$9, 2*B1146-1, 0),T1146)</f>
        <v>5643.753255</v>
      </c>
      <c r="E1147" s="100">
        <f t="array" ref="E1147">index(Sheet1!$C$25:$H$42, C1147,B1147)</f>
        <v>154.9404023</v>
      </c>
      <c r="F1147" s="100">
        <f t="array" ref="F1147">index(Sheet1!$C$25:$H$42, C1147+1,B1147)</f>
        <v>169.0258934</v>
      </c>
      <c r="G1147" s="94">
        <f t="array" ref="G1147">index(Sheet1!$B$25:$B$42, C1147,1)</f>
        <v>5500</v>
      </c>
      <c r="H1147" s="94">
        <f t="array" ref="H1147">index(Sheet1!$B$25:$B$42, C1147+1,1)</f>
        <v>6000</v>
      </c>
      <c r="I1147" s="100">
        <f t="shared" si="17"/>
        <v>158.9900727</v>
      </c>
      <c r="J1147" s="100">
        <f t="array" ref="J1147">index(Sheet1!$F$47:$K$64, C1147,B1147)</f>
        <v>1387.59075</v>
      </c>
      <c r="K1147" s="100">
        <f t="array" ref="K1147">index(Sheet1!$F$47:$K$64, C1147+1,B1147)</f>
        <v>1347.9453</v>
      </c>
      <c r="L1147" s="102">
        <f t="shared" si="18"/>
        <v>1376.192425</v>
      </c>
      <c r="M1147" s="83">
        <f>L1147/( 0.5*Sheet1!$F$18/12)</f>
        <v>1319.689952</v>
      </c>
      <c r="N1147" s="83">
        <f t="shared" si="19"/>
        <v>0.3788946172</v>
      </c>
      <c r="O1147" s="83">
        <f t="shared" si="20"/>
        <v>475.3967862</v>
      </c>
      <c r="P1147" s="83">
        <f t="shared" si="21"/>
        <v>0.1364906076</v>
      </c>
      <c r="Q1147" s="83">
        <f t="shared" si="22"/>
        <v>1</v>
      </c>
      <c r="R1147" s="86">
        <f t="shared" si="31"/>
        <v>159.0432914</v>
      </c>
      <c r="S1147" s="83" t="str">
        <f>min(R1147, offset(Sheet1!$K$9,B1147-1,0))</f>
        <v>#DIV/0!</v>
      </c>
      <c r="T1147" s="83">
        <f t="shared" si="30"/>
        <v>5645.642386</v>
      </c>
      <c r="U1147" s="83">
        <f t="shared" si="26"/>
        <v>0</v>
      </c>
      <c r="V1147" s="83" t="str">
        <f t="shared" si="27"/>
        <v>#DIV/0!</v>
      </c>
      <c r="W1147" s="83" t="str">
        <f t="shared" si="28"/>
        <v>#DIV/0!</v>
      </c>
    </row>
    <row r="1148" ht="12.75" customHeight="1">
      <c r="A1148" s="83">
        <f t="shared" si="29"/>
        <v>23.52</v>
      </c>
      <c r="B1148" s="83">
        <f>IF( ISERROR( MATCH(R1147,Sheet1!$K$9:$K$13,1) ), 1,  MATCH(R1147,Sheet1!$K$9:$K$13,1)+1)</f>
        <v>4</v>
      </c>
      <c r="C1148" s="94">
        <f>IF( ISERROR( MATCH(D1148,Sheet1!$B$25:$B$42) ), 1, MATCH(D1148,Sheet1!$B$25:$B$42))</f>
        <v>11</v>
      </c>
      <c r="D1148" s="83">
        <f>if(U1148, OFFSET(Sheet1!$P$9, 2*B1147-1, 0),T1147)</f>
        <v>5645.642386</v>
      </c>
      <c r="E1148" s="100">
        <f t="array" ref="E1148">index(Sheet1!$C$25:$H$42, C1148,B1148)</f>
        <v>154.9404023</v>
      </c>
      <c r="F1148" s="100">
        <f t="array" ref="F1148">index(Sheet1!$C$25:$H$42, C1148+1,B1148)</f>
        <v>169.0258934</v>
      </c>
      <c r="G1148" s="94">
        <f t="array" ref="G1148">index(Sheet1!$B$25:$B$42, C1148,1)</f>
        <v>5500</v>
      </c>
      <c r="H1148" s="94">
        <f t="array" ref="H1148">index(Sheet1!$B$25:$B$42, C1148+1,1)</f>
        <v>6000</v>
      </c>
      <c r="I1148" s="100">
        <f t="shared" si="17"/>
        <v>159.0432914</v>
      </c>
      <c r="J1148" s="100">
        <f t="array" ref="J1148">index(Sheet1!$F$47:$K$64, C1148,B1148)</f>
        <v>1387.59075</v>
      </c>
      <c r="K1148" s="100">
        <f t="array" ref="K1148">index(Sheet1!$F$47:$K$64, C1148+1,B1148)</f>
        <v>1347.9453</v>
      </c>
      <c r="L1148" s="102">
        <f t="shared" si="18"/>
        <v>1376.042634</v>
      </c>
      <c r="M1148" s="83">
        <f>L1148/( 0.5*Sheet1!$F$18/12)</f>
        <v>1319.546311</v>
      </c>
      <c r="N1148" s="83">
        <f t="shared" si="19"/>
        <v>0.3788533766</v>
      </c>
      <c r="O1148" s="83">
        <f t="shared" si="20"/>
        <v>475.7150983</v>
      </c>
      <c r="P1148" s="83">
        <f t="shared" si="21"/>
        <v>0.1365819978</v>
      </c>
      <c r="Q1148" s="83">
        <f t="shared" si="22"/>
        <v>1</v>
      </c>
      <c r="R1148" s="86">
        <f t="shared" si="31"/>
        <v>159.096481</v>
      </c>
      <c r="S1148" s="83" t="str">
        <f>min(R1148, offset(Sheet1!$K$9,B1148-1,0))</f>
        <v>#DIV/0!</v>
      </c>
      <c r="T1148" s="83">
        <f t="shared" si="30"/>
        <v>5647.530485</v>
      </c>
      <c r="U1148" s="83">
        <f t="shared" si="26"/>
        <v>0</v>
      </c>
      <c r="V1148" s="83" t="str">
        <f t="shared" si="27"/>
        <v>#DIV/0!</v>
      </c>
      <c r="W1148" s="83" t="str">
        <f t="shared" si="28"/>
        <v>#DIV/0!</v>
      </c>
    </row>
    <row r="1149" ht="12.75" customHeight="1">
      <c r="A1149" s="83">
        <f t="shared" si="29"/>
        <v>23.54</v>
      </c>
      <c r="B1149" s="83">
        <f>IF( ISERROR( MATCH(R1148,Sheet1!$K$9:$K$13,1) ), 1,  MATCH(R1148,Sheet1!$K$9:$K$13,1)+1)</f>
        <v>4</v>
      </c>
      <c r="C1149" s="94">
        <f>IF( ISERROR( MATCH(D1149,Sheet1!$B$25:$B$42) ), 1, MATCH(D1149,Sheet1!$B$25:$B$42))</f>
        <v>11</v>
      </c>
      <c r="D1149" s="83">
        <f>if(U1149, OFFSET(Sheet1!$P$9, 2*B1148-1, 0),T1148)</f>
        <v>5647.530485</v>
      </c>
      <c r="E1149" s="100">
        <f t="array" ref="E1149">index(Sheet1!$C$25:$H$42, C1149,B1149)</f>
        <v>154.9404023</v>
      </c>
      <c r="F1149" s="100">
        <f t="array" ref="F1149">index(Sheet1!$C$25:$H$42, C1149+1,B1149)</f>
        <v>169.0258934</v>
      </c>
      <c r="G1149" s="94">
        <f t="array" ref="G1149">index(Sheet1!$B$25:$B$42, C1149,1)</f>
        <v>5500</v>
      </c>
      <c r="H1149" s="94">
        <f t="array" ref="H1149">index(Sheet1!$B$25:$B$42, C1149+1,1)</f>
        <v>6000</v>
      </c>
      <c r="I1149" s="100">
        <f t="shared" si="17"/>
        <v>159.096481</v>
      </c>
      <c r="J1149" s="100">
        <f t="array" ref="J1149">index(Sheet1!$F$47:$K$64, C1149,B1149)</f>
        <v>1387.59075</v>
      </c>
      <c r="K1149" s="100">
        <f t="array" ref="K1149">index(Sheet1!$F$47:$K$64, C1149+1,B1149)</f>
        <v>1347.9453</v>
      </c>
      <c r="L1149" s="102">
        <f t="shared" si="18"/>
        <v>1375.892925</v>
      </c>
      <c r="M1149" s="83">
        <f>L1149/( 0.5*Sheet1!$F$18/12)</f>
        <v>1319.402748</v>
      </c>
      <c r="N1149" s="83">
        <f t="shared" si="19"/>
        <v>0.3788121586</v>
      </c>
      <c r="O1149" s="83">
        <f t="shared" si="20"/>
        <v>476.0333427</v>
      </c>
      <c r="P1149" s="83">
        <f t="shared" si="21"/>
        <v>0.1366733686</v>
      </c>
      <c r="Q1149" s="83">
        <f t="shared" si="22"/>
        <v>1</v>
      </c>
      <c r="R1149" s="86">
        <f t="shared" si="31"/>
        <v>159.1496414</v>
      </c>
      <c r="S1149" s="83" t="str">
        <f>min(R1149, offset(Sheet1!$K$9,B1149-1,0))</f>
        <v>#DIV/0!</v>
      </c>
      <c r="T1149" s="83">
        <f t="shared" si="30"/>
        <v>5649.41755</v>
      </c>
      <c r="U1149" s="83">
        <f t="shared" si="26"/>
        <v>0</v>
      </c>
      <c r="V1149" s="83" t="str">
        <f t="shared" si="27"/>
        <v>#DIV/0!</v>
      </c>
      <c r="W1149" s="83" t="str">
        <f t="shared" si="28"/>
        <v>#DIV/0!</v>
      </c>
    </row>
    <row r="1150" ht="12.75" customHeight="1">
      <c r="A1150" s="83">
        <f t="shared" si="29"/>
        <v>23.56</v>
      </c>
      <c r="B1150" s="83">
        <f>IF( ISERROR( MATCH(R1149,Sheet1!$K$9:$K$13,1) ), 1,  MATCH(R1149,Sheet1!$K$9:$K$13,1)+1)</f>
        <v>4</v>
      </c>
      <c r="C1150" s="94">
        <f>IF( ISERROR( MATCH(D1150,Sheet1!$B$25:$B$42) ), 1, MATCH(D1150,Sheet1!$B$25:$B$42))</f>
        <v>11</v>
      </c>
      <c r="D1150" s="83">
        <f>if(U1150, OFFSET(Sheet1!$P$9, 2*B1149-1, 0),T1149)</f>
        <v>5649.41755</v>
      </c>
      <c r="E1150" s="100">
        <f t="array" ref="E1150">index(Sheet1!$C$25:$H$42, C1150,B1150)</f>
        <v>154.9404023</v>
      </c>
      <c r="F1150" s="100">
        <f t="array" ref="F1150">index(Sheet1!$C$25:$H$42, C1150+1,B1150)</f>
        <v>169.0258934</v>
      </c>
      <c r="G1150" s="94">
        <f t="array" ref="G1150">index(Sheet1!$B$25:$B$42, C1150,1)</f>
        <v>5500</v>
      </c>
      <c r="H1150" s="94">
        <f t="array" ref="H1150">index(Sheet1!$B$25:$B$42, C1150+1,1)</f>
        <v>6000</v>
      </c>
      <c r="I1150" s="100">
        <f t="shared" si="17"/>
        <v>159.1496414</v>
      </c>
      <c r="J1150" s="100">
        <f t="array" ref="J1150">index(Sheet1!$F$47:$K$64, C1150,B1150)</f>
        <v>1387.59075</v>
      </c>
      <c r="K1150" s="100">
        <f t="array" ref="K1150">index(Sheet1!$F$47:$K$64, C1150+1,B1150)</f>
        <v>1347.9453</v>
      </c>
      <c r="L1150" s="102">
        <f t="shared" si="18"/>
        <v>1375.743298</v>
      </c>
      <c r="M1150" s="83">
        <f>L1150/( 0.5*Sheet1!$F$18/12)</f>
        <v>1319.259265</v>
      </c>
      <c r="N1150" s="83">
        <f t="shared" si="19"/>
        <v>0.3787709631</v>
      </c>
      <c r="O1150" s="83">
        <f t="shared" si="20"/>
        <v>476.3515193</v>
      </c>
      <c r="P1150" s="83">
        <f t="shared" si="21"/>
        <v>0.1367647199</v>
      </c>
      <c r="Q1150" s="83">
        <f t="shared" si="22"/>
        <v>1</v>
      </c>
      <c r="R1150" s="86">
        <f t="shared" si="31"/>
        <v>159.2027728</v>
      </c>
      <c r="S1150" s="83" t="str">
        <f>min(R1150, offset(Sheet1!$K$9,B1150-1,0))</f>
        <v>#DIV/0!</v>
      </c>
      <c r="T1150" s="83">
        <f t="shared" si="30"/>
        <v>5651.303581</v>
      </c>
      <c r="U1150" s="83">
        <f t="shared" si="26"/>
        <v>0</v>
      </c>
      <c r="V1150" s="83" t="str">
        <f t="shared" si="27"/>
        <v>#DIV/0!</v>
      </c>
      <c r="W1150" s="83" t="str">
        <f t="shared" si="28"/>
        <v>#DIV/0!</v>
      </c>
    </row>
    <row r="1151" ht="12.75" customHeight="1">
      <c r="A1151" s="83">
        <f t="shared" si="29"/>
        <v>23.58</v>
      </c>
      <c r="B1151" s="83">
        <f>IF( ISERROR( MATCH(R1150,Sheet1!$K$9:$K$13,1) ), 1,  MATCH(R1150,Sheet1!$K$9:$K$13,1)+1)</f>
        <v>4</v>
      </c>
      <c r="C1151" s="94">
        <f>IF( ISERROR( MATCH(D1151,Sheet1!$B$25:$B$42) ), 1, MATCH(D1151,Sheet1!$B$25:$B$42))</f>
        <v>11</v>
      </c>
      <c r="D1151" s="83">
        <f>if(U1151, OFFSET(Sheet1!$P$9, 2*B1150-1, 0),T1150)</f>
        <v>5651.303581</v>
      </c>
      <c r="E1151" s="100">
        <f t="array" ref="E1151">index(Sheet1!$C$25:$H$42, C1151,B1151)</f>
        <v>154.9404023</v>
      </c>
      <c r="F1151" s="100">
        <f t="array" ref="F1151">index(Sheet1!$C$25:$H$42, C1151+1,B1151)</f>
        <v>169.0258934</v>
      </c>
      <c r="G1151" s="94">
        <f t="array" ref="G1151">index(Sheet1!$B$25:$B$42, C1151,1)</f>
        <v>5500</v>
      </c>
      <c r="H1151" s="94">
        <f t="array" ref="H1151">index(Sheet1!$B$25:$B$42, C1151+1,1)</f>
        <v>6000</v>
      </c>
      <c r="I1151" s="100">
        <f t="shared" si="17"/>
        <v>159.2027728</v>
      </c>
      <c r="J1151" s="100">
        <f t="array" ref="J1151">index(Sheet1!$F$47:$K$64, C1151,B1151)</f>
        <v>1387.59075</v>
      </c>
      <c r="K1151" s="100">
        <f t="array" ref="K1151">index(Sheet1!$F$47:$K$64, C1151+1,B1151)</f>
        <v>1347.9453</v>
      </c>
      <c r="L1151" s="102">
        <f t="shared" si="18"/>
        <v>1375.593753</v>
      </c>
      <c r="M1151" s="83">
        <f>L1151/( 0.5*Sheet1!$F$18/12)</f>
        <v>1319.115859</v>
      </c>
      <c r="N1151" s="83">
        <f t="shared" si="19"/>
        <v>0.3787297902</v>
      </c>
      <c r="O1151" s="83">
        <f t="shared" si="20"/>
        <v>476.6696279</v>
      </c>
      <c r="P1151" s="83">
        <f t="shared" si="21"/>
        <v>0.1368560516</v>
      </c>
      <c r="Q1151" s="83">
        <f t="shared" si="22"/>
        <v>1</v>
      </c>
      <c r="R1151" s="86">
        <f t="shared" si="31"/>
        <v>159.2558751</v>
      </c>
      <c r="S1151" s="83" t="str">
        <f>min(R1151, offset(Sheet1!$K$9,B1151-1,0))</f>
        <v>#DIV/0!</v>
      </c>
      <c r="T1151" s="83">
        <f t="shared" si="30"/>
        <v>5653.188581</v>
      </c>
      <c r="U1151" s="83">
        <f t="shared" si="26"/>
        <v>0</v>
      </c>
      <c r="V1151" s="83" t="str">
        <f t="shared" si="27"/>
        <v>#DIV/0!</v>
      </c>
      <c r="W1151" s="83" t="str">
        <f t="shared" si="28"/>
        <v>#DIV/0!</v>
      </c>
    </row>
    <row r="1152" ht="12.75" customHeight="1">
      <c r="A1152" s="83">
        <f t="shared" si="29"/>
        <v>23.6</v>
      </c>
      <c r="B1152" s="83">
        <f>IF( ISERROR( MATCH(R1151,Sheet1!$K$9:$K$13,1) ), 1,  MATCH(R1151,Sheet1!$K$9:$K$13,1)+1)</f>
        <v>4</v>
      </c>
      <c r="C1152" s="94">
        <f>IF( ISERROR( MATCH(D1152,Sheet1!$B$25:$B$42) ), 1, MATCH(D1152,Sheet1!$B$25:$B$42))</f>
        <v>11</v>
      </c>
      <c r="D1152" s="83">
        <f>if(U1152, OFFSET(Sheet1!$P$9, 2*B1151-1, 0),T1151)</f>
        <v>5653.188581</v>
      </c>
      <c r="E1152" s="100">
        <f t="array" ref="E1152">index(Sheet1!$C$25:$H$42, C1152,B1152)</f>
        <v>154.9404023</v>
      </c>
      <c r="F1152" s="100">
        <f t="array" ref="F1152">index(Sheet1!$C$25:$H$42, C1152+1,B1152)</f>
        <v>169.0258934</v>
      </c>
      <c r="G1152" s="94">
        <f t="array" ref="G1152">index(Sheet1!$B$25:$B$42, C1152,1)</f>
        <v>5500</v>
      </c>
      <c r="H1152" s="94">
        <f t="array" ref="H1152">index(Sheet1!$B$25:$B$42, C1152+1,1)</f>
        <v>6000</v>
      </c>
      <c r="I1152" s="100">
        <f t="shared" si="17"/>
        <v>159.2558751</v>
      </c>
      <c r="J1152" s="100">
        <f t="array" ref="J1152">index(Sheet1!$F$47:$K$64, C1152,B1152)</f>
        <v>1387.59075</v>
      </c>
      <c r="K1152" s="100">
        <f t="array" ref="K1152">index(Sheet1!$F$47:$K$64, C1152+1,B1152)</f>
        <v>1347.9453</v>
      </c>
      <c r="L1152" s="102">
        <f t="shared" si="18"/>
        <v>1375.44429</v>
      </c>
      <c r="M1152" s="83">
        <f>L1152/( 0.5*Sheet1!$F$18/12)</f>
        <v>1318.972533</v>
      </c>
      <c r="N1152" s="83">
        <f t="shared" si="19"/>
        <v>0.3786886398</v>
      </c>
      <c r="O1152" s="83">
        <f t="shared" si="20"/>
        <v>476.9876684</v>
      </c>
      <c r="P1152" s="83">
        <f t="shared" si="21"/>
        <v>0.1369473639</v>
      </c>
      <c r="Q1152" s="83">
        <f t="shared" si="22"/>
        <v>1</v>
      </c>
      <c r="R1152" s="86">
        <f t="shared" si="31"/>
        <v>159.3089483</v>
      </c>
      <c r="S1152" s="83" t="str">
        <f>min(R1152, offset(Sheet1!$K$9,B1152-1,0))</f>
        <v>#DIV/0!</v>
      </c>
      <c r="T1152" s="83">
        <f t="shared" si="30"/>
        <v>5655.072548</v>
      </c>
      <c r="U1152" s="83">
        <f t="shared" si="26"/>
        <v>0</v>
      </c>
      <c r="V1152" s="83" t="str">
        <f t="shared" si="27"/>
        <v>#DIV/0!</v>
      </c>
      <c r="W1152" s="83" t="str">
        <f t="shared" si="28"/>
        <v>#DIV/0!</v>
      </c>
    </row>
    <row r="1153" ht="12.75" customHeight="1">
      <c r="A1153" s="83">
        <f t="shared" si="29"/>
        <v>23.62</v>
      </c>
      <c r="B1153" s="83">
        <f>IF( ISERROR( MATCH(R1152,Sheet1!$K$9:$K$13,1) ), 1,  MATCH(R1152,Sheet1!$K$9:$K$13,1)+1)</f>
        <v>4</v>
      </c>
      <c r="C1153" s="94">
        <f>IF( ISERROR( MATCH(D1153,Sheet1!$B$25:$B$42) ), 1, MATCH(D1153,Sheet1!$B$25:$B$42))</f>
        <v>11</v>
      </c>
      <c r="D1153" s="83">
        <f>if(U1153, OFFSET(Sheet1!$P$9, 2*B1152-1, 0),T1152)</f>
        <v>5655.072548</v>
      </c>
      <c r="E1153" s="100">
        <f t="array" ref="E1153">index(Sheet1!$C$25:$H$42, C1153,B1153)</f>
        <v>154.9404023</v>
      </c>
      <c r="F1153" s="100">
        <f t="array" ref="F1153">index(Sheet1!$C$25:$H$42, C1153+1,B1153)</f>
        <v>169.0258934</v>
      </c>
      <c r="G1153" s="94">
        <f t="array" ref="G1153">index(Sheet1!$B$25:$B$42, C1153,1)</f>
        <v>5500</v>
      </c>
      <c r="H1153" s="94">
        <f t="array" ref="H1153">index(Sheet1!$B$25:$B$42, C1153+1,1)</f>
        <v>6000</v>
      </c>
      <c r="I1153" s="100">
        <f t="shared" si="17"/>
        <v>159.3089483</v>
      </c>
      <c r="J1153" s="100">
        <f t="array" ref="J1153">index(Sheet1!$F$47:$K$64, C1153,B1153)</f>
        <v>1387.59075</v>
      </c>
      <c r="K1153" s="100">
        <f t="array" ref="K1153">index(Sheet1!$F$47:$K$64, C1153+1,B1153)</f>
        <v>1347.9453</v>
      </c>
      <c r="L1153" s="102">
        <f t="shared" si="18"/>
        <v>1375.294908</v>
      </c>
      <c r="M1153" s="83">
        <f>L1153/( 0.5*Sheet1!$F$18/12)</f>
        <v>1318.829284</v>
      </c>
      <c r="N1153" s="83">
        <f t="shared" si="19"/>
        <v>0.378647512</v>
      </c>
      <c r="O1153" s="83">
        <f t="shared" si="20"/>
        <v>477.3056407</v>
      </c>
      <c r="P1153" s="83">
        <f t="shared" si="21"/>
        <v>0.1370386565</v>
      </c>
      <c r="Q1153" s="83">
        <f t="shared" si="22"/>
        <v>1</v>
      </c>
      <c r="R1153" s="86">
        <f t="shared" si="31"/>
        <v>159.3619924</v>
      </c>
      <c r="S1153" s="83" t="str">
        <f>min(R1153, offset(Sheet1!$K$9,B1153-1,0))</f>
        <v>#DIV/0!</v>
      </c>
      <c r="T1153" s="83">
        <f t="shared" si="30"/>
        <v>5656.955482</v>
      </c>
      <c r="U1153" s="83">
        <f t="shared" si="26"/>
        <v>0</v>
      </c>
      <c r="V1153" s="83" t="str">
        <f t="shared" si="27"/>
        <v>#DIV/0!</v>
      </c>
      <c r="W1153" s="83" t="str">
        <f t="shared" si="28"/>
        <v>#DIV/0!</v>
      </c>
    </row>
    <row r="1154" ht="12.75" customHeight="1">
      <c r="A1154" s="83">
        <f t="shared" si="29"/>
        <v>23.64</v>
      </c>
      <c r="B1154" s="83">
        <f>IF( ISERROR( MATCH(R1153,Sheet1!$K$9:$K$13,1) ), 1,  MATCH(R1153,Sheet1!$K$9:$K$13,1)+1)</f>
        <v>4</v>
      </c>
      <c r="C1154" s="94">
        <f>IF( ISERROR( MATCH(D1154,Sheet1!$B$25:$B$42) ), 1, MATCH(D1154,Sheet1!$B$25:$B$42))</f>
        <v>11</v>
      </c>
      <c r="D1154" s="83">
        <f>if(U1154, OFFSET(Sheet1!$P$9, 2*B1153-1, 0),T1153)</f>
        <v>5656.955482</v>
      </c>
      <c r="E1154" s="100">
        <f t="array" ref="E1154">index(Sheet1!$C$25:$H$42, C1154,B1154)</f>
        <v>154.9404023</v>
      </c>
      <c r="F1154" s="100">
        <f t="array" ref="F1154">index(Sheet1!$C$25:$H$42, C1154+1,B1154)</f>
        <v>169.0258934</v>
      </c>
      <c r="G1154" s="94">
        <f t="array" ref="G1154">index(Sheet1!$B$25:$B$42, C1154,1)</f>
        <v>5500</v>
      </c>
      <c r="H1154" s="94">
        <f t="array" ref="H1154">index(Sheet1!$B$25:$B$42, C1154+1,1)</f>
        <v>6000</v>
      </c>
      <c r="I1154" s="100">
        <f t="shared" si="17"/>
        <v>159.3619924</v>
      </c>
      <c r="J1154" s="100">
        <f t="array" ref="J1154">index(Sheet1!$F$47:$K$64, C1154,B1154)</f>
        <v>1387.59075</v>
      </c>
      <c r="K1154" s="100">
        <f t="array" ref="K1154">index(Sheet1!$F$47:$K$64, C1154+1,B1154)</f>
        <v>1347.9453</v>
      </c>
      <c r="L1154" s="102">
        <f t="shared" si="18"/>
        <v>1375.145609</v>
      </c>
      <c r="M1154" s="83">
        <f>L1154/( 0.5*Sheet1!$F$18/12)</f>
        <v>1318.686114</v>
      </c>
      <c r="N1154" s="83">
        <f t="shared" si="19"/>
        <v>0.3786064067</v>
      </c>
      <c r="O1154" s="83">
        <f t="shared" si="20"/>
        <v>477.6235447</v>
      </c>
      <c r="P1154" s="83">
        <f t="shared" si="21"/>
        <v>0.1371299296</v>
      </c>
      <c r="Q1154" s="83">
        <f t="shared" si="22"/>
        <v>1</v>
      </c>
      <c r="R1154" s="86">
        <f t="shared" si="31"/>
        <v>159.4150075</v>
      </c>
      <c r="S1154" s="83" t="str">
        <f>min(R1154, offset(Sheet1!$K$9,B1154-1,0))</f>
        <v>#DIV/0!</v>
      </c>
      <c r="T1154" s="83">
        <f t="shared" si="30"/>
        <v>5658.837386</v>
      </c>
      <c r="U1154" s="83">
        <f t="shared" si="26"/>
        <v>0</v>
      </c>
      <c r="V1154" s="83" t="str">
        <f t="shared" si="27"/>
        <v>#DIV/0!</v>
      </c>
      <c r="W1154" s="83" t="str">
        <f t="shared" si="28"/>
        <v>#DIV/0!</v>
      </c>
    </row>
    <row r="1155" ht="12.75" customHeight="1">
      <c r="A1155" s="83">
        <f t="shared" si="29"/>
        <v>23.66</v>
      </c>
      <c r="B1155" s="83">
        <f>IF( ISERROR( MATCH(R1154,Sheet1!$K$9:$K$13,1) ), 1,  MATCH(R1154,Sheet1!$K$9:$K$13,1)+1)</f>
        <v>4</v>
      </c>
      <c r="C1155" s="94">
        <f>IF( ISERROR( MATCH(D1155,Sheet1!$B$25:$B$42) ), 1, MATCH(D1155,Sheet1!$B$25:$B$42))</f>
        <v>11</v>
      </c>
      <c r="D1155" s="83">
        <f>if(U1155, OFFSET(Sheet1!$P$9, 2*B1154-1, 0),T1154)</f>
        <v>5658.837386</v>
      </c>
      <c r="E1155" s="100">
        <f t="array" ref="E1155">index(Sheet1!$C$25:$H$42, C1155,B1155)</f>
        <v>154.9404023</v>
      </c>
      <c r="F1155" s="100">
        <f t="array" ref="F1155">index(Sheet1!$C$25:$H$42, C1155+1,B1155)</f>
        <v>169.0258934</v>
      </c>
      <c r="G1155" s="94">
        <f t="array" ref="G1155">index(Sheet1!$B$25:$B$42, C1155,1)</f>
        <v>5500</v>
      </c>
      <c r="H1155" s="94">
        <f t="array" ref="H1155">index(Sheet1!$B$25:$B$42, C1155+1,1)</f>
        <v>6000</v>
      </c>
      <c r="I1155" s="100">
        <f t="shared" si="17"/>
        <v>159.4150075</v>
      </c>
      <c r="J1155" s="100">
        <f t="array" ref="J1155">index(Sheet1!$F$47:$K$64, C1155,B1155)</f>
        <v>1387.59075</v>
      </c>
      <c r="K1155" s="100">
        <f t="array" ref="K1155">index(Sheet1!$F$47:$K$64, C1155+1,B1155)</f>
        <v>1347.9453</v>
      </c>
      <c r="L1155" s="102">
        <f t="shared" si="18"/>
        <v>1374.996391</v>
      </c>
      <c r="M1155" s="83">
        <f>L1155/( 0.5*Sheet1!$F$18/12)</f>
        <v>1318.543023</v>
      </c>
      <c r="N1155" s="83">
        <f t="shared" si="19"/>
        <v>0.3785653239</v>
      </c>
      <c r="O1155" s="83">
        <f t="shared" si="20"/>
        <v>477.9413802</v>
      </c>
      <c r="P1155" s="83">
        <f t="shared" si="21"/>
        <v>0.137221183</v>
      </c>
      <c r="Q1155" s="83">
        <f t="shared" si="22"/>
        <v>1</v>
      </c>
      <c r="R1155" s="86">
        <f t="shared" si="31"/>
        <v>159.4679935</v>
      </c>
      <c r="S1155" s="83" t="str">
        <f>min(R1155, offset(Sheet1!$K$9,B1155-1,0))</f>
        <v>#DIV/0!</v>
      </c>
      <c r="T1155" s="83">
        <f t="shared" si="30"/>
        <v>5660.718258</v>
      </c>
      <c r="U1155" s="83">
        <f t="shared" si="26"/>
        <v>0</v>
      </c>
      <c r="V1155" s="83" t="str">
        <f t="shared" si="27"/>
        <v>#DIV/0!</v>
      </c>
      <c r="W1155" s="83" t="str">
        <f t="shared" si="28"/>
        <v>#DIV/0!</v>
      </c>
    </row>
    <row r="1156" ht="12.75" customHeight="1">
      <c r="A1156" s="83">
        <f t="shared" si="29"/>
        <v>23.68</v>
      </c>
      <c r="B1156" s="83">
        <f>IF( ISERROR( MATCH(R1155,Sheet1!$K$9:$K$13,1) ), 1,  MATCH(R1155,Sheet1!$K$9:$K$13,1)+1)</f>
        <v>4</v>
      </c>
      <c r="C1156" s="94">
        <f>IF( ISERROR( MATCH(D1156,Sheet1!$B$25:$B$42) ), 1, MATCH(D1156,Sheet1!$B$25:$B$42))</f>
        <v>11</v>
      </c>
      <c r="D1156" s="83">
        <f>if(U1156, OFFSET(Sheet1!$P$9, 2*B1155-1, 0),T1155)</f>
        <v>5660.718258</v>
      </c>
      <c r="E1156" s="100">
        <f t="array" ref="E1156">index(Sheet1!$C$25:$H$42, C1156,B1156)</f>
        <v>154.9404023</v>
      </c>
      <c r="F1156" s="100">
        <f t="array" ref="F1156">index(Sheet1!$C$25:$H$42, C1156+1,B1156)</f>
        <v>169.0258934</v>
      </c>
      <c r="G1156" s="94">
        <f t="array" ref="G1156">index(Sheet1!$B$25:$B$42, C1156,1)</f>
        <v>5500</v>
      </c>
      <c r="H1156" s="94">
        <f t="array" ref="H1156">index(Sheet1!$B$25:$B$42, C1156+1,1)</f>
        <v>6000</v>
      </c>
      <c r="I1156" s="100">
        <f t="shared" si="17"/>
        <v>159.4679935</v>
      </c>
      <c r="J1156" s="100">
        <f t="array" ref="J1156">index(Sheet1!$F$47:$K$64, C1156,B1156)</f>
        <v>1387.59075</v>
      </c>
      <c r="K1156" s="100">
        <f t="array" ref="K1156">index(Sheet1!$F$47:$K$64, C1156+1,B1156)</f>
        <v>1347.9453</v>
      </c>
      <c r="L1156" s="102">
        <f t="shared" si="18"/>
        <v>1374.847255</v>
      </c>
      <c r="M1156" s="83">
        <f>L1156/( 0.5*Sheet1!$F$18/12)</f>
        <v>1318.40001</v>
      </c>
      <c r="N1156" s="83">
        <f t="shared" si="19"/>
        <v>0.3785242636</v>
      </c>
      <c r="O1156" s="83">
        <f t="shared" si="20"/>
        <v>478.2591472</v>
      </c>
      <c r="P1156" s="83">
        <f t="shared" si="21"/>
        <v>0.1373124167</v>
      </c>
      <c r="Q1156" s="83">
        <f t="shared" si="22"/>
        <v>1</v>
      </c>
      <c r="R1156" s="86">
        <f t="shared" si="31"/>
        <v>159.5209505</v>
      </c>
      <c r="S1156" s="83" t="str">
        <f>min(R1156, offset(Sheet1!$K$9,B1156-1,0))</f>
        <v>#DIV/0!</v>
      </c>
      <c r="T1156" s="83">
        <f t="shared" si="30"/>
        <v>5662.598098</v>
      </c>
      <c r="U1156" s="83">
        <f t="shared" si="26"/>
        <v>0</v>
      </c>
      <c r="V1156" s="83" t="str">
        <f t="shared" si="27"/>
        <v>#DIV/0!</v>
      </c>
      <c r="W1156" s="83" t="str">
        <f t="shared" si="28"/>
        <v>#DIV/0!</v>
      </c>
    </row>
    <row r="1157" ht="12.75" customHeight="1">
      <c r="A1157" s="83">
        <f t="shared" si="29"/>
        <v>23.7</v>
      </c>
      <c r="B1157" s="83">
        <f>IF( ISERROR( MATCH(R1156,Sheet1!$K$9:$K$13,1) ), 1,  MATCH(R1156,Sheet1!$K$9:$K$13,1)+1)</f>
        <v>4</v>
      </c>
      <c r="C1157" s="94">
        <f>IF( ISERROR( MATCH(D1157,Sheet1!$B$25:$B$42) ), 1, MATCH(D1157,Sheet1!$B$25:$B$42))</f>
        <v>11</v>
      </c>
      <c r="D1157" s="83">
        <f>if(U1157, OFFSET(Sheet1!$P$9, 2*B1156-1, 0),T1156)</f>
        <v>5662.598098</v>
      </c>
      <c r="E1157" s="100">
        <f t="array" ref="E1157">index(Sheet1!$C$25:$H$42, C1157,B1157)</f>
        <v>154.9404023</v>
      </c>
      <c r="F1157" s="100">
        <f t="array" ref="F1157">index(Sheet1!$C$25:$H$42, C1157+1,B1157)</f>
        <v>169.0258934</v>
      </c>
      <c r="G1157" s="94">
        <f t="array" ref="G1157">index(Sheet1!$B$25:$B$42, C1157,1)</f>
        <v>5500</v>
      </c>
      <c r="H1157" s="94">
        <f t="array" ref="H1157">index(Sheet1!$B$25:$B$42, C1157+1,1)</f>
        <v>6000</v>
      </c>
      <c r="I1157" s="100">
        <f t="shared" si="17"/>
        <v>159.5209505</v>
      </c>
      <c r="J1157" s="100">
        <f t="array" ref="J1157">index(Sheet1!$F$47:$K$64, C1157,B1157)</f>
        <v>1387.59075</v>
      </c>
      <c r="K1157" s="100">
        <f t="array" ref="K1157">index(Sheet1!$F$47:$K$64, C1157+1,B1157)</f>
        <v>1347.9453</v>
      </c>
      <c r="L1157" s="102">
        <f t="shared" si="18"/>
        <v>1374.6982</v>
      </c>
      <c r="M1157" s="83">
        <f>L1157/( 0.5*Sheet1!$F$18/12)</f>
        <v>1318.257076</v>
      </c>
      <c r="N1157" s="83">
        <f t="shared" si="19"/>
        <v>0.3784832259</v>
      </c>
      <c r="O1157" s="83">
        <f t="shared" si="20"/>
        <v>478.5768456</v>
      </c>
      <c r="P1157" s="83">
        <f t="shared" si="21"/>
        <v>0.1374036307</v>
      </c>
      <c r="Q1157" s="83">
        <f t="shared" si="22"/>
        <v>1</v>
      </c>
      <c r="R1157" s="86">
        <f t="shared" si="31"/>
        <v>159.5738784</v>
      </c>
      <c r="S1157" s="83" t="str">
        <f>min(R1157, offset(Sheet1!$K$9,B1157-1,0))</f>
        <v>#DIV/0!</v>
      </c>
      <c r="T1157" s="83">
        <f t="shared" si="30"/>
        <v>5664.476909</v>
      </c>
      <c r="U1157" s="83">
        <f t="shared" si="26"/>
        <v>0</v>
      </c>
      <c r="V1157" s="83" t="str">
        <f t="shared" si="27"/>
        <v>#DIV/0!</v>
      </c>
      <c r="W1157" s="83" t="str">
        <f t="shared" si="28"/>
        <v>#DIV/0!</v>
      </c>
    </row>
    <row r="1158" ht="12.75" customHeight="1">
      <c r="A1158" s="83">
        <f t="shared" si="29"/>
        <v>23.72</v>
      </c>
      <c r="B1158" s="83">
        <f>IF( ISERROR( MATCH(R1157,Sheet1!$K$9:$K$13,1) ), 1,  MATCH(R1157,Sheet1!$K$9:$K$13,1)+1)</f>
        <v>4</v>
      </c>
      <c r="C1158" s="94">
        <f>IF( ISERROR( MATCH(D1158,Sheet1!$B$25:$B$42) ), 1, MATCH(D1158,Sheet1!$B$25:$B$42))</f>
        <v>11</v>
      </c>
      <c r="D1158" s="83">
        <f>if(U1158, OFFSET(Sheet1!$P$9, 2*B1157-1, 0),T1157)</f>
        <v>5664.476909</v>
      </c>
      <c r="E1158" s="100">
        <f t="array" ref="E1158">index(Sheet1!$C$25:$H$42, C1158,B1158)</f>
        <v>154.9404023</v>
      </c>
      <c r="F1158" s="100">
        <f t="array" ref="F1158">index(Sheet1!$C$25:$H$42, C1158+1,B1158)</f>
        <v>169.0258934</v>
      </c>
      <c r="G1158" s="94">
        <f t="array" ref="G1158">index(Sheet1!$B$25:$B$42, C1158,1)</f>
        <v>5500</v>
      </c>
      <c r="H1158" s="94">
        <f t="array" ref="H1158">index(Sheet1!$B$25:$B$42, C1158+1,1)</f>
        <v>6000</v>
      </c>
      <c r="I1158" s="100">
        <f t="shared" si="17"/>
        <v>159.5738784</v>
      </c>
      <c r="J1158" s="100">
        <f t="array" ref="J1158">index(Sheet1!$F$47:$K$64, C1158,B1158)</f>
        <v>1387.59075</v>
      </c>
      <c r="K1158" s="100">
        <f t="array" ref="K1158">index(Sheet1!$F$47:$K$64, C1158+1,B1158)</f>
        <v>1347.9453</v>
      </c>
      <c r="L1158" s="102">
        <f t="shared" si="18"/>
        <v>1374.549228</v>
      </c>
      <c r="M1158" s="83">
        <f>L1158/( 0.5*Sheet1!$F$18/12)</f>
        <v>1318.114219</v>
      </c>
      <c r="N1158" s="83">
        <f t="shared" si="19"/>
        <v>0.3784422106</v>
      </c>
      <c r="O1158" s="83">
        <f t="shared" si="20"/>
        <v>478.8944751</v>
      </c>
      <c r="P1158" s="83">
        <f t="shared" si="21"/>
        <v>0.1374948249</v>
      </c>
      <c r="Q1158" s="83">
        <f t="shared" si="22"/>
        <v>1</v>
      </c>
      <c r="R1158" s="86">
        <f t="shared" si="31"/>
        <v>159.6267773</v>
      </c>
      <c r="S1158" s="83" t="str">
        <f>min(R1158, offset(Sheet1!$K$9,B1158-1,0))</f>
        <v>#DIV/0!</v>
      </c>
      <c r="T1158" s="83">
        <f t="shared" si="30"/>
        <v>5666.354689</v>
      </c>
      <c r="U1158" s="83">
        <f t="shared" si="26"/>
        <v>0</v>
      </c>
      <c r="V1158" s="83" t="str">
        <f t="shared" si="27"/>
        <v>#DIV/0!</v>
      </c>
      <c r="W1158" s="83" t="str">
        <f t="shared" si="28"/>
        <v>#DIV/0!</v>
      </c>
    </row>
    <row r="1159" ht="12.75" customHeight="1">
      <c r="A1159" s="83">
        <f t="shared" si="29"/>
        <v>23.74</v>
      </c>
      <c r="B1159" s="83">
        <f>IF( ISERROR( MATCH(R1158,Sheet1!$K$9:$K$13,1) ), 1,  MATCH(R1158,Sheet1!$K$9:$K$13,1)+1)</f>
        <v>4</v>
      </c>
      <c r="C1159" s="94">
        <f>IF( ISERROR( MATCH(D1159,Sheet1!$B$25:$B$42) ), 1, MATCH(D1159,Sheet1!$B$25:$B$42))</f>
        <v>11</v>
      </c>
      <c r="D1159" s="83">
        <f>if(U1159, OFFSET(Sheet1!$P$9, 2*B1158-1, 0),T1158)</f>
        <v>5666.354689</v>
      </c>
      <c r="E1159" s="100">
        <f t="array" ref="E1159">index(Sheet1!$C$25:$H$42, C1159,B1159)</f>
        <v>154.9404023</v>
      </c>
      <c r="F1159" s="100">
        <f t="array" ref="F1159">index(Sheet1!$C$25:$H$42, C1159+1,B1159)</f>
        <v>169.0258934</v>
      </c>
      <c r="G1159" s="94">
        <f t="array" ref="G1159">index(Sheet1!$B$25:$B$42, C1159,1)</f>
        <v>5500</v>
      </c>
      <c r="H1159" s="94">
        <f t="array" ref="H1159">index(Sheet1!$B$25:$B$42, C1159+1,1)</f>
        <v>6000</v>
      </c>
      <c r="I1159" s="100">
        <f t="shared" si="17"/>
        <v>159.6267773</v>
      </c>
      <c r="J1159" s="100">
        <f t="array" ref="J1159">index(Sheet1!$F$47:$K$64, C1159,B1159)</f>
        <v>1387.59075</v>
      </c>
      <c r="K1159" s="100">
        <f t="array" ref="K1159">index(Sheet1!$F$47:$K$64, C1159+1,B1159)</f>
        <v>1347.9453</v>
      </c>
      <c r="L1159" s="102">
        <f t="shared" si="18"/>
        <v>1374.400337</v>
      </c>
      <c r="M1159" s="83">
        <f>L1159/( 0.5*Sheet1!$F$18/12)</f>
        <v>1317.971442</v>
      </c>
      <c r="N1159" s="83">
        <f t="shared" si="19"/>
        <v>0.3784012178</v>
      </c>
      <c r="O1159" s="83">
        <f t="shared" si="20"/>
        <v>479.2120358</v>
      </c>
      <c r="P1159" s="83">
        <f t="shared" si="21"/>
        <v>0.1375859994</v>
      </c>
      <c r="Q1159" s="83">
        <f t="shared" si="22"/>
        <v>1</v>
      </c>
      <c r="R1159" s="86">
        <f t="shared" si="31"/>
        <v>159.6796472</v>
      </c>
      <c r="S1159" s="83" t="str">
        <f>min(R1159, offset(Sheet1!$K$9,B1159-1,0))</f>
        <v>#DIV/0!</v>
      </c>
      <c r="T1159" s="83">
        <f t="shared" si="30"/>
        <v>5668.231438</v>
      </c>
      <c r="U1159" s="83">
        <f t="shared" si="26"/>
        <v>0</v>
      </c>
      <c r="V1159" s="83" t="str">
        <f t="shared" si="27"/>
        <v>#DIV/0!</v>
      </c>
      <c r="W1159" s="83" t="str">
        <f t="shared" si="28"/>
        <v>#DIV/0!</v>
      </c>
    </row>
    <row r="1160" ht="12.75" customHeight="1">
      <c r="A1160" s="83">
        <f t="shared" si="29"/>
        <v>23.76</v>
      </c>
      <c r="B1160" s="83">
        <f>IF( ISERROR( MATCH(R1159,Sheet1!$K$9:$K$13,1) ), 1,  MATCH(R1159,Sheet1!$K$9:$K$13,1)+1)</f>
        <v>4</v>
      </c>
      <c r="C1160" s="94">
        <f>IF( ISERROR( MATCH(D1160,Sheet1!$B$25:$B$42) ), 1, MATCH(D1160,Sheet1!$B$25:$B$42))</f>
        <v>11</v>
      </c>
      <c r="D1160" s="83">
        <f>if(U1160, OFFSET(Sheet1!$P$9, 2*B1159-1, 0),T1159)</f>
        <v>5668.231438</v>
      </c>
      <c r="E1160" s="100">
        <f t="array" ref="E1160">index(Sheet1!$C$25:$H$42, C1160,B1160)</f>
        <v>154.9404023</v>
      </c>
      <c r="F1160" s="100">
        <f t="array" ref="F1160">index(Sheet1!$C$25:$H$42, C1160+1,B1160)</f>
        <v>169.0258934</v>
      </c>
      <c r="G1160" s="94">
        <f t="array" ref="G1160">index(Sheet1!$B$25:$B$42, C1160,1)</f>
        <v>5500</v>
      </c>
      <c r="H1160" s="94">
        <f t="array" ref="H1160">index(Sheet1!$B$25:$B$42, C1160+1,1)</f>
        <v>6000</v>
      </c>
      <c r="I1160" s="100">
        <f t="shared" si="17"/>
        <v>159.6796472</v>
      </c>
      <c r="J1160" s="100">
        <f t="array" ref="J1160">index(Sheet1!$F$47:$K$64, C1160,B1160)</f>
        <v>1387.59075</v>
      </c>
      <c r="K1160" s="100">
        <f t="array" ref="K1160">index(Sheet1!$F$47:$K$64, C1160+1,B1160)</f>
        <v>1347.9453</v>
      </c>
      <c r="L1160" s="102">
        <f t="shared" si="18"/>
        <v>1374.251528</v>
      </c>
      <c r="M1160" s="83">
        <f>L1160/( 0.5*Sheet1!$F$18/12)</f>
        <v>1317.828742</v>
      </c>
      <c r="N1160" s="83">
        <f t="shared" si="19"/>
        <v>0.3783602475</v>
      </c>
      <c r="O1160" s="83">
        <f t="shared" si="20"/>
        <v>479.5295274</v>
      </c>
      <c r="P1160" s="83">
        <f t="shared" si="21"/>
        <v>0.137677154</v>
      </c>
      <c r="Q1160" s="83">
        <f t="shared" si="22"/>
        <v>1</v>
      </c>
      <c r="R1160" s="86">
        <f t="shared" si="31"/>
        <v>159.7324881</v>
      </c>
      <c r="S1160" s="83" t="str">
        <f>min(R1160, offset(Sheet1!$K$9,B1160-1,0))</f>
        <v>#DIV/0!</v>
      </c>
      <c r="T1160" s="83">
        <f t="shared" si="30"/>
        <v>5670.107159</v>
      </c>
      <c r="U1160" s="83">
        <f t="shared" si="26"/>
        <v>0</v>
      </c>
      <c r="V1160" s="83" t="str">
        <f t="shared" si="27"/>
        <v>#DIV/0!</v>
      </c>
      <c r="W1160" s="83" t="str">
        <f t="shared" si="28"/>
        <v>#DIV/0!</v>
      </c>
    </row>
    <row r="1161" ht="12.75" customHeight="1">
      <c r="A1161" s="83">
        <f t="shared" si="29"/>
        <v>23.78</v>
      </c>
      <c r="B1161" s="83">
        <f>IF( ISERROR( MATCH(R1160,Sheet1!$K$9:$K$13,1) ), 1,  MATCH(R1160,Sheet1!$K$9:$K$13,1)+1)</f>
        <v>4</v>
      </c>
      <c r="C1161" s="94">
        <f>IF( ISERROR( MATCH(D1161,Sheet1!$B$25:$B$42) ), 1, MATCH(D1161,Sheet1!$B$25:$B$42))</f>
        <v>11</v>
      </c>
      <c r="D1161" s="83">
        <f>if(U1161, OFFSET(Sheet1!$P$9, 2*B1160-1, 0),T1160)</f>
        <v>5670.107159</v>
      </c>
      <c r="E1161" s="100">
        <f t="array" ref="E1161">index(Sheet1!$C$25:$H$42, C1161,B1161)</f>
        <v>154.9404023</v>
      </c>
      <c r="F1161" s="100">
        <f t="array" ref="F1161">index(Sheet1!$C$25:$H$42, C1161+1,B1161)</f>
        <v>169.0258934</v>
      </c>
      <c r="G1161" s="94">
        <f t="array" ref="G1161">index(Sheet1!$B$25:$B$42, C1161,1)</f>
        <v>5500</v>
      </c>
      <c r="H1161" s="94">
        <f t="array" ref="H1161">index(Sheet1!$B$25:$B$42, C1161+1,1)</f>
        <v>6000</v>
      </c>
      <c r="I1161" s="100">
        <f t="shared" si="17"/>
        <v>159.7324881</v>
      </c>
      <c r="J1161" s="100">
        <f t="array" ref="J1161">index(Sheet1!$F$47:$K$64, C1161,B1161)</f>
        <v>1387.59075</v>
      </c>
      <c r="K1161" s="100">
        <f t="array" ref="K1161">index(Sheet1!$F$47:$K$64, C1161+1,B1161)</f>
        <v>1347.9453</v>
      </c>
      <c r="L1161" s="102">
        <f t="shared" si="18"/>
        <v>1374.1028</v>
      </c>
      <c r="M1161" s="83">
        <f>L1161/( 0.5*Sheet1!$F$18/12)</f>
        <v>1317.686121</v>
      </c>
      <c r="N1161" s="83">
        <f t="shared" si="19"/>
        <v>0.3783192997</v>
      </c>
      <c r="O1161" s="83">
        <f t="shared" si="20"/>
        <v>479.8469499</v>
      </c>
      <c r="P1161" s="83">
        <f t="shared" si="21"/>
        <v>0.1377682888</v>
      </c>
      <c r="Q1161" s="83">
        <f t="shared" si="22"/>
        <v>1</v>
      </c>
      <c r="R1161" s="86">
        <f t="shared" si="31"/>
        <v>159.7852999</v>
      </c>
      <c r="S1161" s="83" t="str">
        <f>min(R1161, offset(Sheet1!$K$9,B1161-1,0))</f>
        <v>#DIV/0!</v>
      </c>
      <c r="T1161" s="83">
        <f t="shared" si="30"/>
        <v>5671.981849</v>
      </c>
      <c r="U1161" s="83">
        <f t="shared" si="26"/>
        <v>0</v>
      </c>
      <c r="V1161" s="83" t="str">
        <f t="shared" si="27"/>
        <v>#DIV/0!</v>
      </c>
      <c r="W1161" s="83" t="str">
        <f t="shared" si="28"/>
        <v>#DIV/0!</v>
      </c>
    </row>
    <row r="1162" ht="12.75" customHeight="1">
      <c r="A1162" s="83">
        <f t="shared" si="29"/>
        <v>23.8</v>
      </c>
      <c r="B1162" s="83">
        <f>IF( ISERROR( MATCH(R1161,Sheet1!$K$9:$K$13,1) ), 1,  MATCH(R1161,Sheet1!$K$9:$K$13,1)+1)</f>
        <v>4</v>
      </c>
      <c r="C1162" s="94">
        <f>IF( ISERROR( MATCH(D1162,Sheet1!$B$25:$B$42) ), 1, MATCH(D1162,Sheet1!$B$25:$B$42))</f>
        <v>11</v>
      </c>
      <c r="D1162" s="83">
        <f>if(U1162, OFFSET(Sheet1!$P$9, 2*B1161-1, 0),T1161)</f>
        <v>5671.981849</v>
      </c>
      <c r="E1162" s="100">
        <f t="array" ref="E1162">index(Sheet1!$C$25:$H$42, C1162,B1162)</f>
        <v>154.9404023</v>
      </c>
      <c r="F1162" s="100">
        <f t="array" ref="F1162">index(Sheet1!$C$25:$H$42, C1162+1,B1162)</f>
        <v>169.0258934</v>
      </c>
      <c r="G1162" s="94">
        <f t="array" ref="G1162">index(Sheet1!$B$25:$B$42, C1162,1)</f>
        <v>5500</v>
      </c>
      <c r="H1162" s="94">
        <f t="array" ref="H1162">index(Sheet1!$B$25:$B$42, C1162+1,1)</f>
        <v>6000</v>
      </c>
      <c r="I1162" s="100">
        <f t="shared" si="17"/>
        <v>159.7852999</v>
      </c>
      <c r="J1162" s="100">
        <f t="array" ref="J1162">index(Sheet1!$F$47:$K$64, C1162,B1162)</f>
        <v>1387.59075</v>
      </c>
      <c r="K1162" s="100">
        <f t="array" ref="K1162">index(Sheet1!$F$47:$K$64, C1162+1,B1162)</f>
        <v>1347.9453</v>
      </c>
      <c r="L1162" s="102">
        <f t="shared" si="18"/>
        <v>1373.954154</v>
      </c>
      <c r="M1162" s="83">
        <f>L1162/( 0.5*Sheet1!$F$18/12)</f>
        <v>1317.543578</v>
      </c>
      <c r="N1162" s="83">
        <f t="shared" si="19"/>
        <v>0.3782783744</v>
      </c>
      <c r="O1162" s="83">
        <f t="shared" si="20"/>
        <v>480.1643031</v>
      </c>
      <c r="P1162" s="83">
        <f t="shared" si="21"/>
        <v>0.1378594037</v>
      </c>
      <c r="Q1162" s="83">
        <f t="shared" si="22"/>
        <v>1</v>
      </c>
      <c r="R1162" s="86">
        <f t="shared" si="31"/>
        <v>159.8380828</v>
      </c>
      <c r="S1162" s="83" t="str">
        <f>min(R1162, offset(Sheet1!$K$9,B1162-1,0))</f>
        <v>#DIV/0!</v>
      </c>
      <c r="T1162" s="83">
        <f t="shared" si="30"/>
        <v>5673.855511</v>
      </c>
      <c r="U1162" s="83">
        <f t="shared" si="26"/>
        <v>0</v>
      </c>
      <c r="V1162" s="83" t="str">
        <f t="shared" si="27"/>
        <v>#DIV/0!</v>
      </c>
      <c r="W1162" s="83" t="str">
        <f t="shared" si="28"/>
        <v>#DIV/0!</v>
      </c>
    </row>
    <row r="1163" ht="12.75" customHeight="1">
      <c r="A1163" s="83">
        <f t="shared" si="29"/>
        <v>23.82</v>
      </c>
      <c r="B1163" s="83">
        <f>IF( ISERROR( MATCH(R1162,Sheet1!$K$9:$K$13,1) ), 1,  MATCH(R1162,Sheet1!$K$9:$K$13,1)+1)</f>
        <v>4</v>
      </c>
      <c r="C1163" s="94">
        <f>IF( ISERROR( MATCH(D1163,Sheet1!$B$25:$B$42) ), 1, MATCH(D1163,Sheet1!$B$25:$B$42))</f>
        <v>11</v>
      </c>
      <c r="D1163" s="83">
        <f>if(U1163, OFFSET(Sheet1!$P$9, 2*B1162-1, 0),T1162)</f>
        <v>5673.855511</v>
      </c>
      <c r="E1163" s="100">
        <f t="array" ref="E1163">index(Sheet1!$C$25:$H$42, C1163,B1163)</f>
        <v>154.9404023</v>
      </c>
      <c r="F1163" s="100">
        <f t="array" ref="F1163">index(Sheet1!$C$25:$H$42, C1163+1,B1163)</f>
        <v>169.0258934</v>
      </c>
      <c r="G1163" s="94">
        <f t="array" ref="G1163">index(Sheet1!$B$25:$B$42, C1163,1)</f>
        <v>5500</v>
      </c>
      <c r="H1163" s="94">
        <f t="array" ref="H1163">index(Sheet1!$B$25:$B$42, C1163+1,1)</f>
        <v>6000</v>
      </c>
      <c r="I1163" s="100">
        <f t="shared" si="17"/>
        <v>159.8380828</v>
      </c>
      <c r="J1163" s="100">
        <f t="array" ref="J1163">index(Sheet1!$F$47:$K$64, C1163,B1163)</f>
        <v>1387.59075</v>
      </c>
      <c r="K1163" s="100">
        <f t="array" ref="K1163">index(Sheet1!$F$47:$K$64, C1163+1,B1163)</f>
        <v>1347.9453</v>
      </c>
      <c r="L1163" s="102">
        <f t="shared" si="18"/>
        <v>1373.80559</v>
      </c>
      <c r="M1163" s="83">
        <f>L1163/( 0.5*Sheet1!$F$18/12)</f>
        <v>1317.401113</v>
      </c>
      <c r="N1163" s="83">
        <f t="shared" si="19"/>
        <v>0.3782374715</v>
      </c>
      <c r="O1163" s="83">
        <f t="shared" si="20"/>
        <v>480.4815869</v>
      </c>
      <c r="P1163" s="83">
        <f t="shared" si="21"/>
        <v>0.1379504987</v>
      </c>
      <c r="Q1163" s="83">
        <f t="shared" si="22"/>
        <v>1</v>
      </c>
      <c r="R1163" s="86">
        <f t="shared" si="31"/>
        <v>159.8908367</v>
      </c>
      <c r="S1163" s="83" t="str">
        <f>min(R1163, offset(Sheet1!$K$9,B1163-1,0))</f>
        <v>#DIV/0!</v>
      </c>
      <c r="T1163" s="83">
        <f t="shared" si="30"/>
        <v>5675.728144</v>
      </c>
      <c r="U1163" s="83">
        <f t="shared" si="26"/>
        <v>0</v>
      </c>
      <c r="V1163" s="83" t="str">
        <f t="shared" si="27"/>
        <v>#DIV/0!</v>
      </c>
      <c r="W1163" s="83" t="str">
        <f t="shared" si="28"/>
        <v>#DIV/0!</v>
      </c>
    </row>
    <row r="1164" ht="12.75" customHeight="1">
      <c r="A1164" s="83">
        <f t="shared" si="29"/>
        <v>23.84</v>
      </c>
      <c r="B1164" s="83">
        <f>IF( ISERROR( MATCH(R1163,Sheet1!$K$9:$K$13,1) ), 1,  MATCH(R1163,Sheet1!$K$9:$K$13,1)+1)</f>
        <v>4</v>
      </c>
      <c r="C1164" s="94">
        <f>IF( ISERROR( MATCH(D1164,Sheet1!$B$25:$B$42) ), 1, MATCH(D1164,Sheet1!$B$25:$B$42))</f>
        <v>11</v>
      </c>
      <c r="D1164" s="83">
        <f>if(U1164, OFFSET(Sheet1!$P$9, 2*B1163-1, 0),T1163)</f>
        <v>5675.728144</v>
      </c>
      <c r="E1164" s="100">
        <f t="array" ref="E1164">index(Sheet1!$C$25:$H$42, C1164,B1164)</f>
        <v>154.9404023</v>
      </c>
      <c r="F1164" s="100">
        <f t="array" ref="F1164">index(Sheet1!$C$25:$H$42, C1164+1,B1164)</f>
        <v>169.0258934</v>
      </c>
      <c r="G1164" s="94">
        <f t="array" ref="G1164">index(Sheet1!$B$25:$B$42, C1164,1)</f>
        <v>5500</v>
      </c>
      <c r="H1164" s="94">
        <f t="array" ref="H1164">index(Sheet1!$B$25:$B$42, C1164+1,1)</f>
        <v>6000</v>
      </c>
      <c r="I1164" s="100">
        <f t="shared" si="17"/>
        <v>159.8908367</v>
      </c>
      <c r="J1164" s="100">
        <f t="array" ref="J1164">index(Sheet1!$F$47:$K$64, C1164,B1164)</f>
        <v>1387.59075</v>
      </c>
      <c r="K1164" s="100">
        <f t="array" ref="K1164">index(Sheet1!$F$47:$K$64, C1164+1,B1164)</f>
        <v>1347.9453</v>
      </c>
      <c r="L1164" s="102">
        <f t="shared" si="18"/>
        <v>1373.657107</v>
      </c>
      <c r="M1164" s="83">
        <f>L1164/( 0.5*Sheet1!$F$18/12)</f>
        <v>1317.258727</v>
      </c>
      <c r="N1164" s="83">
        <f t="shared" si="19"/>
        <v>0.3781965911</v>
      </c>
      <c r="O1164" s="83">
        <f t="shared" si="20"/>
        <v>480.7988013</v>
      </c>
      <c r="P1164" s="83">
        <f t="shared" si="21"/>
        <v>0.1380415737</v>
      </c>
      <c r="Q1164" s="83">
        <f t="shared" si="22"/>
        <v>1</v>
      </c>
      <c r="R1164" s="86">
        <f t="shared" si="31"/>
        <v>159.9435617</v>
      </c>
      <c r="S1164" s="83" t="str">
        <f>min(R1164, offset(Sheet1!$K$9,B1164-1,0))</f>
        <v>#DIV/0!</v>
      </c>
      <c r="T1164" s="83">
        <f t="shared" si="30"/>
        <v>5677.599749</v>
      </c>
      <c r="U1164" s="83">
        <f t="shared" si="26"/>
        <v>0</v>
      </c>
      <c r="V1164" s="83" t="str">
        <f t="shared" si="27"/>
        <v>#DIV/0!</v>
      </c>
      <c r="W1164" s="83" t="str">
        <f t="shared" si="28"/>
        <v>#DIV/0!</v>
      </c>
    </row>
    <row r="1165" ht="12.75" customHeight="1">
      <c r="A1165" s="83">
        <f t="shared" si="29"/>
        <v>23.86</v>
      </c>
      <c r="B1165" s="83">
        <f>IF( ISERROR( MATCH(R1164,Sheet1!$K$9:$K$13,1) ), 1,  MATCH(R1164,Sheet1!$K$9:$K$13,1)+1)</f>
        <v>4</v>
      </c>
      <c r="C1165" s="94">
        <f>IF( ISERROR( MATCH(D1165,Sheet1!$B$25:$B$42) ), 1, MATCH(D1165,Sheet1!$B$25:$B$42))</f>
        <v>11</v>
      </c>
      <c r="D1165" s="83">
        <f>if(U1165, OFFSET(Sheet1!$P$9, 2*B1164-1, 0),T1164)</f>
        <v>5677.599749</v>
      </c>
      <c r="E1165" s="100">
        <f t="array" ref="E1165">index(Sheet1!$C$25:$H$42, C1165,B1165)</f>
        <v>154.9404023</v>
      </c>
      <c r="F1165" s="100">
        <f t="array" ref="F1165">index(Sheet1!$C$25:$H$42, C1165+1,B1165)</f>
        <v>169.0258934</v>
      </c>
      <c r="G1165" s="94">
        <f t="array" ref="G1165">index(Sheet1!$B$25:$B$42, C1165,1)</f>
        <v>5500</v>
      </c>
      <c r="H1165" s="94">
        <f t="array" ref="H1165">index(Sheet1!$B$25:$B$42, C1165+1,1)</f>
        <v>6000</v>
      </c>
      <c r="I1165" s="100">
        <f t="shared" si="17"/>
        <v>159.9435617</v>
      </c>
      <c r="J1165" s="100">
        <f t="array" ref="J1165">index(Sheet1!$F$47:$K$64, C1165,B1165)</f>
        <v>1387.59075</v>
      </c>
      <c r="K1165" s="100">
        <f t="array" ref="K1165">index(Sheet1!$F$47:$K$64, C1165+1,B1165)</f>
        <v>1347.9453</v>
      </c>
      <c r="L1165" s="102">
        <f t="shared" si="18"/>
        <v>1373.508706</v>
      </c>
      <c r="M1165" s="83">
        <f>L1165/( 0.5*Sheet1!$F$18/12)</f>
        <v>1317.116418</v>
      </c>
      <c r="N1165" s="83">
        <f t="shared" si="19"/>
        <v>0.3781557331</v>
      </c>
      <c r="O1165" s="83">
        <f t="shared" si="20"/>
        <v>481.115946</v>
      </c>
      <c r="P1165" s="83">
        <f t="shared" si="21"/>
        <v>0.1381326288</v>
      </c>
      <c r="Q1165" s="83">
        <f t="shared" si="22"/>
        <v>1</v>
      </c>
      <c r="R1165" s="86">
        <f t="shared" si="31"/>
        <v>159.9962577</v>
      </c>
      <c r="S1165" s="83" t="str">
        <f>min(R1165, offset(Sheet1!$K$9,B1165-1,0))</f>
        <v>#DIV/0!</v>
      </c>
      <c r="T1165" s="83">
        <f t="shared" si="30"/>
        <v>5679.470326</v>
      </c>
      <c r="U1165" s="83">
        <f t="shared" si="26"/>
        <v>0</v>
      </c>
      <c r="V1165" s="83" t="str">
        <f t="shared" si="27"/>
        <v>#DIV/0!</v>
      </c>
      <c r="W1165" s="83" t="str">
        <f t="shared" si="28"/>
        <v>#DIV/0!</v>
      </c>
    </row>
    <row r="1166" ht="12.75" customHeight="1">
      <c r="A1166" s="83">
        <f t="shared" si="29"/>
        <v>23.88</v>
      </c>
      <c r="B1166" s="83">
        <f>IF( ISERROR( MATCH(R1165,Sheet1!$K$9:$K$13,1) ), 1,  MATCH(R1165,Sheet1!$K$9:$K$13,1)+1)</f>
        <v>4</v>
      </c>
      <c r="C1166" s="94">
        <f>IF( ISERROR( MATCH(D1166,Sheet1!$B$25:$B$42) ), 1, MATCH(D1166,Sheet1!$B$25:$B$42))</f>
        <v>11</v>
      </c>
      <c r="D1166" s="83">
        <f>if(U1166, OFFSET(Sheet1!$P$9, 2*B1165-1, 0),T1165)</f>
        <v>5679.470326</v>
      </c>
      <c r="E1166" s="100">
        <f t="array" ref="E1166">index(Sheet1!$C$25:$H$42, C1166,B1166)</f>
        <v>154.9404023</v>
      </c>
      <c r="F1166" s="100">
        <f t="array" ref="F1166">index(Sheet1!$C$25:$H$42, C1166+1,B1166)</f>
        <v>169.0258934</v>
      </c>
      <c r="G1166" s="94">
        <f t="array" ref="G1166">index(Sheet1!$B$25:$B$42, C1166,1)</f>
        <v>5500</v>
      </c>
      <c r="H1166" s="94">
        <f t="array" ref="H1166">index(Sheet1!$B$25:$B$42, C1166+1,1)</f>
        <v>6000</v>
      </c>
      <c r="I1166" s="100">
        <f t="shared" si="17"/>
        <v>159.9962577</v>
      </c>
      <c r="J1166" s="100">
        <f t="array" ref="J1166">index(Sheet1!$F$47:$K$64, C1166,B1166)</f>
        <v>1387.59075</v>
      </c>
      <c r="K1166" s="100">
        <f t="array" ref="K1166">index(Sheet1!$F$47:$K$64, C1166+1,B1166)</f>
        <v>1347.9453</v>
      </c>
      <c r="L1166" s="102">
        <f t="shared" si="18"/>
        <v>1373.360386</v>
      </c>
      <c r="M1166" s="83">
        <f>L1166/( 0.5*Sheet1!$F$18/12)</f>
        <v>1316.974188</v>
      </c>
      <c r="N1166" s="83">
        <f t="shared" si="19"/>
        <v>0.3781148976</v>
      </c>
      <c r="O1166" s="83">
        <f t="shared" si="20"/>
        <v>481.433021</v>
      </c>
      <c r="P1166" s="83">
        <f t="shared" si="21"/>
        <v>0.1382236638</v>
      </c>
      <c r="Q1166" s="83">
        <f t="shared" si="22"/>
        <v>1</v>
      </c>
      <c r="R1166" s="86">
        <f t="shared" si="31"/>
        <v>160.0489247</v>
      </c>
      <c r="S1166" s="83" t="str">
        <f>min(R1166, offset(Sheet1!$K$9,B1166-1,0))</f>
        <v>#DIV/0!</v>
      </c>
      <c r="T1166" s="83">
        <f t="shared" si="30"/>
        <v>5681.339874</v>
      </c>
      <c r="U1166" s="83">
        <f t="shared" si="26"/>
        <v>0</v>
      </c>
      <c r="V1166" s="83" t="str">
        <f t="shared" si="27"/>
        <v>#DIV/0!</v>
      </c>
      <c r="W1166" s="83" t="str">
        <f t="shared" si="28"/>
        <v>#DIV/0!</v>
      </c>
    </row>
    <row r="1167" ht="12.75" customHeight="1">
      <c r="A1167" s="83">
        <f t="shared" si="29"/>
        <v>23.9</v>
      </c>
      <c r="B1167" s="83">
        <f>IF( ISERROR( MATCH(R1166,Sheet1!$K$9:$K$13,1) ), 1,  MATCH(R1166,Sheet1!$K$9:$K$13,1)+1)</f>
        <v>4</v>
      </c>
      <c r="C1167" s="94">
        <f>IF( ISERROR( MATCH(D1167,Sheet1!$B$25:$B$42) ), 1, MATCH(D1167,Sheet1!$B$25:$B$42))</f>
        <v>11</v>
      </c>
      <c r="D1167" s="83">
        <f>if(U1167, OFFSET(Sheet1!$P$9, 2*B1166-1, 0),T1166)</f>
        <v>5681.339874</v>
      </c>
      <c r="E1167" s="100">
        <f t="array" ref="E1167">index(Sheet1!$C$25:$H$42, C1167,B1167)</f>
        <v>154.9404023</v>
      </c>
      <c r="F1167" s="100">
        <f t="array" ref="F1167">index(Sheet1!$C$25:$H$42, C1167+1,B1167)</f>
        <v>169.0258934</v>
      </c>
      <c r="G1167" s="94">
        <f t="array" ref="G1167">index(Sheet1!$B$25:$B$42, C1167,1)</f>
        <v>5500</v>
      </c>
      <c r="H1167" s="94">
        <f t="array" ref="H1167">index(Sheet1!$B$25:$B$42, C1167+1,1)</f>
        <v>6000</v>
      </c>
      <c r="I1167" s="100">
        <f t="shared" si="17"/>
        <v>160.0489247</v>
      </c>
      <c r="J1167" s="100">
        <f t="array" ref="J1167">index(Sheet1!$F$47:$K$64, C1167,B1167)</f>
        <v>1387.59075</v>
      </c>
      <c r="K1167" s="100">
        <f t="array" ref="K1167">index(Sheet1!$F$47:$K$64, C1167+1,B1167)</f>
        <v>1347.9453</v>
      </c>
      <c r="L1167" s="102">
        <f t="shared" si="18"/>
        <v>1373.212148</v>
      </c>
      <c r="M1167" s="83">
        <f>L1167/( 0.5*Sheet1!$F$18/12)</f>
        <v>1316.832036</v>
      </c>
      <c r="N1167" s="83">
        <f t="shared" si="19"/>
        <v>0.3780740845</v>
      </c>
      <c r="O1167" s="83">
        <f t="shared" si="20"/>
        <v>481.7500262</v>
      </c>
      <c r="P1167" s="83">
        <f t="shared" si="21"/>
        <v>0.1383146788</v>
      </c>
      <c r="Q1167" s="83">
        <f t="shared" si="22"/>
        <v>1</v>
      </c>
      <c r="R1167" s="86">
        <f t="shared" si="31"/>
        <v>160.1015628</v>
      </c>
      <c r="S1167" s="83" t="str">
        <f>min(R1167, offset(Sheet1!$K$9,B1167-1,0))</f>
        <v>#DIV/0!</v>
      </c>
      <c r="T1167" s="83">
        <f t="shared" si="30"/>
        <v>5683.208396</v>
      </c>
      <c r="U1167" s="83">
        <f t="shared" si="26"/>
        <v>0</v>
      </c>
      <c r="V1167" s="83" t="str">
        <f t="shared" si="27"/>
        <v>#DIV/0!</v>
      </c>
      <c r="W1167" s="83" t="str">
        <f t="shared" si="28"/>
        <v>#DIV/0!</v>
      </c>
    </row>
    <row r="1168" ht="12.75" customHeight="1">
      <c r="A1168" s="83">
        <f t="shared" si="29"/>
        <v>23.92</v>
      </c>
      <c r="B1168" s="83">
        <f>IF( ISERROR( MATCH(R1167,Sheet1!$K$9:$K$13,1) ), 1,  MATCH(R1167,Sheet1!$K$9:$K$13,1)+1)</f>
        <v>4</v>
      </c>
      <c r="C1168" s="94">
        <f>IF( ISERROR( MATCH(D1168,Sheet1!$B$25:$B$42) ), 1, MATCH(D1168,Sheet1!$B$25:$B$42))</f>
        <v>11</v>
      </c>
      <c r="D1168" s="83">
        <f>if(U1168, OFFSET(Sheet1!$P$9, 2*B1167-1, 0),T1167)</f>
        <v>5683.208396</v>
      </c>
      <c r="E1168" s="100">
        <f t="array" ref="E1168">index(Sheet1!$C$25:$H$42, C1168,B1168)</f>
        <v>154.9404023</v>
      </c>
      <c r="F1168" s="100">
        <f t="array" ref="F1168">index(Sheet1!$C$25:$H$42, C1168+1,B1168)</f>
        <v>169.0258934</v>
      </c>
      <c r="G1168" s="94">
        <f t="array" ref="G1168">index(Sheet1!$B$25:$B$42, C1168,1)</f>
        <v>5500</v>
      </c>
      <c r="H1168" s="94">
        <f t="array" ref="H1168">index(Sheet1!$B$25:$B$42, C1168+1,1)</f>
        <v>6000</v>
      </c>
      <c r="I1168" s="100">
        <f t="shared" si="17"/>
        <v>160.1015628</v>
      </c>
      <c r="J1168" s="100">
        <f t="array" ref="J1168">index(Sheet1!$F$47:$K$64, C1168,B1168)</f>
        <v>1387.59075</v>
      </c>
      <c r="K1168" s="100">
        <f t="array" ref="K1168">index(Sheet1!$F$47:$K$64, C1168+1,B1168)</f>
        <v>1347.9453</v>
      </c>
      <c r="L1168" s="102">
        <f t="shared" si="18"/>
        <v>1373.063991</v>
      </c>
      <c r="M1168" s="83">
        <f>L1168/( 0.5*Sheet1!$F$18/12)</f>
        <v>1316.689962</v>
      </c>
      <c r="N1168" s="83">
        <f t="shared" si="19"/>
        <v>0.3780332939</v>
      </c>
      <c r="O1168" s="83">
        <f t="shared" si="20"/>
        <v>482.0669614</v>
      </c>
      <c r="P1168" s="83">
        <f t="shared" si="21"/>
        <v>0.1384056737</v>
      </c>
      <c r="Q1168" s="83">
        <f t="shared" si="22"/>
        <v>1</v>
      </c>
      <c r="R1168" s="86">
        <f t="shared" si="31"/>
        <v>160.1541719</v>
      </c>
      <c r="S1168" s="83" t="str">
        <f>min(R1168, offset(Sheet1!$K$9,B1168-1,0))</f>
        <v>#DIV/0!</v>
      </c>
      <c r="T1168" s="83">
        <f t="shared" si="30"/>
        <v>5685.075891</v>
      </c>
      <c r="U1168" s="83">
        <f t="shared" si="26"/>
        <v>0</v>
      </c>
      <c r="V1168" s="83" t="str">
        <f t="shared" si="27"/>
        <v>#DIV/0!</v>
      </c>
      <c r="W1168" s="83" t="str">
        <f t="shared" si="28"/>
        <v>#DIV/0!</v>
      </c>
    </row>
    <row r="1169" ht="12.75" customHeight="1">
      <c r="A1169" s="83">
        <f t="shared" si="29"/>
        <v>23.94</v>
      </c>
      <c r="B1169" s="83">
        <f>IF( ISERROR( MATCH(R1168,Sheet1!$K$9:$K$13,1) ), 1,  MATCH(R1168,Sheet1!$K$9:$K$13,1)+1)</f>
        <v>4</v>
      </c>
      <c r="C1169" s="94">
        <f>IF( ISERROR( MATCH(D1169,Sheet1!$B$25:$B$42) ), 1, MATCH(D1169,Sheet1!$B$25:$B$42))</f>
        <v>11</v>
      </c>
      <c r="D1169" s="83">
        <f>if(U1169, OFFSET(Sheet1!$P$9, 2*B1168-1, 0),T1168)</f>
        <v>5685.075891</v>
      </c>
      <c r="E1169" s="100">
        <f t="array" ref="E1169">index(Sheet1!$C$25:$H$42, C1169,B1169)</f>
        <v>154.9404023</v>
      </c>
      <c r="F1169" s="100">
        <f t="array" ref="F1169">index(Sheet1!$C$25:$H$42, C1169+1,B1169)</f>
        <v>169.0258934</v>
      </c>
      <c r="G1169" s="94">
        <f t="array" ref="G1169">index(Sheet1!$B$25:$B$42, C1169,1)</f>
        <v>5500</v>
      </c>
      <c r="H1169" s="94">
        <f t="array" ref="H1169">index(Sheet1!$B$25:$B$42, C1169+1,1)</f>
        <v>6000</v>
      </c>
      <c r="I1169" s="100">
        <f t="shared" si="17"/>
        <v>160.1541719</v>
      </c>
      <c r="J1169" s="100">
        <f t="array" ref="J1169">index(Sheet1!$F$47:$K$64, C1169,B1169)</f>
        <v>1387.59075</v>
      </c>
      <c r="K1169" s="100">
        <f t="array" ref="K1169">index(Sheet1!$F$47:$K$64, C1169+1,B1169)</f>
        <v>1347.9453</v>
      </c>
      <c r="L1169" s="102">
        <f t="shared" si="18"/>
        <v>1372.915916</v>
      </c>
      <c r="M1169" s="83">
        <f>L1169/( 0.5*Sheet1!$F$18/12)</f>
        <v>1316.547967</v>
      </c>
      <c r="N1169" s="83">
        <f t="shared" si="19"/>
        <v>0.3779925256</v>
      </c>
      <c r="O1169" s="83">
        <f t="shared" si="20"/>
        <v>482.3838265</v>
      </c>
      <c r="P1169" s="83">
        <f t="shared" si="21"/>
        <v>0.1384966484</v>
      </c>
      <c r="Q1169" s="83">
        <f t="shared" si="22"/>
        <v>1</v>
      </c>
      <c r="R1169" s="86">
        <f t="shared" si="31"/>
        <v>160.2067522</v>
      </c>
      <c r="S1169" s="83" t="str">
        <f>min(R1169, offset(Sheet1!$K$9,B1169-1,0))</f>
        <v>#DIV/0!</v>
      </c>
      <c r="T1169" s="83">
        <f t="shared" si="30"/>
        <v>5686.942358</v>
      </c>
      <c r="U1169" s="83">
        <f t="shared" si="26"/>
        <v>0</v>
      </c>
      <c r="V1169" s="83" t="str">
        <f t="shared" si="27"/>
        <v>#DIV/0!</v>
      </c>
      <c r="W1169" s="83" t="str">
        <f t="shared" si="28"/>
        <v>#DIV/0!</v>
      </c>
    </row>
    <row r="1170" ht="12.75" customHeight="1">
      <c r="A1170" s="83">
        <f t="shared" si="29"/>
        <v>23.96</v>
      </c>
      <c r="B1170" s="83">
        <f>IF( ISERROR( MATCH(R1169,Sheet1!$K$9:$K$13,1) ), 1,  MATCH(R1169,Sheet1!$K$9:$K$13,1)+1)</f>
        <v>4</v>
      </c>
      <c r="C1170" s="94">
        <f>IF( ISERROR( MATCH(D1170,Sheet1!$B$25:$B$42) ), 1, MATCH(D1170,Sheet1!$B$25:$B$42))</f>
        <v>11</v>
      </c>
      <c r="D1170" s="83">
        <f>if(U1170, OFFSET(Sheet1!$P$9, 2*B1169-1, 0),T1169)</f>
        <v>5686.942358</v>
      </c>
      <c r="E1170" s="100">
        <f t="array" ref="E1170">index(Sheet1!$C$25:$H$42, C1170,B1170)</f>
        <v>154.9404023</v>
      </c>
      <c r="F1170" s="100">
        <f t="array" ref="F1170">index(Sheet1!$C$25:$H$42, C1170+1,B1170)</f>
        <v>169.0258934</v>
      </c>
      <c r="G1170" s="94">
        <f t="array" ref="G1170">index(Sheet1!$B$25:$B$42, C1170,1)</f>
        <v>5500</v>
      </c>
      <c r="H1170" s="94">
        <f t="array" ref="H1170">index(Sheet1!$B$25:$B$42, C1170+1,1)</f>
        <v>6000</v>
      </c>
      <c r="I1170" s="100">
        <f t="shared" si="17"/>
        <v>160.2067522</v>
      </c>
      <c r="J1170" s="100">
        <f t="array" ref="J1170">index(Sheet1!$F$47:$K$64, C1170,B1170)</f>
        <v>1387.59075</v>
      </c>
      <c r="K1170" s="100">
        <f t="array" ref="K1170">index(Sheet1!$F$47:$K$64, C1170+1,B1170)</f>
        <v>1347.9453</v>
      </c>
      <c r="L1170" s="102">
        <f t="shared" si="18"/>
        <v>1372.767922</v>
      </c>
      <c r="M1170" s="83">
        <f>L1170/( 0.5*Sheet1!$F$18/12)</f>
        <v>1316.406049</v>
      </c>
      <c r="N1170" s="83">
        <f t="shared" si="19"/>
        <v>0.3779517798</v>
      </c>
      <c r="O1170" s="83">
        <f t="shared" si="20"/>
        <v>482.7006215</v>
      </c>
      <c r="P1170" s="83">
        <f t="shared" si="21"/>
        <v>0.1385876031</v>
      </c>
      <c r="Q1170" s="83">
        <f t="shared" si="22"/>
        <v>1</v>
      </c>
      <c r="R1170" s="86">
        <f t="shared" si="31"/>
        <v>160.2593035</v>
      </c>
      <c r="S1170" s="83" t="str">
        <f>min(R1170, offset(Sheet1!$K$9,B1170-1,0))</f>
        <v>#DIV/0!</v>
      </c>
      <c r="T1170" s="83">
        <f t="shared" si="30"/>
        <v>5688.8078</v>
      </c>
      <c r="U1170" s="83">
        <f t="shared" si="26"/>
        <v>0</v>
      </c>
      <c r="V1170" s="83" t="str">
        <f t="shared" si="27"/>
        <v>#DIV/0!</v>
      </c>
      <c r="W1170" s="83" t="str">
        <f t="shared" si="28"/>
        <v>#DIV/0!</v>
      </c>
    </row>
    <row r="1171" ht="12.75" customHeight="1">
      <c r="A1171" s="83">
        <f t="shared" si="29"/>
        <v>23.98</v>
      </c>
      <c r="B1171" s="83">
        <f>IF( ISERROR( MATCH(R1170,Sheet1!$K$9:$K$13,1) ), 1,  MATCH(R1170,Sheet1!$K$9:$K$13,1)+1)</f>
        <v>4</v>
      </c>
      <c r="C1171" s="94">
        <f>IF( ISERROR( MATCH(D1171,Sheet1!$B$25:$B$42) ), 1, MATCH(D1171,Sheet1!$B$25:$B$42))</f>
        <v>11</v>
      </c>
      <c r="D1171" s="83">
        <f>if(U1171, OFFSET(Sheet1!$P$9, 2*B1170-1, 0),T1170)</f>
        <v>5688.8078</v>
      </c>
      <c r="E1171" s="100">
        <f t="array" ref="E1171">index(Sheet1!$C$25:$H$42, C1171,B1171)</f>
        <v>154.9404023</v>
      </c>
      <c r="F1171" s="100">
        <f t="array" ref="F1171">index(Sheet1!$C$25:$H$42, C1171+1,B1171)</f>
        <v>169.0258934</v>
      </c>
      <c r="G1171" s="94">
        <f t="array" ref="G1171">index(Sheet1!$B$25:$B$42, C1171,1)</f>
        <v>5500</v>
      </c>
      <c r="H1171" s="94">
        <f t="array" ref="H1171">index(Sheet1!$B$25:$B$42, C1171+1,1)</f>
        <v>6000</v>
      </c>
      <c r="I1171" s="100">
        <f t="shared" si="17"/>
        <v>160.2593035</v>
      </c>
      <c r="J1171" s="100">
        <f t="array" ref="J1171">index(Sheet1!$F$47:$K$64, C1171,B1171)</f>
        <v>1387.59075</v>
      </c>
      <c r="K1171" s="100">
        <f t="array" ref="K1171">index(Sheet1!$F$47:$K$64, C1171+1,B1171)</f>
        <v>1347.9453</v>
      </c>
      <c r="L1171" s="102">
        <f t="shared" si="18"/>
        <v>1372.62001</v>
      </c>
      <c r="M1171" s="83">
        <f>L1171/( 0.5*Sheet1!$F$18/12)</f>
        <v>1316.264209</v>
      </c>
      <c r="N1171" s="83">
        <f t="shared" si="19"/>
        <v>0.3779110564</v>
      </c>
      <c r="O1171" s="83">
        <f t="shared" si="20"/>
        <v>483.0173461</v>
      </c>
      <c r="P1171" s="83">
        <f t="shared" si="21"/>
        <v>0.1386785375</v>
      </c>
      <c r="Q1171" s="83">
        <f t="shared" si="22"/>
        <v>1</v>
      </c>
      <c r="R1171" s="86">
        <f t="shared" si="31"/>
        <v>160.3118259</v>
      </c>
      <c r="S1171" s="83" t="str">
        <f>min(R1171, offset(Sheet1!$K$9,B1171-1,0))</f>
        <v>#DIV/0!</v>
      </c>
      <c r="T1171" s="83">
        <f t="shared" si="30"/>
        <v>5690.672215</v>
      </c>
      <c r="U1171" s="83">
        <f t="shared" si="26"/>
        <v>0</v>
      </c>
      <c r="V1171" s="83" t="str">
        <f t="shared" si="27"/>
        <v>#DIV/0!</v>
      </c>
      <c r="W1171" s="83" t="str">
        <f t="shared" si="28"/>
        <v>#DIV/0!</v>
      </c>
    </row>
    <row r="1172" ht="12.75" customHeight="1">
      <c r="A1172" s="83">
        <f t="shared" si="29"/>
        <v>24</v>
      </c>
      <c r="B1172" s="83">
        <f>IF( ISERROR( MATCH(R1171,Sheet1!$K$9:$K$13,1) ), 1,  MATCH(R1171,Sheet1!$K$9:$K$13,1)+1)</f>
        <v>4</v>
      </c>
      <c r="C1172" s="94">
        <f>IF( ISERROR( MATCH(D1172,Sheet1!$B$25:$B$42) ), 1, MATCH(D1172,Sheet1!$B$25:$B$42))</f>
        <v>11</v>
      </c>
      <c r="D1172" s="83">
        <f>if(U1172, OFFSET(Sheet1!$P$9, 2*B1171-1, 0),T1171)</f>
        <v>5690.672215</v>
      </c>
      <c r="E1172" s="100">
        <f t="array" ref="E1172">index(Sheet1!$C$25:$H$42, C1172,B1172)</f>
        <v>154.9404023</v>
      </c>
      <c r="F1172" s="100">
        <f t="array" ref="F1172">index(Sheet1!$C$25:$H$42, C1172+1,B1172)</f>
        <v>169.0258934</v>
      </c>
      <c r="G1172" s="94">
        <f t="array" ref="G1172">index(Sheet1!$B$25:$B$42, C1172,1)</f>
        <v>5500</v>
      </c>
      <c r="H1172" s="94">
        <f t="array" ref="H1172">index(Sheet1!$B$25:$B$42, C1172+1,1)</f>
        <v>6000</v>
      </c>
      <c r="I1172" s="100">
        <f t="shared" si="17"/>
        <v>160.3118259</v>
      </c>
      <c r="J1172" s="100">
        <f t="array" ref="J1172">index(Sheet1!$F$47:$K$64, C1172,B1172)</f>
        <v>1387.59075</v>
      </c>
      <c r="K1172" s="100">
        <f t="array" ref="K1172">index(Sheet1!$F$47:$K$64, C1172+1,B1172)</f>
        <v>1347.9453</v>
      </c>
      <c r="L1172" s="102">
        <f t="shared" si="18"/>
        <v>1372.472178</v>
      </c>
      <c r="M1172" s="83">
        <f>L1172/( 0.5*Sheet1!$F$18/12)</f>
        <v>1316.122448</v>
      </c>
      <c r="N1172" s="83">
        <f t="shared" si="19"/>
        <v>0.3778703553</v>
      </c>
      <c r="O1172" s="83">
        <f t="shared" si="20"/>
        <v>483.3340004</v>
      </c>
      <c r="P1172" s="83">
        <f t="shared" si="21"/>
        <v>0.1387694517</v>
      </c>
      <c r="Q1172" s="83">
        <f t="shared" si="22"/>
        <v>1</v>
      </c>
      <c r="R1172" s="86">
        <f t="shared" si="31"/>
        <v>160.3643194</v>
      </c>
      <c r="S1172" s="83" t="str">
        <f>min(R1172, offset(Sheet1!$K$9,B1172-1,0))</f>
        <v>#DIV/0!</v>
      </c>
      <c r="T1172" s="83">
        <f t="shared" si="30"/>
        <v>5692.535605</v>
      </c>
      <c r="U1172" s="83">
        <f t="shared" si="26"/>
        <v>0</v>
      </c>
      <c r="V1172" s="83" t="str">
        <f t="shared" si="27"/>
        <v>#DIV/0!</v>
      </c>
      <c r="W1172" s="83" t="str">
        <f t="shared" si="28"/>
        <v>#DIV/0!</v>
      </c>
    </row>
    <row r="1173" ht="12.75" customHeight="1">
      <c r="A1173" s="83">
        <f t="shared" si="29"/>
        <v>24.02</v>
      </c>
      <c r="B1173" s="83">
        <f>IF( ISERROR( MATCH(R1172,Sheet1!$K$9:$K$13,1) ), 1,  MATCH(R1172,Sheet1!$K$9:$K$13,1)+1)</f>
        <v>4</v>
      </c>
      <c r="C1173" s="94">
        <f>IF( ISERROR( MATCH(D1173,Sheet1!$B$25:$B$42) ), 1, MATCH(D1173,Sheet1!$B$25:$B$42))</f>
        <v>11</v>
      </c>
      <c r="D1173" s="83">
        <f>if(U1173, OFFSET(Sheet1!$P$9, 2*B1172-1, 0),T1172)</f>
        <v>5692.535605</v>
      </c>
      <c r="E1173" s="100">
        <f t="array" ref="E1173">index(Sheet1!$C$25:$H$42, C1173,B1173)</f>
        <v>154.9404023</v>
      </c>
      <c r="F1173" s="100">
        <f t="array" ref="F1173">index(Sheet1!$C$25:$H$42, C1173+1,B1173)</f>
        <v>169.0258934</v>
      </c>
      <c r="G1173" s="94">
        <f t="array" ref="G1173">index(Sheet1!$B$25:$B$42, C1173,1)</f>
        <v>5500</v>
      </c>
      <c r="H1173" s="94">
        <f t="array" ref="H1173">index(Sheet1!$B$25:$B$42, C1173+1,1)</f>
        <v>6000</v>
      </c>
      <c r="I1173" s="100">
        <f t="shared" si="17"/>
        <v>160.3643194</v>
      </c>
      <c r="J1173" s="100">
        <f t="array" ref="J1173">index(Sheet1!$F$47:$K$64, C1173,B1173)</f>
        <v>1387.59075</v>
      </c>
      <c r="K1173" s="100">
        <f t="array" ref="K1173">index(Sheet1!$F$47:$K$64, C1173+1,B1173)</f>
        <v>1347.9453</v>
      </c>
      <c r="L1173" s="102">
        <f t="shared" si="18"/>
        <v>1372.324429</v>
      </c>
      <c r="M1173" s="83">
        <f>L1173/( 0.5*Sheet1!$F$18/12)</f>
        <v>1315.980764</v>
      </c>
      <c r="N1173" s="83">
        <f t="shared" si="19"/>
        <v>0.3778296767</v>
      </c>
      <c r="O1173" s="83">
        <f t="shared" si="20"/>
        <v>483.6505841</v>
      </c>
      <c r="P1173" s="83">
        <f t="shared" si="21"/>
        <v>0.1388603457</v>
      </c>
      <c r="Q1173" s="83">
        <f t="shared" si="22"/>
        <v>1</v>
      </c>
      <c r="R1173" s="86">
        <f t="shared" si="31"/>
        <v>160.416784</v>
      </c>
      <c r="S1173" s="83" t="str">
        <f>min(R1173, offset(Sheet1!$K$9,B1173-1,0))</f>
        <v>#DIV/0!</v>
      </c>
      <c r="T1173" s="83">
        <f t="shared" si="30"/>
        <v>5694.397969</v>
      </c>
      <c r="U1173" s="83">
        <f t="shared" si="26"/>
        <v>0</v>
      </c>
      <c r="V1173" s="83" t="str">
        <f t="shared" si="27"/>
        <v>#DIV/0!</v>
      </c>
      <c r="W1173" s="83" t="str">
        <f t="shared" si="28"/>
        <v>#DIV/0!</v>
      </c>
    </row>
    <row r="1174" ht="12.75" customHeight="1">
      <c r="A1174" s="83">
        <f t="shared" si="29"/>
        <v>24.04</v>
      </c>
      <c r="B1174" s="83">
        <f>IF( ISERROR( MATCH(R1173,Sheet1!$K$9:$K$13,1) ), 1,  MATCH(R1173,Sheet1!$K$9:$K$13,1)+1)</f>
        <v>4</v>
      </c>
      <c r="C1174" s="94">
        <f>IF( ISERROR( MATCH(D1174,Sheet1!$B$25:$B$42) ), 1, MATCH(D1174,Sheet1!$B$25:$B$42))</f>
        <v>11</v>
      </c>
      <c r="D1174" s="83">
        <f>if(U1174, OFFSET(Sheet1!$P$9, 2*B1173-1, 0),T1173)</f>
        <v>5694.397969</v>
      </c>
      <c r="E1174" s="100">
        <f t="array" ref="E1174">index(Sheet1!$C$25:$H$42, C1174,B1174)</f>
        <v>154.9404023</v>
      </c>
      <c r="F1174" s="100">
        <f t="array" ref="F1174">index(Sheet1!$C$25:$H$42, C1174+1,B1174)</f>
        <v>169.0258934</v>
      </c>
      <c r="G1174" s="94">
        <f t="array" ref="G1174">index(Sheet1!$B$25:$B$42, C1174,1)</f>
        <v>5500</v>
      </c>
      <c r="H1174" s="94">
        <f t="array" ref="H1174">index(Sheet1!$B$25:$B$42, C1174+1,1)</f>
        <v>6000</v>
      </c>
      <c r="I1174" s="100">
        <f t="shared" si="17"/>
        <v>160.416784</v>
      </c>
      <c r="J1174" s="100">
        <f t="array" ref="J1174">index(Sheet1!$F$47:$K$64, C1174,B1174)</f>
        <v>1387.59075</v>
      </c>
      <c r="K1174" s="100">
        <f t="array" ref="K1174">index(Sheet1!$F$47:$K$64, C1174+1,B1174)</f>
        <v>1347.9453</v>
      </c>
      <c r="L1174" s="102">
        <f t="shared" si="18"/>
        <v>1372.17676</v>
      </c>
      <c r="M1174" s="83">
        <f>L1174/( 0.5*Sheet1!$F$18/12)</f>
        <v>1315.839158</v>
      </c>
      <c r="N1174" s="83">
        <f t="shared" si="19"/>
        <v>0.3777890205</v>
      </c>
      <c r="O1174" s="83">
        <f t="shared" si="20"/>
        <v>483.9670971</v>
      </c>
      <c r="P1174" s="83">
        <f t="shared" si="21"/>
        <v>0.1389512194</v>
      </c>
      <c r="Q1174" s="83">
        <f t="shared" si="22"/>
        <v>1</v>
      </c>
      <c r="R1174" s="86">
        <f t="shared" si="31"/>
        <v>160.4692198</v>
      </c>
      <c r="S1174" s="83" t="str">
        <f>min(R1174, offset(Sheet1!$K$9,B1174-1,0))</f>
        <v>#DIV/0!</v>
      </c>
      <c r="T1174" s="83">
        <f t="shared" si="30"/>
        <v>5696.259308</v>
      </c>
      <c r="U1174" s="83">
        <f t="shared" si="26"/>
        <v>0</v>
      </c>
      <c r="V1174" s="83" t="str">
        <f t="shared" si="27"/>
        <v>#DIV/0!</v>
      </c>
      <c r="W1174" s="83" t="str">
        <f t="shared" si="28"/>
        <v>#DIV/0!</v>
      </c>
    </row>
    <row r="1175" ht="12.75" customHeight="1">
      <c r="A1175" s="83">
        <f t="shared" si="29"/>
        <v>24.06</v>
      </c>
      <c r="B1175" s="83">
        <f>IF( ISERROR( MATCH(R1174,Sheet1!$K$9:$K$13,1) ), 1,  MATCH(R1174,Sheet1!$K$9:$K$13,1)+1)</f>
        <v>4</v>
      </c>
      <c r="C1175" s="94">
        <f>IF( ISERROR( MATCH(D1175,Sheet1!$B$25:$B$42) ), 1, MATCH(D1175,Sheet1!$B$25:$B$42))</f>
        <v>11</v>
      </c>
      <c r="D1175" s="83">
        <f>if(U1175, OFFSET(Sheet1!$P$9, 2*B1174-1, 0),T1174)</f>
        <v>5696.259308</v>
      </c>
      <c r="E1175" s="100">
        <f t="array" ref="E1175">index(Sheet1!$C$25:$H$42, C1175,B1175)</f>
        <v>154.9404023</v>
      </c>
      <c r="F1175" s="100">
        <f t="array" ref="F1175">index(Sheet1!$C$25:$H$42, C1175+1,B1175)</f>
        <v>169.0258934</v>
      </c>
      <c r="G1175" s="94">
        <f t="array" ref="G1175">index(Sheet1!$B$25:$B$42, C1175,1)</f>
        <v>5500</v>
      </c>
      <c r="H1175" s="94">
        <f t="array" ref="H1175">index(Sheet1!$B$25:$B$42, C1175+1,1)</f>
        <v>6000</v>
      </c>
      <c r="I1175" s="100">
        <f t="shared" si="17"/>
        <v>160.4692198</v>
      </c>
      <c r="J1175" s="100">
        <f t="array" ref="J1175">index(Sheet1!$F$47:$K$64, C1175,B1175)</f>
        <v>1387.59075</v>
      </c>
      <c r="K1175" s="100">
        <f t="array" ref="K1175">index(Sheet1!$F$47:$K$64, C1175+1,B1175)</f>
        <v>1347.9453</v>
      </c>
      <c r="L1175" s="102">
        <f t="shared" si="18"/>
        <v>1372.029173</v>
      </c>
      <c r="M1175" s="83">
        <f>L1175/( 0.5*Sheet1!$F$18/12)</f>
        <v>1315.697631</v>
      </c>
      <c r="N1175" s="83">
        <f t="shared" si="19"/>
        <v>0.3777483866</v>
      </c>
      <c r="O1175" s="83">
        <f t="shared" si="20"/>
        <v>484.2835394</v>
      </c>
      <c r="P1175" s="83">
        <f t="shared" si="21"/>
        <v>0.1390420728</v>
      </c>
      <c r="Q1175" s="83">
        <f t="shared" si="22"/>
        <v>1</v>
      </c>
      <c r="R1175" s="86">
        <f t="shared" si="31"/>
        <v>160.5216267</v>
      </c>
      <c r="S1175" s="83" t="str">
        <f>min(R1175, offset(Sheet1!$K$9,B1175-1,0))</f>
        <v>#DIV/0!</v>
      </c>
      <c r="T1175" s="83">
        <f t="shared" si="30"/>
        <v>5698.119623</v>
      </c>
      <c r="U1175" s="83">
        <f t="shared" si="26"/>
        <v>0</v>
      </c>
      <c r="V1175" s="83" t="str">
        <f t="shared" si="27"/>
        <v>#DIV/0!</v>
      </c>
      <c r="W1175" s="83" t="str">
        <f t="shared" si="28"/>
        <v>#DIV/0!</v>
      </c>
    </row>
    <row r="1176" ht="12.75" customHeight="1">
      <c r="A1176" s="83">
        <f t="shared" si="29"/>
        <v>24.08</v>
      </c>
      <c r="B1176" s="83">
        <f>IF( ISERROR( MATCH(R1175,Sheet1!$K$9:$K$13,1) ), 1,  MATCH(R1175,Sheet1!$K$9:$K$13,1)+1)</f>
        <v>4</v>
      </c>
      <c r="C1176" s="94">
        <f>IF( ISERROR( MATCH(D1176,Sheet1!$B$25:$B$42) ), 1, MATCH(D1176,Sheet1!$B$25:$B$42))</f>
        <v>11</v>
      </c>
      <c r="D1176" s="83">
        <f>if(U1176, OFFSET(Sheet1!$P$9, 2*B1175-1, 0),T1175)</f>
        <v>5698.119623</v>
      </c>
      <c r="E1176" s="100">
        <f t="array" ref="E1176">index(Sheet1!$C$25:$H$42, C1176,B1176)</f>
        <v>154.9404023</v>
      </c>
      <c r="F1176" s="100">
        <f t="array" ref="F1176">index(Sheet1!$C$25:$H$42, C1176+1,B1176)</f>
        <v>169.0258934</v>
      </c>
      <c r="G1176" s="94">
        <f t="array" ref="G1176">index(Sheet1!$B$25:$B$42, C1176,1)</f>
        <v>5500</v>
      </c>
      <c r="H1176" s="94">
        <f t="array" ref="H1176">index(Sheet1!$B$25:$B$42, C1176+1,1)</f>
        <v>6000</v>
      </c>
      <c r="I1176" s="100">
        <f t="shared" si="17"/>
        <v>160.5216267</v>
      </c>
      <c r="J1176" s="100">
        <f t="array" ref="J1176">index(Sheet1!$F$47:$K$64, C1176,B1176)</f>
        <v>1387.59075</v>
      </c>
      <c r="K1176" s="100">
        <f t="array" ref="K1176">index(Sheet1!$F$47:$K$64, C1176+1,B1176)</f>
        <v>1347.9453</v>
      </c>
      <c r="L1176" s="102">
        <f t="shared" si="18"/>
        <v>1371.881667</v>
      </c>
      <c r="M1176" s="83">
        <f>L1176/( 0.5*Sheet1!$F$18/12)</f>
        <v>1315.556181</v>
      </c>
      <c r="N1176" s="83">
        <f t="shared" si="19"/>
        <v>0.3777077751</v>
      </c>
      <c r="O1176" s="83">
        <f t="shared" si="20"/>
        <v>484.5999108</v>
      </c>
      <c r="P1176" s="83">
        <f t="shared" si="21"/>
        <v>0.1391329058</v>
      </c>
      <c r="Q1176" s="83">
        <f t="shared" si="22"/>
        <v>1</v>
      </c>
      <c r="R1176" s="86">
        <f t="shared" si="31"/>
        <v>160.5740047</v>
      </c>
      <c r="S1176" s="83" t="str">
        <f>min(R1176, offset(Sheet1!$K$9,B1176-1,0))</f>
        <v>#DIV/0!</v>
      </c>
      <c r="T1176" s="83">
        <f t="shared" si="30"/>
        <v>5699.978913</v>
      </c>
      <c r="U1176" s="83">
        <f t="shared" si="26"/>
        <v>0</v>
      </c>
      <c r="V1176" s="83" t="str">
        <f t="shared" si="27"/>
        <v>#DIV/0!</v>
      </c>
      <c r="W1176" s="83" t="str">
        <f t="shared" si="28"/>
        <v>#DIV/0!</v>
      </c>
    </row>
    <row r="1177" ht="12.75" customHeight="1">
      <c r="A1177" s="83">
        <f t="shared" si="29"/>
        <v>24.1</v>
      </c>
      <c r="B1177" s="83">
        <f>IF( ISERROR( MATCH(R1176,Sheet1!$K$9:$K$13,1) ), 1,  MATCH(R1176,Sheet1!$K$9:$K$13,1)+1)</f>
        <v>4</v>
      </c>
      <c r="C1177" s="94">
        <f>IF( ISERROR( MATCH(D1177,Sheet1!$B$25:$B$42) ), 1, MATCH(D1177,Sheet1!$B$25:$B$42))</f>
        <v>11</v>
      </c>
      <c r="D1177" s="83">
        <f>if(U1177, OFFSET(Sheet1!$P$9, 2*B1176-1, 0),T1176)</f>
        <v>5699.978913</v>
      </c>
      <c r="E1177" s="100">
        <f t="array" ref="E1177">index(Sheet1!$C$25:$H$42, C1177,B1177)</f>
        <v>154.9404023</v>
      </c>
      <c r="F1177" s="100">
        <f t="array" ref="F1177">index(Sheet1!$C$25:$H$42, C1177+1,B1177)</f>
        <v>169.0258934</v>
      </c>
      <c r="G1177" s="94">
        <f t="array" ref="G1177">index(Sheet1!$B$25:$B$42, C1177,1)</f>
        <v>5500</v>
      </c>
      <c r="H1177" s="94">
        <f t="array" ref="H1177">index(Sheet1!$B$25:$B$42, C1177+1,1)</f>
        <v>6000</v>
      </c>
      <c r="I1177" s="100">
        <f t="shared" si="17"/>
        <v>160.5740047</v>
      </c>
      <c r="J1177" s="100">
        <f t="array" ref="J1177">index(Sheet1!$F$47:$K$64, C1177,B1177)</f>
        <v>1387.59075</v>
      </c>
      <c r="K1177" s="100">
        <f t="array" ref="K1177">index(Sheet1!$F$47:$K$64, C1177+1,B1177)</f>
        <v>1347.9453</v>
      </c>
      <c r="L1177" s="102">
        <f t="shared" si="18"/>
        <v>1371.734242</v>
      </c>
      <c r="M1177" s="83">
        <f>L1177/( 0.5*Sheet1!$F$18/12)</f>
        <v>1315.414809</v>
      </c>
      <c r="N1177" s="83">
        <f t="shared" si="19"/>
        <v>0.377667186</v>
      </c>
      <c r="O1177" s="83">
        <f t="shared" si="20"/>
        <v>484.9162112</v>
      </c>
      <c r="P1177" s="83">
        <f t="shared" si="21"/>
        <v>0.1392237184</v>
      </c>
      <c r="Q1177" s="83">
        <f t="shared" si="22"/>
        <v>1</v>
      </c>
      <c r="R1177" s="86">
        <f t="shared" si="31"/>
        <v>160.6263539</v>
      </c>
      <c r="S1177" s="83" t="str">
        <f>min(R1177, offset(Sheet1!$K$9,B1177-1,0))</f>
        <v>#DIV/0!</v>
      </c>
      <c r="T1177" s="83">
        <f t="shared" si="30"/>
        <v>5701.837179</v>
      </c>
      <c r="U1177" s="83">
        <f t="shared" si="26"/>
        <v>0</v>
      </c>
      <c r="V1177" s="83" t="str">
        <f t="shared" si="27"/>
        <v>#DIV/0!</v>
      </c>
      <c r="W1177" s="83" t="str">
        <f t="shared" si="28"/>
        <v>#DIV/0!</v>
      </c>
    </row>
    <row r="1178" ht="12.75" customHeight="1">
      <c r="A1178" s="83">
        <f t="shared" si="29"/>
        <v>24.12</v>
      </c>
      <c r="B1178" s="83">
        <f>IF( ISERROR( MATCH(R1177,Sheet1!$K$9:$K$13,1) ), 1,  MATCH(R1177,Sheet1!$K$9:$K$13,1)+1)</f>
        <v>4</v>
      </c>
      <c r="C1178" s="94">
        <f>IF( ISERROR( MATCH(D1178,Sheet1!$B$25:$B$42) ), 1, MATCH(D1178,Sheet1!$B$25:$B$42))</f>
        <v>11</v>
      </c>
      <c r="D1178" s="83">
        <f>if(U1178, OFFSET(Sheet1!$P$9, 2*B1177-1, 0),T1177)</f>
        <v>5701.837179</v>
      </c>
      <c r="E1178" s="100">
        <f t="array" ref="E1178">index(Sheet1!$C$25:$H$42, C1178,B1178)</f>
        <v>154.9404023</v>
      </c>
      <c r="F1178" s="100">
        <f t="array" ref="F1178">index(Sheet1!$C$25:$H$42, C1178+1,B1178)</f>
        <v>169.0258934</v>
      </c>
      <c r="G1178" s="94">
        <f t="array" ref="G1178">index(Sheet1!$B$25:$B$42, C1178,1)</f>
        <v>5500</v>
      </c>
      <c r="H1178" s="94">
        <f t="array" ref="H1178">index(Sheet1!$B$25:$B$42, C1178+1,1)</f>
        <v>6000</v>
      </c>
      <c r="I1178" s="100">
        <f t="shared" si="17"/>
        <v>160.6263539</v>
      </c>
      <c r="J1178" s="100">
        <f t="array" ref="J1178">index(Sheet1!$F$47:$K$64, C1178,B1178)</f>
        <v>1387.59075</v>
      </c>
      <c r="K1178" s="100">
        <f t="array" ref="K1178">index(Sheet1!$F$47:$K$64, C1178+1,B1178)</f>
        <v>1347.9453</v>
      </c>
      <c r="L1178" s="102">
        <f t="shared" si="18"/>
        <v>1371.586898</v>
      </c>
      <c r="M1178" s="83">
        <f>L1178/( 0.5*Sheet1!$F$18/12)</f>
        <v>1315.273515</v>
      </c>
      <c r="N1178" s="83">
        <f t="shared" si="19"/>
        <v>0.3776266192</v>
      </c>
      <c r="O1178" s="83">
        <f t="shared" si="20"/>
        <v>485.2324406</v>
      </c>
      <c r="P1178" s="83">
        <f t="shared" si="21"/>
        <v>0.1393145106</v>
      </c>
      <c r="Q1178" s="83">
        <f t="shared" si="22"/>
        <v>1</v>
      </c>
      <c r="R1178" s="86">
        <f t="shared" si="31"/>
        <v>160.6786742</v>
      </c>
      <c r="S1178" s="83" t="str">
        <f>min(R1178, offset(Sheet1!$K$9,B1178-1,0))</f>
        <v>#DIV/0!</v>
      </c>
      <c r="T1178" s="83">
        <f t="shared" si="30"/>
        <v>5703.694421</v>
      </c>
      <c r="U1178" s="83">
        <f t="shared" si="26"/>
        <v>0</v>
      </c>
      <c r="V1178" s="83" t="str">
        <f t="shared" si="27"/>
        <v>#DIV/0!</v>
      </c>
      <c r="W1178" s="83" t="str">
        <f t="shared" si="28"/>
        <v>#DIV/0!</v>
      </c>
    </row>
    <row r="1179" ht="12.75" customHeight="1">
      <c r="A1179" s="83">
        <f t="shared" si="29"/>
        <v>24.14</v>
      </c>
      <c r="B1179" s="83">
        <f>IF( ISERROR( MATCH(R1178,Sheet1!$K$9:$K$13,1) ), 1,  MATCH(R1178,Sheet1!$K$9:$K$13,1)+1)</f>
        <v>4</v>
      </c>
      <c r="C1179" s="94">
        <f>IF( ISERROR( MATCH(D1179,Sheet1!$B$25:$B$42) ), 1, MATCH(D1179,Sheet1!$B$25:$B$42))</f>
        <v>11</v>
      </c>
      <c r="D1179" s="83">
        <f>if(U1179, OFFSET(Sheet1!$P$9, 2*B1178-1, 0),T1178)</f>
        <v>5703.694421</v>
      </c>
      <c r="E1179" s="100">
        <f t="array" ref="E1179">index(Sheet1!$C$25:$H$42, C1179,B1179)</f>
        <v>154.9404023</v>
      </c>
      <c r="F1179" s="100">
        <f t="array" ref="F1179">index(Sheet1!$C$25:$H$42, C1179+1,B1179)</f>
        <v>169.0258934</v>
      </c>
      <c r="G1179" s="94">
        <f t="array" ref="G1179">index(Sheet1!$B$25:$B$42, C1179,1)</f>
        <v>5500</v>
      </c>
      <c r="H1179" s="94">
        <f t="array" ref="H1179">index(Sheet1!$B$25:$B$42, C1179+1,1)</f>
        <v>6000</v>
      </c>
      <c r="I1179" s="100">
        <f t="shared" si="17"/>
        <v>160.6786742</v>
      </c>
      <c r="J1179" s="100">
        <f t="array" ref="J1179">index(Sheet1!$F$47:$K$64, C1179,B1179)</f>
        <v>1387.59075</v>
      </c>
      <c r="K1179" s="100">
        <f t="array" ref="K1179">index(Sheet1!$F$47:$K$64, C1179+1,B1179)</f>
        <v>1347.9453</v>
      </c>
      <c r="L1179" s="102">
        <f t="shared" si="18"/>
        <v>1371.439636</v>
      </c>
      <c r="M1179" s="83">
        <f>L1179/( 0.5*Sheet1!$F$18/12)</f>
        <v>1315.132298</v>
      </c>
      <c r="N1179" s="83">
        <f t="shared" si="19"/>
        <v>0.3775860748</v>
      </c>
      <c r="O1179" s="83">
        <f t="shared" si="20"/>
        <v>485.5485987</v>
      </c>
      <c r="P1179" s="83">
        <f t="shared" si="21"/>
        <v>0.1394052824</v>
      </c>
      <c r="Q1179" s="83">
        <f t="shared" si="22"/>
        <v>1</v>
      </c>
      <c r="R1179" s="86">
        <f t="shared" si="31"/>
        <v>160.7309657</v>
      </c>
      <c r="S1179" s="83" t="str">
        <f>min(R1179, offset(Sheet1!$K$9,B1179-1,0))</f>
        <v>#DIV/0!</v>
      </c>
      <c r="T1179" s="83">
        <f t="shared" si="30"/>
        <v>5705.55064</v>
      </c>
      <c r="U1179" s="83">
        <f t="shared" si="26"/>
        <v>0</v>
      </c>
      <c r="V1179" s="83" t="str">
        <f t="shared" si="27"/>
        <v>#DIV/0!</v>
      </c>
      <c r="W1179" s="83" t="str">
        <f t="shared" si="28"/>
        <v>#DIV/0!</v>
      </c>
    </row>
    <row r="1180" ht="12.75" customHeight="1">
      <c r="A1180" s="83">
        <f t="shared" si="29"/>
        <v>24.16</v>
      </c>
      <c r="B1180" s="83">
        <f>IF( ISERROR( MATCH(R1179,Sheet1!$K$9:$K$13,1) ), 1,  MATCH(R1179,Sheet1!$K$9:$K$13,1)+1)</f>
        <v>4</v>
      </c>
      <c r="C1180" s="94">
        <f>IF( ISERROR( MATCH(D1180,Sheet1!$B$25:$B$42) ), 1, MATCH(D1180,Sheet1!$B$25:$B$42))</f>
        <v>11</v>
      </c>
      <c r="D1180" s="83">
        <f>if(U1180, OFFSET(Sheet1!$P$9, 2*B1179-1, 0),T1179)</f>
        <v>5705.55064</v>
      </c>
      <c r="E1180" s="100">
        <f t="array" ref="E1180">index(Sheet1!$C$25:$H$42, C1180,B1180)</f>
        <v>154.9404023</v>
      </c>
      <c r="F1180" s="100">
        <f t="array" ref="F1180">index(Sheet1!$C$25:$H$42, C1180+1,B1180)</f>
        <v>169.0258934</v>
      </c>
      <c r="G1180" s="94">
        <f t="array" ref="G1180">index(Sheet1!$B$25:$B$42, C1180,1)</f>
        <v>5500</v>
      </c>
      <c r="H1180" s="94">
        <f t="array" ref="H1180">index(Sheet1!$B$25:$B$42, C1180+1,1)</f>
        <v>6000</v>
      </c>
      <c r="I1180" s="100">
        <f t="shared" si="17"/>
        <v>160.7309657</v>
      </c>
      <c r="J1180" s="100">
        <f t="array" ref="J1180">index(Sheet1!$F$47:$K$64, C1180,B1180)</f>
        <v>1387.59075</v>
      </c>
      <c r="K1180" s="100">
        <f t="array" ref="K1180">index(Sheet1!$F$47:$K$64, C1180+1,B1180)</f>
        <v>1347.9453</v>
      </c>
      <c r="L1180" s="102">
        <f t="shared" si="18"/>
        <v>1371.292455</v>
      </c>
      <c r="M1180" s="83">
        <f>L1180/( 0.5*Sheet1!$F$18/12)</f>
        <v>1314.99116</v>
      </c>
      <c r="N1180" s="83">
        <f t="shared" si="19"/>
        <v>0.3775455527</v>
      </c>
      <c r="O1180" s="83">
        <f t="shared" si="20"/>
        <v>485.8646854</v>
      </c>
      <c r="P1180" s="83">
        <f t="shared" si="21"/>
        <v>0.1394960337</v>
      </c>
      <c r="Q1180" s="83">
        <f t="shared" si="22"/>
        <v>1</v>
      </c>
      <c r="R1180" s="86">
        <f t="shared" si="31"/>
        <v>160.7832284</v>
      </c>
      <c r="S1180" s="83" t="str">
        <f>min(R1180, offset(Sheet1!$K$9,B1180-1,0))</f>
        <v>#DIV/0!</v>
      </c>
      <c r="T1180" s="83">
        <f t="shared" si="30"/>
        <v>5707.405836</v>
      </c>
      <c r="U1180" s="83">
        <f t="shared" si="26"/>
        <v>0</v>
      </c>
      <c r="V1180" s="83" t="str">
        <f t="shared" si="27"/>
        <v>#DIV/0!</v>
      </c>
      <c r="W1180" s="83" t="str">
        <f t="shared" si="28"/>
        <v>#DIV/0!</v>
      </c>
    </row>
    <row r="1181" ht="12.75" customHeight="1">
      <c r="A1181" s="83">
        <f t="shared" si="29"/>
        <v>24.18</v>
      </c>
      <c r="B1181" s="83">
        <f>IF( ISERROR( MATCH(R1180,Sheet1!$K$9:$K$13,1) ), 1,  MATCH(R1180,Sheet1!$K$9:$K$13,1)+1)</f>
        <v>4</v>
      </c>
      <c r="C1181" s="94">
        <f>IF( ISERROR( MATCH(D1181,Sheet1!$B$25:$B$42) ), 1, MATCH(D1181,Sheet1!$B$25:$B$42))</f>
        <v>11</v>
      </c>
      <c r="D1181" s="83">
        <f>if(U1181, OFFSET(Sheet1!$P$9, 2*B1180-1, 0),T1180)</f>
        <v>5707.405836</v>
      </c>
      <c r="E1181" s="100">
        <f t="array" ref="E1181">index(Sheet1!$C$25:$H$42, C1181,B1181)</f>
        <v>154.9404023</v>
      </c>
      <c r="F1181" s="100">
        <f t="array" ref="F1181">index(Sheet1!$C$25:$H$42, C1181+1,B1181)</f>
        <v>169.0258934</v>
      </c>
      <c r="G1181" s="94">
        <f t="array" ref="G1181">index(Sheet1!$B$25:$B$42, C1181,1)</f>
        <v>5500</v>
      </c>
      <c r="H1181" s="94">
        <f t="array" ref="H1181">index(Sheet1!$B$25:$B$42, C1181+1,1)</f>
        <v>6000</v>
      </c>
      <c r="I1181" s="100">
        <f t="shared" si="17"/>
        <v>160.7832284</v>
      </c>
      <c r="J1181" s="100">
        <f t="array" ref="J1181">index(Sheet1!$F$47:$K$64, C1181,B1181)</f>
        <v>1387.59075</v>
      </c>
      <c r="K1181" s="100">
        <f t="array" ref="K1181">index(Sheet1!$F$47:$K$64, C1181+1,B1181)</f>
        <v>1347.9453</v>
      </c>
      <c r="L1181" s="102">
        <f t="shared" si="18"/>
        <v>1371.145355</v>
      </c>
      <c r="M1181" s="83">
        <f>L1181/( 0.5*Sheet1!$F$18/12)</f>
        <v>1314.850099</v>
      </c>
      <c r="N1181" s="83">
        <f t="shared" si="19"/>
        <v>0.3775050529</v>
      </c>
      <c r="O1181" s="83">
        <f t="shared" si="20"/>
        <v>486.1807007</v>
      </c>
      <c r="P1181" s="83">
        <f t="shared" si="21"/>
        <v>0.1395867645</v>
      </c>
      <c r="Q1181" s="83">
        <f t="shared" si="22"/>
        <v>1</v>
      </c>
      <c r="R1181" s="86">
        <f t="shared" si="31"/>
        <v>160.8354623</v>
      </c>
      <c r="S1181" s="83" t="str">
        <f>min(R1181, offset(Sheet1!$K$9,B1181-1,0))</f>
        <v>#DIV/0!</v>
      </c>
      <c r="T1181" s="83">
        <f t="shared" si="30"/>
        <v>5709.260009</v>
      </c>
      <c r="U1181" s="83">
        <f t="shared" si="26"/>
        <v>0</v>
      </c>
      <c r="V1181" s="83" t="str">
        <f t="shared" si="27"/>
        <v>#DIV/0!</v>
      </c>
      <c r="W1181" s="83" t="str">
        <f t="shared" si="28"/>
        <v>#DIV/0!</v>
      </c>
    </row>
    <row r="1182" ht="12.75" customHeight="1">
      <c r="A1182" s="83">
        <f t="shared" si="29"/>
        <v>24.2</v>
      </c>
      <c r="B1182" s="83">
        <f>IF( ISERROR( MATCH(R1181,Sheet1!$K$9:$K$13,1) ), 1,  MATCH(R1181,Sheet1!$K$9:$K$13,1)+1)</f>
        <v>4</v>
      </c>
      <c r="C1182" s="94">
        <f>IF( ISERROR( MATCH(D1182,Sheet1!$B$25:$B$42) ), 1, MATCH(D1182,Sheet1!$B$25:$B$42))</f>
        <v>11</v>
      </c>
      <c r="D1182" s="83">
        <f>if(U1182, OFFSET(Sheet1!$P$9, 2*B1181-1, 0),T1181)</f>
        <v>5709.260009</v>
      </c>
      <c r="E1182" s="100">
        <f t="array" ref="E1182">index(Sheet1!$C$25:$H$42, C1182,B1182)</f>
        <v>154.9404023</v>
      </c>
      <c r="F1182" s="100">
        <f t="array" ref="F1182">index(Sheet1!$C$25:$H$42, C1182+1,B1182)</f>
        <v>169.0258934</v>
      </c>
      <c r="G1182" s="94">
        <f t="array" ref="G1182">index(Sheet1!$B$25:$B$42, C1182,1)</f>
        <v>5500</v>
      </c>
      <c r="H1182" s="94">
        <f t="array" ref="H1182">index(Sheet1!$B$25:$B$42, C1182+1,1)</f>
        <v>6000</v>
      </c>
      <c r="I1182" s="100">
        <f t="shared" si="17"/>
        <v>160.8354623</v>
      </c>
      <c r="J1182" s="100">
        <f t="array" ref="J1182">index(Sheet1!$F$47:$K$64, C1182,B1182)</f>
        <v>1387.59075</v>
      </c>
      <c r="K1182" s="100">
        <f t="array" ref="K1182">index(Sheet1!$F$47:$K$64, C1182+1,B1182)</f>
        <v>1347.9453</v>
      </c>
      <c r="L1182" s="102">
        <f t="shared" si="18"/>
        <v>1370.998336</v>
      </c>
      <c r="M1182" s="83">
        <f>L1182/( 0.5*Sheet1!$F$18/12)</f>
        <v>1314.709116</v>
      </c>
      <c r="N1182" s="83">
        <f t="shared" si="19"/>
        <v>0.3774645755</v>
      </c>
      <c r="O1182" s="83">
        <f t="shared" si="20"/>
        <v>486.4966445</v>
      </c>
      <c r="P1182" s="83">
        <f t="shared" si="21"/>
        <v>0.1396774747</v>
      </c>
      <c r="Q1182" s="83">
        <f t="shared" si="22"/>
        <v>1</v>
      </c>
      <c r="R1182" s="86">
        <f t="shared" si="31"/>
        <v>160.8876674</v>
      </c>
      <c r="S1182" s="83" t="str">
        <f>min(R1182, offset(Sheet1!$K$9,B1182-1,0))</f>
        <v>#DIV/0!</v>
      </c>
      <c r="T1182" s="83">
        <f t="shared" si="30"/>
        <v>5711.11316</v>
      </c>
      <c r="U1182" s="83">
        <f t="shared" si="26"/>
        <v>0</v>
      </c>
      <c r="V1182" s="83" t="str">
        <f t="shared" si="27"/>
        <v>#DIV/0!</v>
      </c>
      <c r="W1182" s="83" t="str">
        <f t="shared" si="28"/>
        <v>#DIV/0!</v>
      </c>
    </row>
    <row r="1183" ht="12.75" customHeight="1">
      <c r="A1183" s="83">
        <f t="shared" si="29"/>
        <v>24.22</v>
      </c>
      <c r="B1183" s="83">
        <f>IF( ISERROR( MATCH(R1182,Sheet1!$K$9:$K$13,1) ), 1,  MATCH(R1182,Sheet1!$K$9:$K$13,1)+1)</f>
        <v>4</v>
      </c>
      <c r="C1183" s="94">
        <f>IF( ISERROR( MATCH(D1183,Sheet1!$B$25:$B$42) ), 1, MATCH(D1183,Sheet1!$B$25:$B$42))</f>
        <v>11</v>
      </c>
      <c r="D1183" s="83">
        <f>if(U1183, OFFSET(Sheet1!$P$9, 2*B1182-1, 0),T1182)</f>
        <v>5711.11316</v>
      </c>
      <c r="E1183" s="100">
        <f t="array" ref="E1183">index(Sheet1!$C$25:$H$42, C1183,B1183)</f>
        <v>154.9404023</v>
      </c>
      <c r="F1183" s="100">
        <f t="array" ref="F1183">index(Sheet1!$C$25:$H$42, C1183+1,B1183)</f>
        <v>169.0258934</v>
      </c>
      <c r="G1183" s="94">
        <f t="array" ref="G1183">index(Sheet1!$B$25:$B$42, C1183,1)</f>
        <v>5500</v>
      </c>
      <c r="H1183" s="94">
        <f t="array" ref="H1183">index(Sheet1!$B$25:$B$42, C1183+1,1)</f>
        <v>6000</v>
      </c>
      <c r="I1183" s="100">
        <f t="shared" si="17"/>
        <v>160.8876674</v>
      </c>
      <c r="J1183" s="100">
        <f t="array" ref="J1183">index(Sheet1!$F$47:$K$64, C1183,B1183)</f>
        <v>1387.59075</v>
      </c>
      <c r="K1183" s="100">
        <f t="array" ref="K1183">index(Sheet1!$F$47:$K$64, C1183+1,B1183)</f>
        <v>1347.9453</v>
      </c>
      <c r="L1183" s="102">
        <f t="shared" si="18"/>
        <v>1370.851398</v>
      </c>
      <c r="M1183" s="83">
        <f>L1183/( 0.5*Sheet1!$F$18/12)</f>
        <v>1314.568211</v>
      </c>
      <c r="N1183" s="83">
        <f t="shared" si="19"/>
        <v>0.3774241204</v>
      </c>
      <c r="O1183" s="83">
        <f t="shared" si="20"/>
        <v>486.8125166</v>
      </c>
      <c r="P1183" s="83">
        <f t="shared" si="21"/>
        <v>0.1397681644</v>
      </c>
      <c r="Q1183" s="83">
        <f t="shared" si="22"/>
        <v>1</v>
      </c>
      <c r="R1183" s="86">
        <f t="shared" si="31"/>
        <v>160.9398437</v>
      </c>
      <c r="S1183" s="83" t="str">
        <f>min(R1183, offset(Sheet1!$K$9,B1183-1,0))</f>
        <v>#DIV/0!</v>
      </c>
      <c r="T1183" s="83">
        <f t="shared" si="30"/>
        <v>5712.965289</v>
      </c>
      <c r="U1183" s="83">
        <f t="shared" si="26"/>
        <v>0</v>
      </c>
      <c r="V1183" s="83" t="str">
        <f t="shared" si="27"/>
        <v>#DIV/0!</v>
      </c>
      <c r="W1183" s="83" t="str">
        <f t="shared" si="28"/>
        <v>#DIV/0!</v>
      </c>
    </row>
    <row r="1184" ht="12.75" customHeight="1">
      <c r="A1184" s="83">
        <f t="shared" si="29"/>
        <v>24.24</v>
      </c>
      <c r="B1184" s="83">
        <f>IF( ISERROR( MATCH(R1183,Sheet1!$K$9:$K$13,1) ), 1,  MATCH(R1183,Sheet1!$K$9:$K$13,1)+1)</f>
        <v>4</v>
      </c>
      <c r="C1184" s="94">
        <f>IF( ISERROR( MATCH(D1184,Sheet1!$B$25:$B$42) ), 1, MATCH(D1184,Sheet1!$B$25:$B$42))</f>
        <v>11</v>
      </c>
      <c r="D1184" s="83">
        <f>if(U1184, OFFSET(Sheet1!$P$9, 2*B1183-1, 0),T1183)</f>
        <v>5712.965289</v>
      </c>
      <c r="E1184" s="100">
        <f t="array" ref="E1184">index(Sheet1!$C$25:$H$42, C1184,B1184)</f>
        <v>154.9404023</v>
      </c>
      <c r="F1184" s="100">
        <f t="array" ref="F1184">index(Sheet1!$C$25:$H$42, C1184+1,B1184)</f>
        <v>169.0258934</v>
      </c>
      <c r="G1184" s="94">
        <f t="array" ref="G1184">index(Sheet1!$B$25:$B$42, C1184,1)</f>
        <v>5500</v>
      </c>
      <c r="H1184" s="94">
        <f t="array" ref="H1184">index(Sheet1!$B$25:$B$42, C1184+1,1)</f>
        <v>6000</v>
      </c>
      <c r="I1184" s="100">
        <f t="shared" si="17"/>
        <v>160.9398437</v>
      </c>
      <c r="J1184" s="100">
        <f t="array" ref="J1184">index(Sheet1!$F$47:$K$64, C1184,B1184)</f>
        <v>1387.59075</v>
      </c>
      <c r="K1184" s="100">
        <f t="array" ref="K1184">index(Sheet1!$F$47:$K$64, C1184+1,B1184)</f>
        <v>1347.9453</v>
      </c>
      <c r="L1184" s="102">
        <f t="shared" si="18"/>
        <v>1370.704541</v>
      </c>
      <c r="M1184" s="83">
        <f>L1184/( 0.5*Sheet1!$F$18/12)</f>
        <v>1314.427384</v>
      </c>
      <c r="N1184" s="83">
        <f t="shared" si="19"/>
        <v>0.3773836876</v>
      </c>
      <c r="O1184" s="83">
        <f t="shared" si="20"/>
        <v>487.1283169</v>
      </c>
      <c r="P1184" s="83">
        <f t="shared" si="21"/>
        <v>0.1398588334</v>
      </c>
      <c r="Q1184" s="83">
        <f t="shared" si="22"/>
        <v>1</v>
      </c>
      <c r="R1184" s="86">
        <f t="shared" si="31"/>
        <v>160.9919912</v>
      </c>
      <c r="S1184" s="83" t="str">
        <f>min(R1184, offset(Sheet1!$K$9,B1184-1,0))</f>
        <v>#DIV/0!</v>
      </c>
      <c r="T1184" s="83">
        <f t="shared" si="30"/>
        <v>5714.816396</v>
      </c>
      <c r="U1184" s="83">
        <f t="shared" si="26"/>
        <v>0</v>
      </c>
      <c r="V1184" s="83" t="str">
        <f t="shared" si="27"/>
        <v>#DIV/0!</v>
      </c>
      <c r="W1184" s="83" t="str">
        <f t="shared" si="28"/>
        <v>#DIV/0!</v>
      </c>
    </row>
    <row r="1185" ht="12.75" customHeight="1">
      <c r="A1185" s="83">
        <f t="shared" si="29"/>
        <v>24.26</v>
      </c>
      <c r="B1185" s="83">
        <f>IF( ISERROR( MATCH(R1184,Sheet1!$K$9:$K$13,1) ), 1,  MATCH(R1184,Sheet1!$K$9:$K$13,1)+1)</f>
        <v>4</v>
      </c>
      <c r="C1185" s="94">
        <f>IF( ISERROR( MATCH(D1185,Sheet1!$B$25:$B$42) ), 1, MATCH(D1185,Sheet1!$B$25:$B$42))</f>
        <v>11</v>
      </c>
      <c r="D1185" s="83">
        <f>if(U1185, OFFSET(Sheet1!$P$9, 2*B1184-1, 0),T1184)</f>
        <v>5714.816396</v>
      </c>
      <c r="E1185" s="100">
        <f t="array" ref="E1185">index(Sheet1!$C$25:$H$42, C1185,B1185)</f>
        <v>154.9404023</v>
      </c>
      <c r="F1185" s="100">
        <f t="array" ref="F1185">index(Sheet1!$C$25:$H$42, C1185+1,B1185)</f>
        <v>169.0258934</v>
      </c>
      <c r="G1185" s="94">
        <f t="array" ref="G1185">index(Sheet1!$B$25:$B$42, C1185,1)</f>
        <v>5500</v>
      </c>
      <c r="H1185" s="94">
        <f t="array" ref="H1185">index(Sheet1!$B$25:$B$42, C1185+1,1)</f>
        <v>6000</v>
      </c>
      <c r="I1185" s="100">
        <f t="shared" si="17"/>
        <v>160.9919912</v>
      </c>
      <c r="J1185" s="100">
        <f t="array" ref="J1185">index(Sheet1!$F$47:$K$64, C1185,B1185)</f>
        <v>1387.59075</v>
      </c>
      <c r="K1185" s="100">
        <f t="array" ref="K1185">index(Sheet1!$F$47:$K$64, C1185+1,B1185)</f>
        <v>1347.9453</v>
      </c>
      <c r="L1185" s="102">
        <f t="shared" si="18"/>
        <v>1370.557765</v>
      </c>
      <c r="M1185" s="83">
        <f>L1185/( 0.5*Sheet1!$F$18/12)</f>
        <v>1314.286634</v>
      </c>
      <c r="N1185" s="83">
        <f t="shared" si="19"/>
        <v>0.3773432771</v>
      </c>
      <c r="O1185" s="83">
        <f t="shared" si="20"/>
        <v>487.4440453</v>
      </c>
      <c r="P1185" s="83">
        <f t="shared" si="21"/>
        <v>0.1399494819</v>
      </c>
      <c r="Q1185" s="83">
        <f t="shared" si="22"/>
        <v>1</v>
      </c>
      <c r="R1185" s="86">
        <f t="shared" si="31"/>
        <v>161.0441099</v>
      </c>
      <c r="S1185" s="83" t="str">
        <f>min(R1185, offset(Sheet1!$K$9,B1185-1,0))</f>
        <v>#DIV/0!</v>
      </c>
      <c r="T1185" s="83">
        <f t="shared" si="30"/>
        <v>5716.666481</v>
      </c>
      <c r="U1185" s="83">
        <f t="shared" si="26"/>
        <v>0</v>
      </c>
      <c r="V1185" s="83" t="str">
        <f t="shared" si="27"/>
        <v>#DIV/0!</v>
      </c>
      <c r="W1185" s="83" t="str">
        <f t="shared" si="28"/>
        <v>#DIV/0!</v>
      </c>
    </row>
    <row r="1186" ht="12.75" customHeight="1">
      <c r="A1186" s="83">
        <f t="shared" si="29"/>
        <v>24.28</v>
      </c>
      <c r="B1186" s="83">
        <f>IF( ISERROR( MATCH(R1185,Sheet1!$K$9:$K$13,1) ), 1,  MATCH(R1185,Sheet1!$K$9:$K$13,1)+1)</f>
        <v>4</v>
      </c>
      <c r="C1186" s="94">
        <f>IF( ISERROR( MATCH(D1186,Sheet1!$B$25:$B$42) ), 1, MATCH(D1186,Sheet1!$B$25:$B$42))</f>
        <v>11</v>
      </c>
      <c r="D1186" s="83">
        <f>if(U1186, OFFSET(Sheet1!$P$9, 2*B1185-1, 0),T1185)</f>
        <v>5716.666481</v>
      </c>
      <c r="E1186" s="100">
        <f t="array" ref="E1186">index(Sheet1!$C$25:$H$42, C1186,B1186)</f>
        <v>154.9404023</v>
      </c>
      <c r="F1186" s="100">
        <f t="array" ref="F1186">index(Sheet1!$C$25:$H$42, C1186+1,B1186)</f>
        <v>169.0258934</v>
      </c>
      <c r="G1186" s="94">
        <f t="array" ref="G1186">index(Sheet1!$B$25:$B$42, C1186,1)</f>
        <v>5500</v>
      </c>
      <c r="H1186" s="94">
        <f t="array" ref="H1186">index(Sheet1!$B$25:$B$42, C1186+1,1)</f>
        <v>6000</v>
      </c>
      <c r="I1186" s="100">
        <f t="shared" si="17"/>
        <v>161.0441099</v>
      </c>
      <c r="J1186" s="100">
        <f t="array" ref="J1186">index(Sheet1!$F$47:$K$64, C1186,B1186)</f>
        <v>1387.59075</v>
      </c>
      <c r="K1186" s="100">
        <f t="array" ref="K1186">index(Sheet1!$F$47:$K$64, C1186+1,B1186)</f>
        <v>1347.9453</v>
      </c>
      <c r="L1186" s="102">
        <f t="shared" si="18"/>
        <v>1370.41107</v>
      </c>
      <c r="M1186" s="83">
        <f>L1186/( 0.5*Sheet1!$F$18/12)</f>
        <v>1314.145962</v>
      </c>
      <c r="N1186" s="83">
        <f t="shared" si="19"/>
        <v>0.3773028889</v>
      </c>
      <c r="O1186" s="83">
        <f t="shared" si="20"/>
        <v>487.7597017</v>
      </c>
      <c r="P1186" s="83">
        <f t="shared" si="21"/>
        <v>0.1400401096</v>
      </c>
      <c r="Q1186" s="83">
        <f t="shared" si="22"/>
        <v>1</v>
      </c>
      <c r="R1186" s="86">
        <f t="shared" si="31"/>
        <v>161.0961999</v>
      </c>
      <c r="S1186" s="83" t="str">
        <f>min(R1186, offset(Sheet1!$K$9,B1186-1,0))</f>
        <v>#DIV/0!</v>
      </c>
      <c r="T1186" s="83">
        <f t="shared" si="30"/>
        <v>5718.515546</v>
      </c>
      <c r="U1186" s="83">
        <f t="shared" si="26"/>
        <v>0</v>
      </c>
      <c r="V1186" s="83" t="str">
        <f t="shared" si="27"/>
        <v>#DIV/0!</v>
      </c>
      <c r="W1186" s="83" t="str">
        <f t="shared" si="28"/>
        <v>#DIV/0!</v>
      </c>
    </row>
    <row r="1187" ht="12.75" customHeight="1">
      <c r="A1187" s="83">
        <f t="shared" si="29"/>
        <v>24.3</v>
      </c>
      <c r="B1187" s="83">
        <f>IF( ISERROR( MATCH(R1186,Sheet1!$K$9:$K$13,1) ), 1,  MATCH(R1186,Sheet1!$K$9:$K$13,1)+1)</f>
        <v>4</v>
      </c>
      <c r="C1187" s="94">
        <f>IF( ISERROR( MATCH(D1187,Sheet1!$B$25:$B$42) ), 1, MATCH(D1187,Sheet1!$B$25:$B$42))</f>
        <v>11</v>
      </c>
      <c r="D1187" s="83">
        <f>if(U1187, OFFSET(Sheet1!$P$9, 2*B1186-1, 0),T1186)</f>
        <v>5718.515546</v>
      </c>
      <c r="E1187" s="100">
        <f t="array" ref="E1187">index(Sheet1!$C$25:$H$42, C1187,B1187)</f>
        <v>154.9404023</v>
      </c>
      <c r="F1187" s="100">
        <f t="array" ref="F1187">index(Sheet1!$C$25:$H$42, C1187+1,B1187)</f>
        <v>169.0258934</v>
      </c>
      <c r="G1187" s="94">
        <f t="array" ref="G1187">index(Sheet1!$B$25:$B$42, C1187,1)</f>
        <v>5500</v>
      </c>
      <c r="H1187" s="94">
        <f t="array" ref="H1187">index(Sheet1!$B$25:$B$42, C1187+1,1)</f>
        <v>6000</v>
      </c>
      <c r="I1187" s="100">
        <f t="shared" si="17"/>
        <v>161.0961999</v>
      </c>
      <c r="J1187" s="100">
        <f t="array" ref="J1187">index(Sheet1!$F$47:$K$64, C1187,B1187)</f>
        <v>1387.59075</v>
      </c>
      <c r="K1187" s="100">
        <f t="array" ref="K1187">index(Sheet1!$F$47:$K$64, C1187+1,B1187)</f>
        <v>1347.9453</v>
      </c>
      <c r="L1187" s="102">
        <f t="shared" si="18"/>
        <v>1370.264456</v>
      </c>
      <c r="M1187" s="83">
        <f>L1187/( 0.5*Sheet1!$F$18/12)</f>
        <v>1314.005368</v>
      </c>
      <c r="N1187" s="83">
        <f t="shared" si="19"/>
        <v>0.377262523</v>
      </c>
      <c r="O1187" s="83">
        <f t="shared" si="20"/>
        <v>488.075286</v>
      </c>
      <c r="P1187" s="83">
        <f t="shared" si="21"/>
        <v>0.1401307166</v>
      </c>
      <c r="Q1187" s="83">
        <f t="shared" si="22"/>
        <v>1</v>
      </c>
      <c r="R1187" s="86">
        <f t="shared" si="31"/>
        <v>161.1482611</v>
      </c>
      <c r="S1187" s="83" t="str">
        <f>min(R1187, offset(Sheet1!$K$9,B1187-1,0))</f>
        <v>#DIV/0!</v>
      </c>
      <c r="T1187" s="83">
        <f t="shared" si="30"/>
        <v>5720.36359</v>
      </c>
      <c r="U1187" s="83">
        <f t="shared" si="26"/>
        <v>0</v>
      </c>
      <c r="V1187" s="83" t="str">
        <f t="shared" si="27"/>
        <v>#DIV/0!</v>
      </c>
      <c r="W1187" s="83" t="str">
        <f t="shared" si="28"/>
        <v>#DIV/0!</v>
      </c>
    </row>
    <row r="1188" ht="12.75" customHeight="1">
      <c r="A1188" s="83">
        <f t="shared" si="29"/>
        <v>24.32</v>
      </c>
      <c r="B1188" s="83">
        <f>IF( ISERROR( MATCH(R1187,Sheet1!$K$9:$K$13,1) ), 1,  MATCH(R1187,Sheet1!$K$9:$K$13,1)+1)</f>
        <v>4</v>
      </c>
      <c r="C1188" s="94">
        <f>IF( ISERROR( MATCH(D1188,Sheet1!$B$25:$B$42) ), 1, MATCH(D1188,Sheet1!$B$25:$B$42))</f>
        <v>11</v>
      </c>
      <c r="D1188" s="83">
        <f>if(U1188, OFFSET(Sheet1!$P$9, 2*B1187-1, 0),T1187)</f>
        <v>5720.36359</v>
      </c>
      <c r="E1188" s="100">
        <f t="array" ref="E1188">index(Sheet1!$C$25:$H$42, C1188,B1188)</f>
        <v>154.9404023</v>
      </c>
      <c r="F1188" s="100">
        <f t="array" ref="F1188">index(Sheet1!$C$25:$H$42, C1188+1,B1188)</f>
        <v>169.0258934</v>
      </c>
      <c r="G1188" s="94">
        <f t="array" ref="G1188">index(Sheet1!$B$25:$B$42, C1188,1)</f>
        <v>5500</v>
      </c>
      <c r="H1188" s="94">
        <f t="array" ref="H1188">index(Sheet1!$B$25:$B$42, C1188+1,1)</f>
        <v>6000</v>
      </c>
      <c r="I1188" s="100">
        <f t="shared" si="17"/>
        <v>161.1482611</v>
      </c>
      <c r="J1188" s="100">
        <f t="array" ref="J1188">index(Sheet1!$F$47:$K$64, C1188,B1188)</f>
        <v>1387.59075</v>
      </c>
      <c r="K1188" s="100">
        <f t="array" ref="K1188">index(Sheet1!$F$47:$K$64, C1188+1,B1188)</f>
        <v>1347.9453</v>
      </c>
      <c r="L1188" s="102">
        <f t="shared" si="18"/>
        <v>1370.117923</v>
      </c>
      <c r="M1188" s="83">
        <f>L1188/( 0.5*Sheet1!$F$18/12)</f>
        <v>1313.864851</v>
      </c>
      <c r="N1188" s="83">
        <f t="shared" si="19"/>
        <v>0.3772221794</v>
      </c>
      <c r="O1188" s="83">
        <f t="shared" si="20"/>
        <v>488.390798</v>
      </c>
      <c r="P1188" s="83">
        <f t="shared" si="21"/>
        <v>0.1402213029</v>
      </c>
      <c r="Q1188" s="83">
        <f t="shared" si="22"/>
        <v>1</v>
      </c>
      <c r="R1188" s="86">
        <f t="shared" si="31"/>
        <v>161.2002935</v>
      </c>
      <c r="S1188" s="83" t="str">
        <f>min(R1188, offset(Sheet1!$K$9,B1188-1,0))</f>
        <v>#DIV/0!</v>
      </c>
      <c r="T1188" s="83">
        <f t="shared" si="30"/>
        <v>5722.210613</v>
      </c>
      <c r="U1188" s="83">
        <f t="shared" si="26"/>
        <v>0</v>
      </c>
      <c r="V1188" s="83" t="str">
        <f t="shared" si="27"/>
        <v>#DIV/0!</v>
      </c>
      <c r="W1188" s="83" t="str">
        <f t="shared" si="28"/>
        <v>#DIV/0!</v>
      </c>
    </row>
    <row r="1189" ht="12.75" customHeight="1">
      <c r="A1189" s="83">
        <f t="shared" si="29"/>
        <v>24.34</v>
      </c>
      <c r="B1189" s="83">
        <f>IF( ISERROR( MATCH(R1188,Sheet1!$K$9:$K$13,1) ), 1,  MATCH(R1188,Sheet1!$K$9:$K$13,1)+1)</f>
        <v>4</v>
      </c>
      <c r="C1189" s="94">
        <f>IF( ISERROR( MATCH(D1189,Sheet1!$B$25:$B$42) ), 1, MATCH(D1189,Sheet1!$B$25:$B$42))</f>
        <v>11</v>
      </c>
      <c r="D1189" s="83">
        <f>if(U1189, OFFSET(Sheet1!$P$9, 2*B1188-1, 0),T1188)</f>
        <v>5722.210613</v>
      </c>
      <c r="E1189" s="100">
        <f t="array" ref="E1189">index(Sheet1!$C$25:$H$42, C1189,B1189)</f>
        <v>154.9404023</v>
      </c>
      <c r="F1189" s="100">
        <f t="array" ref="F1189">index(Sheet1!$C$25:$H$42, C1189+1,B1189)</f>
        <v>169.0258934</v>
      </c>
      <c r="G1189" s="94">
        <f t="array" ref="G1189">index(Sheet1!$B$25:$B$42, C1189,1)</f>
        <v>5500</v>
      </c>
      <c r="H1189" s="94">
        <f t="array" ref="H1189">index(Sheet1!$B$25:$B$42, C1189+1,1)</f>
        <v>6000</v>
      </c>
      <c r="I1189" s="100">
        <f t="shared" si="17"/>
        <v>161.2002935</v>
      </c>
      <c r="J1189" s="100">
        <f t="array" ref="J1189">index(Sheet1!$F$47:$K$64, C1189,B1189)</f>
        <v>1387.59075</v>
      </c>
      <c r="K1189" s="100">
        <f t="array" ref="K1189">index(Sheet1!$F$47:$K$64, C1189+1,B1189)</f>
        <v>1347.9453</v>
      </c>
      <c r="L1189" s="102">
        <f t="shared" si="18"/>
        <v>1369.971471</v>
      </c>
      <c r="M1189" s="83">
        <f>L1189/( 0.5*Sheet1!$F$18/12)</f>
        <v>1313.724412</v>
      </c>
      <c r="N1189" s="83">
        <f t="shared" si="19"/>
        <v>0.377181858</v>
      </c>
      <c r="O1189" s="83">
        <f t="shared" si="20"/>
        <v>488.7062377</v>
      </c>
      <c r="P1189" s="83">
        <f t="shared" si="21"/>
        <v>0.1403118684</v>
      </c>
      <c r="Q1189" s="83">
        <f t="shared" si="22"/>
        <v>1</v>
      </c>
      <c r="R1189" s="86">
        <f t="shared" si="31"/>
        <v>161.2522973</v>
      </c>
      <c r="S1189" s="83" t="str">
        <f>min(R1189, offset(Sheet1!$K$9,B1189-1,0))</f>
        <v>#DIV/0!</v>
      </c>
      <c r="T1189" s="83">
        <f t="shared" si="30"/>
        <v>5724.056616</v>
      </c>
      <c r="U1189" s="83">
        <f t="shared" si="26"/>
        <v>0</v>
      </c>
      <c r="V1189" s="83" t="str">
        <f t="shared" si="27"/>
        <v>#DIV/0!</v>
      </c>
      <c r="W1189" s="83" t="str">
        <f t="shared" si="28"/>
        <v>#DIV/0!</v>
      </c>
    </row>
    <row r="1190" ht="12.75" customHeight="1">
      <c r="A1190" s="83">
        <f t="shared" si="29"/>
        <v>24.36</v>
      </c>
      <c r="B1190" s="83">
        <f>IF( ISERROR( MATCH(R1189,Sheet1!$K$9:$K$13,1) ), 1,  MATCH(R1189,Sheet1!$K$9:$K$13,1)+1)</f>
        <v>4</v>
      </c>
      <c r="C1190" s="94">
        <f>IF( ISERROR( MATCH(D1190,Sheet1!$B$25:$B$42) ), 1, MATCH(D1190,Sheet1!$B$25:$B$42))</f>
        <v>11</v>
      </c>
      <c r="D1190" s="83">
        <f>if(U1190, OFFSET(Sheet1!$P$9, 2*B1189-1, 0),T1189)</f>
        <v>5724.056616</v>
      </c>
      <c r="E1190" s="100">
        <f t="array" ref="E1190">index(Sheet1!$C$25:$H$42, C1190,B1190)</f>
        <v>154.9404023</v>
      </c>
      <c r="F1190" s="100">
        <f t="array" ref="F1190">index(Sheet1!$C$25:$H$42, C1190+1,B1190)</f>
        <v>169.0258934</v>
      </c>
      <c r="G1190" s="94">
        <f t="array" ref="G1190">index(Sheet1!$B$25:$B$42, C1190,1)</f>
        <v>5500</v>
      </c>
      <c r="H1190" s="94">
        <f t="array" ref="H1190">index(Sheet1!$B$25:$B$42, C1190+1,1)</f>
        <v>6000</v>
      </c>
      <c r="I1190" s="100">
        <f t="shared" si="17"/>
        <v>161.2522973</v>
      </c>
      <c r="J1190" s="100">
        <f t="array" ref="J1190">index(Sheet1!$F$47:$K$64, C1190,B1190)</f>
        <v>1387.59075</v>
      </c>
      <c r="K1190" s="100">
        <f t="array" ref="K1190">index(Sheet1!$F$47:$K$64, C1190+1,B1190)</f>
        <v>1347.9453</v>
      </c>
      <c r="L1190" s="102">
        <f t="shared" si="18"/>
        <v>1369.825099</v>
      </c>
      <c r="M1190" s="83">
        <f>L1190/( 0.5*Sheet1!$F$18/12)</f>
        <v>1313.58405</v>
      </c>
      <c r="N1190" s="83">
        <f t="shared" si="19"/>
        <v>0.377141559</v>
      </c>
      <c r="O1190" s="83">
        <f t="shared" si="20"/>
        <v>489.021605</v>
      </c>
      <c r="P1190" s="83">
        <f t="shared" si="21"/>
        <v>0.1404024131</v>
      </c>
      <c r="Q1190" s="83">
        <f t="shared" si="22"/>
        <v>1</v>
      </c>
      <c r="R1190" s="86">
        <f t="shared" si="31"/>
        <v>161.3042723</v>
      </c>
      <c r="S1190" s="83" t="str">
        <f>min(R1190, offset(Sheet1!$K$9,B1190-1,0))</f>
        <v>#DIV/0!</v>
      </c>
      <c r="T1190" s="83">
        <f t="shared" si="30"/>
        <v>5725.9016</v>
      </c>
      <c r="U1190" s="83">
        <f t="shared" si="26"/>
        <v>0</v>
      </c>
      <c r="V1190" s="83" t="str">
        <f t="shared" si="27"/>
        <v>#DIV/0!</v>
      </c>
      <c r="W1190" s="83" t="str">
        <f t="shared" si="28"/>
        <v>#DIV/0!</v>
      </c>
    </row>
    <row r="1191" ht="12.75" customHeight="1">
      <c r="A1191" s="83">
        <f t="shared" si="29"/>
        <v>24.38</v>
      </c>
      <c r="B1191" s="83">
        <f>IF( ISERROR( MATCH(R1190,Sheet1!$K$9:$K$13,1) ), 1,  MATCH(R1190,Sheet1!$K$9:$K$13,1)+1)</f>
        <v>4</v>
      </c>
      <c r="C1191" s="94">
        <f>IF( ISERROR( MATCH(D1191,Sheet1!$B$25:$B$42) ), 1, MATCH(D1191,Sheet1!$B$25:$B$42))</f>
        <v>11</v>
      </c>
      <c r="D1191" s="83">
        <f>if(U1191, OFFSET(Sheet1!$P$9, 2*B1190-1, 0),T1190)</f>
        <v>5725.9016</v>
      </c>
      <c r="E1191" s="100">
        <f t="array" ref="E1191">index(Sheet1!$C$25:$H$42, C1191,B1191)</f>
        <v>154.9404023</v>
      </c>
      <c r="F1191" s="100">
        <f t="array" ref="F1191">index(Sheet1!$C$25:$H$42, C1191+1,B1191)</f>
        <v>169.0258934</v>
      </c>
      <c r="G1191" s="94">
        <f t="array" ref="G1191">index(Sheet1!$B$25:$B$42, C1191,1)</f>
        <v>5500</v>
      </c>
      <c r="H1191" s="94">
        <f t="array" ref="H1191">index(Sheet1!$B$25:$B$42, C1191+1,1)</f>
        <v>6000</v>
      </c>
      <c r="I1191" s="100">
        <f t="shared" si="17"/>
        <v>161.3042723</v>
      </c>
      <c r="J1191" s="100">
        <f t="array" ref="J1191">index(Sheet1!$F$47:$K$64, C1191,B1191)</f>
        <v>1387.59075</v>
      </c>
      <c r="K1191" s="100">
        <f t="array" ref="K1191">index(Sheet1!$F$47:$K$64, C1191+1,B1191)</f>
        <v>1347.9453</v>
      </c>
      <c r="L1191" s="102">
        <f t="shared" si="18"/>
        <v>1369.678809</v>
      </c>
      <c r="M1191" s="83">
        <f>L1191/( 0.5*Sheet1!$F$18/12)</f>
        <v>1313.443766</v>
      </c>
      <c r="N1191" s="83">
        <f t="shared" si="19"/>
        <v>0.3771012821</v>
      </c>
      <c r="O1191" s="83">
        <f t="shared" si="20"/>
        <v>489.3368997</v>
      </c>
      <c r="P1191" s="83">
        <f t="shared" si="21"/>
        <v>0.140492937</v>
      </c>
      <c r="Q1191" s="83">
        <f t="shared" si="22"/>
        <v>1</v>
      </c>
      <c r="R1191" s="86">
        <f t="shared" si="31"/>
        <v>161.3562186</v>
      </c>
      <c r="S1191" s="83" t="str">
        <f>min(R1191, offset(Sheet1!$K$9,B1191-1,0))</f>
        <v>#DIV/0!</v>
      </c>
      <c r="T1191" s="83">
        <f t="shared" si="30"/>
        <v>5727.745564</v>
      </c>
      <c r="U1191" s="83">
        <f t="shared" si="26"/>
        <v>0</v>
      </c>
      <c r="V1191" s="83" t="str">
        <f t="shared" si="27"/>
        <v>#DIV/0!</v>
      </c>
      <c r="W1191" s="83" t="str">
        <f t="shared" si="28"/>
        <v>#DIV/0!</v>
      </c>
    </row>
    <row r="1192" ht="12.75" customHeight="1">
      <c r="A1192" s="83">
        <f t="shared" si="29"/>
        <v>24.4</v>
      </c>
      <c r="B1192" s="83">
        <f>IF( ISERROR( MATCH(R1191,Sheet1!$K$9:$K$13,1) ), 1,  MATCH(R1191,Sheet1!$K$9:$K$13,1)+1)</f>
        <v>4</v>
      </c>
      <c r="C1192" s="94">
        <f>IF( ISERROR( MATCH(D1192,Sheet1!$B$25:$B$42) ), 1, MATCH(D1192,Sheet1!$B$25:$B$42))</f>
        <v>11</v>
      </c>
      <c r="D1192" s="83">
        <f>if(U1192, OFFSET(Sheet1!$P$9, 2*B1191-1, 0),T1191)</f>
        <v>5727.745564</v>
      </c>
      <c r="E1192" s="100">
        <f t="array" ref="E1192">index(Sheet1!$C$25:$H$42, C1192,B1192)</f>
        <v>154.9404023</v>
      </c>
      <c r="F1192" s="100">
        <f t="array" ref="F1192">index(Sheet1!$C$25:$H$42, C1192+1,B1192)</f>
        <v>169.0258934</v>
      </c>
      <c r="G1192" s="94">
        <f t="array" ref="G1192">index(Sheet1!$B$25:$B$42, C1192,1)</f>
        <v>5500</v>
      </c>
      <c r="H1192" s="94">
        <f t="array" ref="H1192">index(Sheet1!$B$25:$B$42, C1192+1,1)</f>
        <v>6000</v>
      </c>
      <c r="I1192" s="100">
        <f t="shared" si="17"/>
        <v>161.3562186</v>
      </c>
      <c r="J1192" s="100">
        <f t="array" ref="J1192">index(Sheet1!$F$47:$K$64, C1192,B1192)</f>
        <v>1387.59075</v>
      </c>
      <c r="K1192" s="100">
        <f t="array" ref="K1192">index(Sheet1!$F$47:$K$64, C1192+1,B1192)</f>
        <v>1347.9453</v>
      </c>
      <c r="L1192" s="102">
        <f t="shared" si="18"/>
        <v>1369.532599</v>
      </c>
      <c r="M1192" s="83">
        <f>L1192/( 0.5*Sheet1!$F$18/12)</f>
        <v>1313.303559</v>
      </c>
      <c r="N1192" s="83">
        <f t="shared" si="19"/>
        <v>0.3770610276</v>
      </c>
      <c r="O1192" s="83">
        <f t="shared" si="20"/>
        <v>489.6521217</v>
      </c>
      <c r="P1192" s="83">
        <f t="shared" si="21"/>
        <v>0.14058344</v>
      </c>
      <c r="Q1192" s="83">
        <f t="shared" si="22"/>
        <v>1</v>
      </c>
      <c r="R1192" s="86">
        <f t="shared" si="31"/>
        <v>161.4081361</v>
      </c>
      <c r="S1192" s="83" t="str">
        <f>min(R1192, offset(Sheet1!$K$9,B1192-1,0))</f>
        <v>#DIV/0!</v>
      </c>
      <c r="T1192" s="83">
        <f t="shared" si="30"/>
        <v>5729.58851</v>
      </c>
      <c r="U1192" s="83">
        <f t="shared" si="26"/>
        <v>0</v>
      </c>
      <c r="V1192" s="83" t="str">
        <f t="shared" si="27"/>
        <v>#DIV/0!</v>
      </c>
      <c r="W1192" s="83" t="str">
        <f t="shared" si="28"/>
        <v>#DIV/0!</v>
      </c>
    </row>
    <row r="1193" ht="12.75" customHeight="1">
      <c r="A1193" s="83">
        <f t="shared" si="29"/>
        <v>24.42</v>
      </c>
      <c r="B1193" s="83">
        <f>IF( ISERROR( MATCH(R1192,Sheet1!$K$9:$K$13,1) ), 1,  MATCH(R1192,Sheet1!$K$9:$K$13,1)+1)</f>
        <v>4</v>
      </c>
      <c r="C1193" s="94">
        <f>IF( ISERROR( MATCH(D1193,Sheet1!$B$25:$B$42) ), 1, MATCH(D1193,Sheet1!$B$25:$B$42))</f>
        <v>11</v>
      </c>
      <c r="D1193" s="83">
        <f>if(U1193, OFFSET(Sheet1!$P$9, 2*B1192-1, 0),T1192)</f>
        <v>5729.58851</v>
      </c>
      <c r="E1193" s="100">
        <f t="array" ref="E1193">index(Sheet1!$C$25:$H$42, C1193,B1193)</f>
        <v>154.9404023</v>
      </c>
      <c r="F1193" s="100">
        <f t="array" ref="F1193">index(Sheet1!$C$25:$H$42, C1193+1,B1193)</f>
        <v>169.0258934</v>
      </c>
      <c r="G1193" s="94">
        <f t="array" ref="G1193">index(Sheet1!$B$25:$B$42, C1193,1)</f>
        <v>5500</v>
      </c>
      <c r="H1193" s="94">
        <f t="array" ref="H1193">index(Sheet1!$B$25:$B$42, C1193+1,1)</f>
        <v>6000</v>
      </c>
      <c r="I1193" s="100">
        <f t="shared" si="17"/>
        <v>161.4081361</v>
      </c>
      <c r="J1193" s="100">
        <f t="array" ref="J1193">index(Sheet1!$F$47:$K$64, C1193,B1193)</f>
        <v>1387.59075</v>
      </c>
      <c r="K1193" s="100">
        <f t="array" ref="K1193">index(Sheet1!$F$47:$K$64, C1193+1,B1193)</f>
        <v>1347.9453</v>
      </c>
      <c r="L1193" s="102">
        <f t="shared" si="18"/>
        <v>1369.38647</v>
      </c>
      <c r="M1193" s="83">
        <f>L1193/( 0.5*Sheet1!$F$18/12)</f>
        <v>1313.16343</v>
      </c>
      <c r="N1193" s="83">
        <f t="shared" si="19"/>
        <v>0.3770207953</v>
      </c>
      <c r="O1193" s="83">
        <f t="shared" si="20"/>
        <v>489.9672709</v>
      </c>
      <c r="P1193" s="83">
        <f t="shared" si="21"/>
        <v>0.1406739222</v>
      </c>
      <c r="Q1193" s="83">
        <f t="shared" si="22"/>
        <v>1</v>
      </c>
      <c r="R1193" s="86">
        <f t="shared" si="31"/>
        <v>161.460025</v>
      </c>
      <c r="S1193" s="83" t="str">
        <f>min(R1193, offset(Sheet1!$K$9,B1193-1,0))</f>
        <v>#DIV/0!</v>
      </c>
      <c r="T1193" s="83">
        <f t="shared" si="30"/>
        <v>5731.430436</v>
      </c>
      <c r="U1193" s="83">
        <f t="shared" si="26"/>
        <v>0</v>
      </c>
      <c r="V1193" s="83" t="str">
        <f t="shared" si="27"/>
        <v>#DIV/0!</v>
      </c>
      <c r="W1193" s="83" t="str">
        <f t="shared" si="28"/>
        <v>#DIV/0!</v>
      </c>
    </row>
    <row r="1194" ht="12.75" customHeight="1">
      <c r="A1194" s="83">
        <f t="shared" si="29"/>
        <v>24.44</v>
      </c>
      <c r="B1194" s="83">
        <f>IF( ISERROR( MATCH(R1193,Sheet1!$K$9:$K$13,1) ), 1,  MATCH(R1193,Sheet1!$K$9:$K$13,1)+1)</f>
        <v>4</v>
      </c>
      <c r="C1194" s="94">
        <f>IF( ISERROR( MATCH(D1194,Sheet1!$B$25:$B$42) ), 1, MATCH(D1194,Sheet1!$B$25:$B$42))</f>
        <v>11</v>
      </c>
      <c r="D1194" s="83">
        <f>if(U1194, OFFSET(Sheet1!$P$9, 2*B1193-1, 0),T1193)</f>
        <v>5731.430436</v>
      </c>
      <c r="E1194" s="100">
        <f t="array" ref="E1194">index(Sheet1!$C$25:$H$42, C1194,B1194)</f>
        <v>154.9404023</v>
      </c>
      <c r="F1194" s="100">
        <f t="array" ref="F1194">index(Sheet1!$C$25:$H$42, C1194+1,B1194)</f>
        <v>169.0258934</v>
      </c>
      <c r="G1194" s="94">
        <f t="array" ref="G1194">index(Sheet1!$B$25:$B$42, C1194,1)</f>
        <v>5500</v>
      </c>
      <c r="H1194" s="94">
        <f t="array" ref="H1194">index(Sheet1!$B$25:$B$42, C1194+1,1)</f>
        <v>6000</v>
      </c>
      <c r="I1194" s="100">
        <f t="shared" si="17"/>
        <v>161.460025</v>
      </c>
      <c r="J1194" s="100">
        <f t="array" ref="J1194">index(Sheet1!$F$47:$K$64, C1194,B1194)</f>
        <v>1387.59075</v>
      </c>
      <c r="K1194" s="100">
        <f t="array" ref="K1194">index(Sheet1!$F$47:$K$64, C1194+1,B1194)</f>
        <v>1347.9453</v>
      </c>
      <c r="L1194" s="102">
        <f t="shared" si="18"/>
        <v>1369.240422</v>
      </c>
      <c r="M1194" s="83">
        <f>L1194/( 0.5*Sheet1!$F$18/12)</f>
        <v>1313.023378</v>
      </c>
      <c r="N1194" s="83">
        <f t="shared" si="19"/>
        <v>0.3769805852</v>
      </c>
      <c r="O1194" s="83">
        <f t="shared" si="20"/>
        <v>490.2823472</v>
      </c>
      <c r="P1194" s="83">
        <f t="shared" si="21"/>
        <v>0.1407643833</v>
      </c>
      <c r="Q1194" s="83">
        <f t="shared" si="22"/>
        <v>1</v>
      </c>
      <c r="R1194" s="86">
        <f t="shared" si="31"/>
        <v>161.5118852</v>
      </c>
      <c r="S1194" s="83" t="str">
        <f>min(R1194, offset(Sheet1!$K$9,B1194-1,0))</f>
        <v>#DIV/0!</v>
      </c>
      <c r="T1194" s="83">
        <f t="shared" si="30"/>
        <v>5733.271345</v>
      </c>
      <c r="U1194" s="83">
        <f t="shared" si="26"/>
        <v>0</v>
      </c>
      <c r="V1194" s="83" t="str">
        <f t="shared" si="27"/>
        <v>#DIV/0!</v>
      </c>
      <c r="W1194" s="83" t="str">
        <f t="shared" si="28"/>
        <v>#DIV/0!</v>
      </c>
    </row>
    <row r="1195" ht="12.75" customHeight="1">
      <c r="A1195" s="83">
        <f t="shared" si="29"/>
        <v>24.46</v>
      </c>
      <c r="B1195" s="83">
        <f>IF( ISERROR( MATCH(R1194,Sheet1!$K$9:$K$13,1) ), 1,  MATCH(R1194,Sheet1!$K$9:$K$13,1)+1)</f>
        <v>4</v>
      </c>
      <c r="C1195" s="94">
        <f>IF( ISERROR( MATCH(D1195,Sheet1!$B$25:$B$42) ), 1, MATCH(D1195,Sheet1!$B$25:$B$42))</f>
        <v>11</v>
      </c>
      <c r="D1195" s="83">
        <f>if(U1195, OFFSET(Sheet1!$P$9, 2*B1194-1, 0),T1194)</f>
        <v>5733.271345</v>
      </c>
      <c r="E1195" s="100">
        <f t="array" ref="E1195">index(Sheet1!$C$25:$H$42, C1195,B1195)</f>
        <v>154.9404023</v>
      </c>
      <c r="F1195" s="100">
        <f t="array" ref="F1195">index(Sheet1!$C$25:$H$42, C1195+1,B1195)</f>
        <v>169.0258934</v>
      </c>
      <c r="G1195" s="94">
        <f t="array" ref="G1195">index(Sheet1!$B$25:$B$42, C1195,1)</f>
        <v>5500</v>
      </c>
      <c r="H1195" s="94">
        <f t="array" ref="H1195">index(Sheet1!$B$25:$B$42, C1195+1,1)</f>
        <v>6000</v>
      </c>
      <c r="I1195" s="100">
        <f t="shared" si="17"/>
        <v>161.5118852</v>
      </c>
      <c r="J1195" s="100">
        <f t="array" ref="J1195">index(Sheet1!$F$47:$K$64, C1195,B1195)</f>
        <v>1387.59075</v>
      </c>
      <c r="K1195" s="100">
        <f t="array" ref="K1195">index(Sheet1!$F$47:$K$64, C1195+1,B1195)</f>
        <v>1347.9453</v>
      </c>
      <c r="L1195" s="102">
        <f t="shared" si="18"/>
        <v>1369.094455</v>
      </c>
      <c r="M1195" s="83">
        <f>L1195/( 0.5*Sheet1!$F$18/12)</f>
        <v>1312.883404</v>
      </c>
      <c r="N1195" s="83">
        <f t="shared" si="19"/>
        <v>0.3769403973</v>
      </c>
      <c r="O1195" s="83">
        <f t="shared" si="20"/>
        <v>490.5973505</v>
      </c>
      <c r="P1195" s="83">
        <f t="shared" si="21"/>
        <v>0.1408548236</v>
      </c>
      <c r="Q1195" s="83">
        <f t="shared" si="22"/>
        <v>1</v>
      </c>
      <c r="R1195" s="86">
        <f t="shared" si="31"/>
        <v>161.5637167</v>
      </c>
      <c r="S1195" s="83" t="str">
        <f>min(R1195, offset(Sheet1!$K$9,B1195-1,0))</f>
        <v>#DIV/0!</v>
      </c>
      <c r="T1195" s="83">
        <f t="shared" si="30"/>
        <v>5735.111235</v>
      </c>
      <c r="U1195" s="83">
        <f t="shared" si="26"/>
        <v>0</v>
      </c>
      <c r="V1195" s="83" t="str">
        <f t="shared" si="27"/>
        <v>#DIV/0!</v>
      </c>
      <c r="W1195" s="83" t="str">
        <f t="shared" si="28"/>
        <v>#DIV/0!</v>
      </c>
    </row>
    <row r="1196" ht="12.75" customHeight="1">
      <c r="A1196" s="83">
        <f t="shared" si="29"/>
        <v>24.48</v>
      </c>
      <c r="B1196" s="83">
        <f>IF( ISERROR( MATCH(R1195,Sheet1!$K$9:$K$13,1) ), 1,  MATCH(R1195,Sheet1!$K$9:$K$13,1)+1)</f>
        <v>4</v>
      </c>
      <c r="C1196" s="94">
        <f>IF( ISERROR( MATCH(D1196,Sheet1!$B$25:$B$42) ), 1, MATCH(D1196,Sheet1!$B$25:$B$42))</f>
        <v>11</v>
      </c>
      <c r="D1196" s="83">
        <f>if(U1196, OFFSET(Sheet1!$P$9, 2*B1195-1, 0),T1195)</f>
        <v>5735.111235</v>
      </c>
      <c r="E1196" s="100">
        <f t="array" ref="E1196">index(Sheet1!$C$25:$H$42, C1196,B1196)</f>
        <v>154.9404023</v>
      </c>
      <c r="F1196" s="100">
        <f t="array" ref="F1196">index(Sheet1!$C$25:$H$42, C1196+1,B1196)</f>
        <v>169.0258934</v>
      </c>
      <c r="G1196" s="94">
        <f t="array" ref="G1196">index(Sheet1!$B$25:$B$42, C1196,1)</f>
        <v>5500</v>
      </c>
      <c r="H1196" s="94">
        <f t="array" ref="H1196">index(Sheet1!$B$25:$B$42, C1196+1,1)</f>
        <v>6000</v>
      </c>
      <c r="I1196" s="100">
        <f t="shared" si="17"/>
        <v>161.5637167</v>
      </c>
      <c r="J1196" s="100">
        <f t="array" ref="J1196">index(Sheet1!$F$47:$K$64, C1196,B1196)</f>
        <v>1387.59075</v>
      </c>
      <c r="K1196" s="100">
        <f t="array" ref="K1196">index(Sheet1!$F$47:$K$64, C1196+1,B1196)</f>
        <v>1347.9453</v>
      </c>
      <c r="L1196" s="102">
        <f t="shared" si="18"/>
        <v>1368.948569</v>
      </c>
      <c r="M1196" s="83">
        <f>L1196/( 0.5*Sheet1!$F$18/12)</f>
        <v>1312.743507</v>
      </c>
      <c r="N1196" s="83">
        <f t="shared" si="19"/>
        <v>0.3769002317</v>
      </c>
      <c r="O1196" s="83">
        <f t="shared" si="20"/>
        <v>490.9122807</v>
      </c>
      <c r="P1196" s="83">
        <f t="shared" si="21"/>
        <v>0.1409452428</v>
      </c>
      <c r="Q1196" s="83">
        <f t="shared" si="22"/>
        <v>1</v>
      </c>
      <c r="R1196" s="86">
        <f t="shared" si="31"/>
        <v>161.6155196</v>
      </c>
      <c r="S1196" s="83" t="str">
        <f>min(R1196, offset(Sheet1!$K$9,B1196-1,0))</f>
        <v>#DIV/0!</v>
      </c>
      <c r="T1196" s="83">
        <f t="shared" si="30"/>
        <v>5736.950107</v>
      </c>
      <c r="U1196" s="83">
        <f t="shared" si="26"/>
        <v>0</v>
      </c>
      <c r="V1196" s="83" t="str">
        <f t="shared" si="27"/>
        <v>#DIV/0!</v>
      </c>
      <c r="W1196" s="83" t="str">
        <f t="shared" si="28"/>
        <v>#DIV/0!</v>
      </c>
    </row>
    <row r="1197" ht="12.75" customHeight="1">
      <c r="A1197" s="83">
        <f t="shared" si="29"/>
        <v>24.5</v>
      </c>
      <c r="B1197" s="83">
        <f>IF( ISERROR( MATCH(R1196,Sheet1!$K$9:$K$13,1) ), 1,  MATCH(R1196,Sheet1!$K$9:$K$13,1)+1)</f>
        <v>4</v>
      </c>
      <c r="C1197" s="94">
        <f>IF( ISERROR( MATCH(D1197,Sheet1!$B$25:$B$42) ), 1, MATCH(D1197,Sheet1!$B$25:$B$42))</f>
        <v>11</v>
      </c>
      <c r="D1197" s="83">
        <f>if(U1197, OFFSET(Sheet1!$P$9, 2*B1196-1, 0),T1196)</f>
        <v>5736.950107</v>
      </c>
      <c r="E1197" s="100">
        <f t="array" ref="E1197">index(Sheet1!$C$25:$H$42, C1197,B1197)</f>
        <v>154.9404023</v>
      </c>
      <c r="F1197" s="100">
        <f t="array" ref="F1197">index(Sheet1!$C$25:$H$42, C1197+1,B1197)</f>
        <v>169.0258934</v>
      </c>
      <c r="G1197" s="94">
        <f t="array" ref="G1197">index(Sheet1!$B$25:$B$42, C1197,1)</f>
        <v>5500</v>
      </c>
      <c r="H1197" s="94">
        <f t="array" ref="H1197">index(Sheet1!$B$25:$B$42, C1197+1,1)</f>
        <v>6000</v>
      </c>
      <c r="I1197" s="100">
        <f t="shared" si="17"/>
        <v>161.6155196</v>
      </c>
      <c r="J1197" s="100">
        <f t="array" ref="J1197">index(Sheet1!$F$47:$K$64, C1197,B1197)</f>
        <v>1387.59075</v>
      </c>
      <c r="K1197" s="100">
        <f t="array" ref="K1197">index(Sheet1!$F$47:$K$64, C1197+1,B1197)</f>
        <v>1347.9453</v>
      </c>
      <c r="L1197" s="102">
        <f t="shared" si="18"/>
        <v>1368.802763</v>
      </c>
      <c r="M1197" s="83">
        <f>L1197/( 0.5*Sheet1!$F$18/12)</f>
        <v>1312.603688</v>
      </c>
      <c r="N1197" s="83">
        <f t="shared" si="19"/>
        <v>0.3768600883</v>
      </c>
      <c r="O1197" s="83">
        <f t="shared" si="20"/>
        <v>491.2271376</v>
      </c>
      <c r="P1197" s="83">
        <f t="shared" si="21"/>
        <v>0.141035641</v>
      </c>
      <c r="Q1197" s="83">
        <f t="shared" si="22"/>
        <v>1</v>
      </c>
      <c r="R1197" s="86">
        <f t="shared" si="31"/>
        <v>161.6672938</v>
      </c>
      <c r="S1197" s="83" t="str">
        <f>min(R1197, offset(Sheet1!$K$9,B1197-1,0))</f>
        <v>#DIV/0!</v>
      </c>
      <c r="T1197" s="83">
        <f t="shared" si="30"/>
        <v>5738.787963</v>
      </c>
      <c r="U1197" s="83">
        <f t="shared" si="26"/>
        <v>0</v>
      </c>
      <c r="V1197" s="83" t="str">
        <f t="shared" si="27"/>
        <v>#DIV/0!</v>
      </c>
      <c r="W1197" s="83" t="str">
        <f t="shared" si="28"/>
        <v>#DIV/0!</v>
      </c>
    </row>
    <row r="1198" ht="12.75" customHeight="1">
      <c r="A1198" s="83">
        <f t="shared" si="29"/>
        <v>24.52</v>
      </c>
      <c r="B1198" s="83">
        <f>IF( ISERROR( MATCH(R1197,Sheet1!$K$9:$K$13,1) ), 1,  MATCH(R1197,Sheet1!$K$9:$K$13,1)+1)</f>
        <v>4</v>
      </c>
      <c r="C1198" s="94">
        <f>IF( ISERROR( MATCH(D1198,Sheet1!$B$25:$B$42) ), 1, MATCH(D1198,Sheet1!$B$25:$B$42))</f>
        <v>11</v>
      </c>
      <c r="D1198" s="83">
        <f>if(U1198, OFFSET(Sheet1!$P$9, 2*B1197-1, 0),T1197)</f>
        <v>5738.787963</v>
      </c>
      <c r="E1198" s="100">
        <f t="array" ref="E1198">index(Sheet1!$C$25:$H$42, C1198,B1198)</f>
        <v>154.9404023</v>
      </c>
      <c r="F1198" s="100">
        <f t="array" ref="F1198">index(Sheet1!$C$25:$H$42, C1198+1,B1198)</f>
        <v>169.0258934</v>
      </c>
      <c r="G1198" s="94">
        <f t="array" ref="G1198">index(Sheet1!$B$25:$B$42, C1198,1)</f>
        <v>5500</v>
      </c>
      <c r="H1198" s="94">
        <f t="array" ref="H1198">index(Sheet1!$B$25:$B$42, C1198+1,1)</f>
        <v>6000</v>
      </c>
      <c r="I1198" s="100">
        <f t="shared" si="17"/>
        <v>161.6672938</v>
      </c>
      <c r="J1198" s="100">
        <f t="array" ref="J1198">index(Sheet1!$F$47:$K$64, C1198,B1198)</f>
        <v>1387.59075</v>
      </c>
      <c r="K1198" s="100">
        <f t="array" ref="K1198">index(Sheet1!$F$47:$K$64, C1198+1,B1198)</f>
        <v>1347.9453</v>
      </c>
      <c r="L1198" s="102">
        <f t="shared" si="18"/>
        <v>1368.657038</v>
      </c>
      <c r="M1198" s="83">
        <f>L1198/( 0.5*Sheet1!$F$18/12)</f>
        <v>1312.463945</v>
      </c>
      <c r="N1198" s="83">
        <f t="shared" si="19"/>
        <v>0.3768199671</v>
      </c>
      <c r="O1198" s="83">
        <f t="shared" si="20"/>
        <v>491.5419212</v>
      </c>
      <c r="P1198" s="83">
        <f t="shared" si="21"/>
        <v>0.1411260182</v>
      </c>
      <c r="Q1198" s="83">
        <f t="shared" si="22"/>
        <v>1</v>
      </c>
      <c r="R1198" s="86">
        <f t="shared" si="31"/>
        <v>161.7190393</v>
      </c>
      <c r="S1198" s="83" t="str">
        <f>min(R1198, offset(Sheet1!$K$9,B1198-1,0))</f>
        <v>#DIV/0!</v>
      </c>
      <c r="T1198" s="83">
        <f t="shared" si="30"/>
        <v>5740.624801</v>
      </c>
      <c r="U1198" s="83">
        <f t="shared" si="26"/>
        <v>0</v>
      </c>
      <c r="V1198" s="83" t="str">
        <f t="shared" si="27"/>
        <v>#DIV/0!</v>
      </c>
      <c r="W1198" s="83" t="str">
        <f t="shared" si="28"/>
        <v>#DIV/0!</v>
      </c>
    </row>
    <row r="1199" ht="12.75" customHeight="1">
      <c r="A1199" s="83">
        <f t="shared" si="29"/>
        <v>24.54</v>
      </c>
      <c r="B1199" s="83">
        <f>IF( ISERROR( MATCH(R1198,Sheet1!$K$9:$K$13,1) ), 1,  MATCH(R1198,Sheet1!$K$9:$K$13,1)+1)</f>
        <v>4</v>
      </c>
      <c r="C1199" s="94">
        <f>IF( ISERROR( MATCH(D1199,Sheet1!$B$25:$B$42) ), 1, MATCH(D1199,Sheet1!$B$25:$B$42))</f>
        <v>11</v>
      </c>
      <c r="D1199" s="83">
        <f>if(U1199, OFFSET(Sheet1!$P$9, 2*B1198-1, 0),T1198)</f>
        <v>5740.624801</v>
      </c>
      <c r="E1199" s="100">
        <f t="array" ref="E1199">index(Sheet1!$C$25:$H$42, C1199,B1199)</f>
        <v>154.9404023</v>
      </c>
      <c r="F1199" s="100">
        <f t="array" ref="F1199">index(Sheet1!$C$25:$H$42, C1199+1,B1199)</f>
        <v>169.0258934</v>
      </c>
      <c r="G1199" s="94">
        <f t="array" ref="G1199">index(Sheet1!$B$25:$B$42, C1199,1)</f>
        <v>5500</v>
      </c>
      <c r="H1199" s="94">
        <f t="array" ref="H1199">index(Sheet1!$B$25:$B$42, C1199+1,1)</f>
        <v>6000</v>
      </c>
      <c r="I1199" s="100">
        <f t="shared" si="17"/>
        <v>161.7190393</v>
      </c>
      <c r="J1199" s="100">
        <f t="array" ref="J1199">index(Sheet1!$F$47:$K$64, C1199,B1199)</f>
        <v>1387.59075</v>
      </c>
      <c r="K1199" s="100">
        <f t="array" ref="K1199">index(Sheet1!$F$47:$K$64, C1199+1,B1199)</f>
        <v>1347.9453</v>
      </c>
      <c r="L1199" s="102">
        <f t="shared" si="18"/>
        <v>1368.511393</v>
      </c>
      <c r="M1199" s="83">
        <f>L1199/( 0.5*Sheet1!$F$18/12)</f>
        <v>1312.324281</v>
      </c>
      <c r="N1199" s="83">
        <f t="shared" si="19"/>
        <v>0.3767798681</v>
      </c>
      <c r="O1199" s="83">
        <f t="shared" si="20"/>
        <v>491.8566314</v>
      </c>
      <c r="P1199" s="83">
        <f t="shared" si="21"/>
        <v>0.1412163742</v>
      </c>
      <c r="Q1199" s="83">
        <f t="shared" si="22"/>
        <v>1</v>
      </c>
      <c r="R1199" s="86">
        <f t="shared" si="31"/>
        <v>161.7707562</v>
      </c>
      <c r="S1199" s="83" t="str">
        <f>min(R1199, offset(Sheet1!$K$9,B1199-1,0))</f>
        <v>#DIV/0!</v>
      </c>
      <c r="T1199" s="83">
        <f t="shared" si="30"/>
        <v>5742.460622</v>
      </c>
      <c r="U1199" s="83">
        <f t="shared" si="26"/>
        <v>0</v>
      </c>
      <c r="V1199" s="83" t="str">
        <f t="shared" si="27"/>
        <v>#DIV/0!</v>
      </c>
      <c r="W1199" s="83" t="str">
        <f t="shared" si="28"/>
        <v>#DIV/0!</v>
      </c>
    </row>
    <row r="1200" ht="12.75" customHeight="1">
      <c r="A1200" s="83">
        <f t="shared" si="29"/>
        <v>24.56</v>
      </c>
      <c r="B1200" s="83">
        <f>IF( ISERROR( MATCH(R1199,Sheet1!$K$9:$K$13,1) ), 1,  MATCH(R1199,Sheet1!$K$9:$K$13,1)+1)</f>
        <v>4</v>
      </c>
      <c r="C1200" s="94">
        <f>IF( ISERROR( MATCH(D1200,Sheet1!$B$25:$B$42) ), 1, MATCH(D1200,Sheet1!$B$25:$B$42))</f>
        <v>11</v>
      </c>
      <c r="D1200" s="83">
        <f>if(U1200, OFFSET(Sheet1!$P$9, 2*B1199-1, 0),T1199)</f>
        <v>5742.460622</v>
      </c>
      <c r="E1200" s="100">
        <f t="array" ref="E1200">index(Sheet1!$C$25:$H$42, C1200,B1200)</f>
        <v>154.9404023</v>
      </c>
      <c r="F1200" s="100">
        <f t="array" ref="F1200">index(Sheet1!$C$25:$H$42, C1200+1,B1200)</f>
        <v>169.0258934</v>
      </c>
      <c r="G1200" s="94">
        <f t="array" ref="G1200">index(Sheet1!$B$25:$B$42, C1200,1)</f>
        <v>5500</v>
      </c>
      <c r="H1200" s="94">
        <f t="array" ref="H1200">index(Sheet1!$B$25:$B$42, C1200+1,1)</f>
        <v>6000</v>
      </c>
      <c r="I1200" s="100">
        <f t="shared" si="17"/>
        <v>161.7707562</v>
      </c>
      <c r="J1200" s="100">
        <f t="array" ref="J1200">index(Sheet1!$F$47:$K$64, C1200,B1200)</f>
        <v>1387.59075</v>
      </c>
      <c r="K1200" s="100">
        <f t="array" ref="K1200">index(Sheet1!$F$47:$K$64, C1200+1,B1200)</f>
        <v>1347.9453</v>
      </c>
      <c r="L1200" s="102">
        <f t="shared" si="18"/>
        <v>1368.365829</v>
      </c>
      <c r="M1200" s="83">
        <f>L1200/( 0.5*Sheet1!$F$18/12)</f>
        <v>1312.184693</v>
      </c>
      <c r="N1200" s="83">
        <f t="shared" si="19"/>
        <v>0.3767397913</v>
      </c>
      <c r="O1200" s="83">
        <f t="shared" si="20"/>
        <v>492.171268</v>
      </c>
      <c r="P1200" s="83">
        <f t="shared" si="21"/>
        <v>0.1413067092</v>
      </c>
      <c r="Q1200" s="83">
        <f t="shared" si="22"/>
        <v>1</v>
      </c>
      <c r="R1200" s="86">
        <f t="shared" si="31"/>
        <v>161.8224445</v>
      </c>
      <c r="S1200" s="83" t="str">
        <f>min(R1200, offset(Sheet1!$K$9,B1200-1,0))</f>
        <v>#DIV/0!</v>
      </c>
      <c r="T1200" s="83">
        <f t="shared" si="30"/>
        <v>5744.295427</v>
      </c>
      <c r="U1200" s="83">
        <f t="shared" si="26"/>
        <v>0</v>
      </c>
      <c r="V1200" s="83" t="str">
        <f t="shared" si="27"/>
        <v>#DIV/0!</v>
      </c>
      <c r="W1200" s="83" t="str">
        <f t="shared" si="28"/>
        <v>#DIV/0!</v>
      </c>
    </row>
    <row r="1201" ht="12.75" customHeight="1">
      <c r="A1201" s="83">
        <f t="shared" si="29"/>
        <v>24.58</v>
      </c>
      <c r="B1201" s="83">
        <f>IF( ISERROR( MATCH(R1200,Sheet1!$K$9:$K$13,1) ), 1,  MATCH(R1200,Sheet1!$K$9:$K$13,1)+1)</f>
        <v>4</v>
      </c>
      <c r="C1201" s="94">
        <f>IF( ISERROR( MATCH(D1201,Sheet1!$B$25:$B$42) ), 1, MATCH(D1201,Sheet1!$B$25:$B$42))</f>
        <v>11</v>
      </c>
      <c r="D1201" s="83">
        <f>if(U1201, OFFSET(Sheet1!$P$9, 2*B1200-1, 0),T1200)</f>
        <v>5744.295427</v>
      </c>
      <c r="E1201" s="100">
        <f t="array" ref="E1201">index(Sheet1!$C$25:$H$42, C1201,B1201)</f>
        <v>154.9404023</v>
      </c>
      <c r="F1201" s="100">
        <f t="array" ref="F1201">index(Sheet1!$C$25:$H$42, C1201+1,B1201)</f>
        <v>169.0258934</v>
      </c>
      <c r="G1201" s="94">
        <f t="array" ref="G1201">index(Sheet1!$B$25:$B$42, C1201,1)</f>
        <v>5500</v>
      </c>
      <c r="H1201" s="94">
        <f t="array" ref="H1201">index(Sheet1!$B$25:$B$42, C1201+1,1)</f>
        <v>6000</v>
      </c>
      <c r="I1201" s="100">
        <f t="shared" si="17"/>
        <v>161.8224445</v>
      </c>
      <c r="J1201" s="100">
        <f t="array" ref="J1201">index(Sheet1!$F$47:$K$64, C1201,B1201)</f>
        <v>1387.59075</v>
      </c>
      <c r="K1201" s="100">
        <f t="array" ref="K1201">index(Sheet1!$F$47:$K$64, C1201+1,B1201)</f>
        <v>1347.9453</v>
      </c>
      <c r="L1201" s="102">
        <f t="shared" si="18"/>
        <v>1368.220346</v>
      </c>
      <c r="M1201" s="83">
        <f>L1201/( 0.5*Sheet1!$F$18/12)</f>
        <v>1312.045183</v>
      </c>
      <c r="N1201" s="83">
        <f t="shared" si="19"/>
        <v>0.3766997367</v>
      </c>
      <c r="O1201" s="83">
        <f t="shared" si="20"/>
        <v>492.485831</v>
      </c>
      <c r="P1201" s="83">
        <f t="shared" si="21"/>
        <v>0.141397023</v>
      </c>
      <c r="Q1201" s="83">
        <f t="shared" si="22"/>
        <v>1</v>
      </c>
      <c r="R1201" s="86">
        <f t="shared" si="31"/>
        <v>161.8741041</v>
      </c>
      <c r="S1201" s="83" t="str">
        <f>min(R1201, offset(Sheet1!$K$9,B1201-1,0))</f>
        <v>#DIV/0!</v>
      </c>
      <c r="T1201" s="83">
        <f t="shared" si="30"/>
        <v>5746.129216</v>
      </c>
      <c r="U1201" s="83">
        <f t="shared" si="26"/>
        <v>0</v>
      </c>
      <c r="V1201" s="83" t="str">
        <f t="shared" si="27"/>
        <v>#DIV/0!</v>
      </c>
      <c r="W1201" s="83" t="str">
        <f t="shared" si="28"/>
        <v>#DIV/0!</v>
      </c>
    </row>
    <row r="1202" ht="12.75" customHeight="1">
      <c r="A1202" s="83">
        <f t="shared" si="29"/>
        <v>24.6</v>
      </c>
      <c r="B1202" s="83">
        <f>IF( ISERROR( MATCH(R1201,Sheet1!$K$9:$K$13,1) ), 1,  MATCH(R1201,Sheet1!$K$9:$K$13,1)+1)</f>
        <v>4</v>
      </c>
      <c r="C1202" s="94">
        <f>IF( ISERROR( MATCH(D1202,Sheet1!$B$25:$B$42) ), 1, MATCH(D1202,Sheet1!$B$25:$B$42))</f>
        <v>11</v>
      </c>
      <c r="D1202" s="83">
        <f>if(U1202, OFFSET(Sheet1!$P$9, 2*B1201-1, 0),T1201)</f>
        <v>5746.129216</v>
      </c>
      <c r="E1202" s="100">
        <f t="array" ref="E1202">index(Sheet1!$C$25:$H$42, C1202,B1202)</f>
        <v>154.9404023</v>
      </c>
      <c r="F1202" s="100">
        <f t="array" ref="F1202">index(Sheet1!$C$25:$H$42, C1202+1,B1202)</f>
        <v>169.0258934</v>
      </c>
      <c r="G1202" s="94">
        <f t="array" ref="G1202">index(Sheet1!$B$25:$B$42, C1202,1)</f>
        <v>5500</v>
      </c>
      <c r="H1202" s="94">
        <f t="array" ref="H1202">index(Sheet1!$B$25:$B$42, C1202+1,1)</f>
        <v>6000</v>
      </c>
      <c r="I1202" s="100">
        <f t="shared" si="17"/>
        <v>161.8741041</v>
      </c>
      <c r="J1202" s="100">
        <f t="array" ref="J1202">index(Sheet1!$F$47:$K$64, C1202,B1202)</f>
        <v>1387.59075</v>
      </c>
      <c r="K1202" s="100">
        <f t="array" ref="K1202">index(Sheet1!$F$47:$K$64, C1202+1,B1202)</f>
        <v>1347.9453</v>
      </c>
      <c r="L1202" s="102">
        <f t="shared" si="18"/>
        <v>1368.074943</v>
      </c>
      <c r="M1202" s="83">
        <f>L1202/( 0.5*Sheet1!$F$18/12)</f>
        <v>1311.90575</v>
      </c>
      <c r="N1202" s="83">
        <f t="shared" si="19"/>
        <v>0.3766597042</v>
      </c>
      <c r="O1202" s="83">
        <f t="shared" si="20"/>
        <v>492.8003201</v>
      </c>
      <c r="P1202" s="83">
        <f t="shared" si="21"/>
        <v>0.1414873156</v>
      </c>
      <c r="Q1202" s="83">
        <f t="shared" si="22"/>
        <v>1</v>
      </c>
      <c r="R1202" s="86">
        <f t="shared" si="31"/>
        <v>161.9257351</v>
      </c>
      <c r="S1202" s="83" t="str">
        <f>min(R1202, offset(Sheet1!$K$9,B1202-1,0))</f>
        <v>#DIV/0!</v>
      </c>
      <c r="T1202" s="83">
        <f t="shared" si="30"/>
        <v>5747.96199</v>
      </c>
      <c r="U1202" s="83">
        <f t="shared" si="26"/>
        <v>0</v>
      </c>
      <c r="V1202" s="83" t="str">
        <f t="shared" si="27"/>
        <v>#DIV/0!</v>
      </c>
      <c r="W1202" s="83" t="str">
        <f t="shared" si="28"/>
        <v>#DIV/0!</v>
      </c>
    </row>
    <row r="1203" ht="12.75" customHeight="1">
      <c r="A1203" s="83">
        <f t="shared" si="29"/>
        <v>24.62</v>
      </c>
      <c r="B1203" s="83">
        <f>IF( ISERROR( MATCH(R1202,Sheet1!$K$9:$K$13,1) ), 1,  MATCH(R1202,Sheet1!$K$9:$K$13,1)+1)</f>
        <v>4</v>
      </c>
      <c r="C1203" s="94">
        <f>IF( ISERROR( MATCH(D1203,Sheet1!$B$25:$B$42) ), 1, MATCH(D1203,Sheet1!$B$25:$B$42))</f>
        <v>11</v>
      </c>
      <c r="D1203" s="83">
        <f>if(U1203, OFFSET(Sheet1!$P$9, 2*B1202-1, 0),T1202)</f>
        <v>5747.96199</v>
      </c>
      <c r="E1203" s="100">
        <f t="array" ref="E1203">index(Sheet1!$C$25:$H$42, C1203,B1203)</f>
        <v>154.9404023</v>
      </c>
      <c r="F1203" s="100">
        <f t="array" ref="F1203">index(Sheet1!$C$25:$H$42, C1203+1,B1203)</f>
        <v>169.0258934</v>
      </c>
      <c r="G1203" s="94">
        <f t="array" ref="G1203">index(Sheet1!$B$25:$B$42, C1203,1)</f>
        <v>5500</v>
      </c>
      <c r="H1203" s="94">
        <f t="array" ref="H1203">index(Sheet1!$B$25:$B$42, C1203+1,1)</f>
        <v>6000</v>
      </c>
      <c r="I1203" s="100">
        <f t="shared" si="17"/>
        <v>161.9257351</v>
      </c>
      <c r="J1203" s="100">
        <f t="array" ref="J1203">index(Sheet1!$F$47:$K$64, C1203,B1203)</f>
        <v>1387.59075</v>
      </c>
      <c r="K1203" s="100">
        <f t="array" ref="K1203">index(Sheet1!$F$47:$K$64, C1203+1,B1203)</f>
        <v>1347.9453</v>
      </c>
      <c r="L1203" s="102">
        <f t="shared" si="18"/>
        <v>1367.929621</v>
      </c>
      <c r="M1203" s="83">
        <f>L1203/( 0.5*Sheet1!$F$18/12)</f>
        <v>1311.766394</v>
      </c>
      <c r="N1203" s="83">
        <f t="shared" si="19"/>
        <v>0.376619694</v>
      </c>
      <c r="O1203" s="83">
        <f t="shared" si="20"/>
        <v>493.1147354</v>
      </c>
      <c r="P1203" s="83">
        <f t="shared" si="21"/>
        <v>0.141577587</v>
      </c>
      <c r="Q1203" s="83">
        <f t="shared" si="22"/>
        <v>1</v>
      </c>
      <c r="R1203" s="86">
        <f t="shared" si="31"/>
        <v>161.9773376</v>
      </c>
      <c r="S1203" s="83" t="str">
        <f>min(R1203, offset(Sheet1!$K$9,B1203-1,0))</f>
        <v>#DIV/0!</v>
      </c>
      <c r="T1203" s="83">
        <f t="shared" si="30"/>
        <v>5749.793748</v>
      </c>
      <c r="U1203" s="83">
        <f t="shared" si="26"/>
        <v>0</v>
      </c>
      <c r="V1203" s="83" t="str">
        <f t="shared" si="27"/>
        <v>#DIV/0!</v>
      </c>
      <c r="W1203" s="83" t="str">
        <f t="shared" si="28"/>
        <v>#DIV/0!</v>
      </c>
    </row>
    <row r="1204" ht="12.75" customHeight="1">
      <c r="A1204" s="83">
        <f t="shared" si="29"/>
        <v>24.64</v>
      </c>
      <c r="B1204" s="83">
        <f>IF( ISERROR( MATCH(R1203,Sheet1!$K$9:$K$13,1) ), 1,  MATCH(R1203,Sheet1!$K$9:$K$13,1)+1)</f>
        <v>4</v>
      </c>
      <c r="C1204" s="94">
        <f>IF( ISERROR( MATCH(D1204,Sheet1!$B$25:$B$42) ), 1, MATCH(D1204,Sheet1!$B$25:$B$42))</f>
        <v>11</v>
      </c>
      <c r="D1204" s="83">
        <f>if(U1204, OFFSET(Sheet1!$P$9, 2*B1203-1, 0),T1203)</f>
        <v>5749.793748</v>
      </c>
      <c r="E1204" s="100">
        <f t="array" ref="E1204">index(Sheet1!$C$25:$H$42, C1204,B1204)</f>
        <v>154.9404023</v>
      </c>
      <c r="F1204" s="100">
        <f t="array" ref="F1204">index(Sheet1!$C$25:$H$42, C1204+1,B1204)</f>
        <v>169.0258934</v>
      </c>
      <c r="G1204" s="94">
        <f t="array" ref="G1204">index(Sheet1!$B$25:$B$42, C1204,1)</f>
        <v>5500</v>
      </c>
      <c r="H1204" s="94">
        <f t="array" ref="H1204">index(Sheet1!$B$25:$B$42, C1204+1,1)</f>
        <v>6000</v>
      </c>
      <c r="I1204" s="100">
        <f t="shared" si="17"/>
        <v>161.9773376</v>
      </c>
      <c r="J1204" s="100">
        <f t="array" ref="J1204">index(Sheet1!$F$47:$K$64, C1204,B1204)</f>
        <v>1387.59075</v>
      </c>
      <c r="K1204" s="100">
        <f t="array" ref="K1204">index(Sheet1!$F$47:$K$64, C1204+1,B1204)</f>
        <v>1347.9453</v>
      </c>
      <c r="L1204" s="102">
        <f t="shared" si="18"/>
        <v>1367.784379</v>
      </c>
      <c r="M1204" s="83">
        <f>L1204/( 0.5*Sheet1!$F$18/12)</f>
        <v>1311.627116</v>
      </c>
      <c r="N1204" s="83">
        <f t="shared" si="19"/>
        <v>0.3765797059</v>
      </c>
      <c r="O1204" s="83">
        <f t="shared" si="20"/>
        <v>493.4290767</v>
      </c>
      <c r="P1204" s="83">
        <f t="shared" si="21"/>
        <v>0.1416678371</v>
      </c>
      <c r="Q1204" s="83">
        <f t="shared" si="22"/>
        <v>1</v>
      </c>
      <c r="R1204" s="86">
        <f t="shared" si="31"/>
        <v>162.0289114</v>
      </c>
      <c r="S1204" s="83" t="str">
        <f>min(R1204, offset(Sheet1!$K$9,B1204-1,0))</f>
        <v>#DIV/0!</v>
      </c>
      <c r="T1204" s="83">
        <f t="shared" si="30"/>
        <v>5751.624491</v>
      </c>
      <c r="U1204" s="83">
        <f t="shared" si="26"/>
        <v>0</v>
      </c>
      <c r="V1204" s="83" t="str">
        <f t="shared" si="27"/>
        <v>#DIV/0!</v>
      </c>
      <c r="W1204" s="83" t="str">
        <f t="shared" si="28"/>
        <v>#DIV/0!</v>
      </c>
    </row>
    <row r="1205" ht="12.75" customHeight="1">
      <c r="A1205" s="83">
        <f t="shared" si="29"/>
        <v>24.66</v>
      </c>
      <c r="B1205" s="83">
        <f>IF( ISERROR( MATCH(R1204,Sheet1!$K$9:$K$13,1) ), 1,  MATCH(R1204,Sheet1!$K$9:$K$13,1)+1)</f>
        <v>4</v>
      </c>
      <c r="C1205" s="94">
        <f>IF( ISERROR( MATCH(D1205,Sheet1!$B$25:$B$42) ), 1, MATCH(D1205,Sheet1!$B$25:$B$42))</f>
        <v>11</v>
      </c>
      <c r="D1205" s="83">
        <f>if(U1205, OFFSET(Sheet1!$P$9, 2*B1204-1, 0),T1204)</f>
        <v>5751.624491</v>
      </c>
      <c r="E1205" s="100">
        <f t="array" ref="E1205">index(Sheet1!$C$25:$H$42, C1205,B1205)</f>
        <v>154.9404023</v>
      </c>
      <c r="F1205" s="100">
        <f t="array" ref="F1205">index(Sheet1!$C$25:$H$42, C1205+1,B1205)</f>
        <v>169.0258934</v>
      </c>
      <c r="G1205" s="94">
        <f t="array" ref="G1205">index(Sheet1!$B$25:$B$42, C1205,1)</f>
        <v>5500</v>
      </c>
      <c r="H1205" s="94">
        <f t="array" ref="H1205">index(Sheet1!$B$25:$B$42, C1205+1,1)</f>
        <v>6000</v>
      </c>
      <c r="I1205" s="100">
        <f t="shared" si="17"/>
        <v>162.0289114</v>
      </c>
      <c r="J1205" s="100">
        <f t="array" ref="J1205">index(Sheet1!$F$47:$K$64, C1205,B1205)</f>
        <v>1387.59075</v>
      </c>
      <c r="K1205" s="100">
        <f t="array" ref="K1205">index(Sheet1!$F$47:$K$64, C1205+1,B1205)</f>
        <v>1347.9453</v>
      </c>
      <c r="L1205" s="102">
        <f t="shared" si="18"/>
        <v>1367.639218</v>
      </c>
      <c r="M1205" s="83">
        <f>L1205/( 0.5*Sheet1!$F$18/12)</f>
        <v>1311.487914</v>
      </c>
      <c r="N1205" s="83">
        <f t="shared" si="19"/>
        <v>0.3765397399</v>
      </c>
      <c r="O1205" s="83">
        <f t="shared" si="20"/>
        <v>493.7433438</v>
      </c>
      <c r="P1205" s="83">
        <f t="shared" si="21"/>
        <v>0.141758066</v>
      </c>
      <c r="Q1205" s="83">
        <f t="shared" si="22"/>
        <v>1</v>
      </c>
      <c r="R1205" s="86">
        <f t="shared" si="31"/>
        <v>162.0804566</v>
      </c>
      <c r="S1205" s="83" t="str">
        <f>min(R1205, offset(Sheet1!$K$9,B1205-1,0))</f>
        <v>#DIV/0!</v>
      </c>
      <c r="T1205" s="83">
        <f t="shared" si="30"/>
        <v>5753.45422</v>
      </c>
      <c r="U1205" s="83">
        <f t="shared" si="26"/>
        <v>0</v>
      </c>
      <c r="V1205" s="83" t="str">
        <f t="shared" si="27"/>
        <v>#DIV/0!</v>
      </c>
      <c r="W1205" s="83" t="str">
        <f t="shared" si="28"/>
        <v>#DIV/0!</v>
      </c>
    </row>
    <row r="1206" ht="12.75" customHeight="1">
      <c r="A1206" s="83">
        <f t="shared" si="29"/>
        <v>24.68</v>
      </c>
      <c r="B1206" s="83">
        <f>IF( ISERROR( MATCH(R1205,Sheet1!$K$9:$K$13,1) ), 1,  MATCH(R1205,Sheet1!$K$9:$K$13,1)+1)</f>
        <v>4</v>
      </c>
      <c r="C1206" s="94">
        <f>IF( ISERROR( MATCH(D1206,Sheet1!$B$25:$B$42) ), 1, MATCH(D1206,Sheet1!$B$25:$B$42))</f>
        <v>11</v>
      </c>
      <c r="D1206" s="83">
        <f>if(U1206, OFFSET(Sheet1!$P$9, 2*B1205-1, 0),T1205)</f>
        <v>5753.45422</v>
      </c>
      <c r="E1206" s="100">
        <f t="array" ref="E1206">index(Sheet1!$C$25:$H$42, C1206,B1206)</f>
        <v>154.9404023</v>
      </c>
      <c r="F1206" s="100">
        <f t="array" ref="F1206">index(Sheet1!$C$25:$H$42, C1206+1,B1206)</f>
        <v>169.0258934</v>
      </c>
      <c r="G1206" s="94">
        <f t="array" ref="G1206">index(Sheet1!$B$25:$B$42, C1206,1)</f>
        <v>5500</v>
      </c>
      <c r="H1206" s="94">
        <f t="array" ref="H1206">index(Sheet1!$B$25:$B$42, C1206+1,1)</f>
        <v>6000</v>
      </c>
      <c r="I1206" s="100">
        <f t="shared" si="17"/>
        <v>162.0804566</v>
      </c>
      <c r="J1206" s="100">
        <f t="array" ref="J1206">index(Sheet1!$F$47:$K$64, C1206,B1206)</f>
        <v>1387.59075</v>
      </c>
      <c r="K1206" s="100">
        <f t="array" ref="K1206">index(Sheet1!$F$47:$K$64, C1206+1,B1206)</f>
        <v>1347.9453</v>
      </c>
      <c r="L1206" s="102">
        <f t="shared" si="18"/>
        <v>1367.494137</v>
      </c>
      <c r="M1206" s="83">
        <f>L1206/( 0.5*Sheet1!$F$18/12)</f>
        <v>1311.34879</v>
      </c>
      <c r="N1206" s="83">
        <f t="shared" si="19"/>
        <v>0.3764997962</v>
      </c>
      <c r="O1206" s="83">
        <f t="shared" si="20"/>
        <v>494.0575368</v>
      </c>
      <c r="P1206" s="83">
        <f t="shared" si="21"/>
        <v>0.1418482736</v>
      </c>
      <c r="Q1206" s="83">
        <f t="shared" si="22"/>
        <v>1</v>
      </c>
      <c r="R1206" s="86">
        <f t="shared" si="31"/>
        <v>162.1319733</v>
      </c>
      <c r="S1206" s="83" t="str">
        <f>min(R1206, offset(Sheet1!$K$9,B1206-1,0))</f>
        <v>#DIV/0!</v>
      </c>
      <c r="T1206" s="83">
        <f t="shared" si="30"/>
        <v>5755.282934</v>
      </c>
      <c r="U1206" s="83">
        <f t="shared" si="26"/>
        <v>0</v>
      </c>
      <c r="V1206" s="83" t="str">
        <f t="shared" si="27"/>
        <v>#DIV/0!</v>
      </c>
      <c r="W1206" s="83" t="str">
        <f t="shared" si="28"/>
        <v>#DIV/0!</v>
      </c>
    </row>
    <row r="1207" ht="12.75" customHeight="1">
      <c r="A1207" s="83">
        <f t="shared" si="29"/>
        <v>24.7</v>
      </c>
      <c r="B1207" s="83">
        <f>IF( ISERROR( MATCH(R1206,Sheet1!$K$9:$K$13,1) ), 1,  MATCH(R1206,Sheet1!$K$9:$K$13,1)+1)</f>
        <v>4</v>
      </c>
      <c r="C1207" s="94">
        <f>IF( ISERROR( MATCH(D1207,Sheet1!$B$25:$B$42) ), 1, MATCH(D1207,Sheet1!$B$25:$B$42))</f>
        <v>11</v>
      </c>
      <c r="D1207" s="83">
        <f>if(U1207, OFFSET(Sheet1!$P$9, 2*B1206-1, 0),T1206)</f>
        <v>5755.282934</v>
      </c>
      <c r="E1207" s="100">
        <f t="array" ref="E1207">index(Sheet1!$C$25:$H$42, C1207,B1207)</f>
        <v>154.9404023</v>
      </c>
      <c r="F1207" s="100">
        <f t="array" ref="F1207">index(Sheet1!$C$25:$H$42, C1207+1,B1207)</f>
        <v>169.0258934</v>
      </c>
      <c r="G1207" s="94">
        <f t="array" ref="G1207">index(Sheet1!$B$25:$B$42, C1207,1)</f>
        <v>5500</v>
      </c>
      <c r="H1207" s="94">
        <f t="array" ref="H1207">index(Sheet1!$B$25:$B$42, C1207+1,1)</f>
        <v>6000</v>
      </c>
      <c r="I1207" s="100">
        <f t="shared" si="17"/>
        <v>162.1319733</v>
      </c>
      <c r="J1207" s="100">
        <f t="array" ref="J1207">index(Sheet1!$F$47:$K$64, C1207,B1207)</f>
        <v>1387.59075</v>
      </c>
      <c r="K1207" s="100">
        <f t="array" ref="K1207">index(Sheet1!$F$47:$K$64, C1207+1,B1207)</f>
        <v>1347.9453</v>
      </c>
      <c r="L1207" s="102">
        <f t="shared" si="18"/>
        <v>1367.349136</v>
      </c>
      <c r="M1207" s="83">
        <f>L1207/( 0.5*Sheet1!$F$18/12)</f>
        <v>1311.209743</v>
      </c>
      <c r="N1207" s="83">
        <f t="shared" si="19"/>
        <v>0.3764598745</v>
      </c>
      <c r="O1207" s="83">
        <f t="shared" si="20"/>
        <v>494.3716554</v>
      </c>
      <c r="P1207" s="83">
        <f t="shared" si="21"/>
        <v>0.1419384598</v>
      </c>
      <c r="Q1207" s="83">
        <f t="shared" si="22"/>
        <v>1</v>
      </c>
      <c r="R1207" s="86">
        <f t="shared" si="31"/>
        <v>162.1834614</v>
      </c>
      <c r="S1207" s="83" t="str">
        <f>min(R1207, offset(Sheet1!$K$9,B1207-1,0))</f>
        <v>#DIV/0!</v>
      </c>
      <c r="T1207" s="83">
        <f t="shared" si="30"/>
        <v>5757.110634</v>
      </c>
      <c r="U1207" s="83">
        <f t="shared" si="26"/>
        <v>0</v>
      </c>
      <c r="V1207" s="83" t="str">
        <f t="shared" si="27"/>
        <v>#DIV/0!</v>
      </c>
      <c r="W1207" s="83" t="str">
        <f t="shared" si="28"/>
        <v>#DIV/0!</v>
      </c>
    </row>
    <row r="1208" ht="12.75" customHeight="1">
      <c r="A1208" s="83">
        <f t="shared" si="29"/>
        <v>24.72</v>
      </c>
      <c r="B1208" s="83">
        <f>IF( ISERROR( MATCH(R1207,Sheet1!$K$9:$K$13,1) ), 1,  MATCH(R1207,Sheet1!$K$9:$K$13,1)+1)</f>
        <v>4</v>
      </c>
      <c r="C1208" s="94">
        <f>IF( ISERROR( MATCH(D1208,Sheet1!$B$25:$B$42) ), 1, MATCH(D1208,Sheet1!$B$25:$B$42))</f>
        <v>11</v>
      </c>
      <c r="D1208" s="83">
        <f>if(U1208, OFFSET(Sheet1!$P$9, 2*B1207-1, 0),T1207)</f>
        <v>5757.110634</v>
      </c>
      <c r="E1208" s="100">
        <f t="array" ref="E1208">index(Sheet1!$C$25:$H$42, C1208,B1208)</f>
        <v>154.9404023</v>
      </c>
      <c r="F1208" s="100">
        <f t="array" ref="F1208">index(Sheet1!$C$25:$H$42, C1208+1,B1208)</f>
        <v>169.0258934</v>
      </c>
      <c r="G1208" s="94">
        <f t="array" ref="G1208">index(Sheet1!$B$25:$B$42, C1208,1)</f>
        <v>5500</v>
      </c>
      <c r="H1208" s="94">
        <f t="array" ref="H1208">index(Sheet1!$B$25:$B$42, C1208+1,1)</f>
        <v>6000</v>
      </c>
      <c r="I1208" s="100">
        <f t="shared" si="17"/>
        <v>162.1834614</v>
      </c>
      <c r="J1208" s="100">
        <f t="array" ref="J1208">index(Sheet1!$F$47:$K$64, C1208,B1208)</f>
        <v>1387.59075</v>
      </c>
      <c r="K1208" s="100">
        <f t="array" ref="K1208">index(Sheet1!$F$47:$K$64, C1208+1,B1208)</f>
        <v>1347.9453</v>
      </c>
      <c r="L1208" s="102">
        <f t="shared" si="18"/>
        <v>1367.204216</v>
      </c>
      <c r="M1208" s="83">
        <f>L1208/( 0.5*Sheet1!$F$18/12)</f>
        <v>1311.070773</v>
      </c>
      <c r="N1208" s="83">
        <f t="shared" si="19"/>
        <v>0.376419975</v>
      </c>
      <c r="O1208" s="83">
        <f t="shared" si="20"/>
        <v>494.6856997</v>
      </c>
      <c r="P1208" s="83">
        <f t="shared" si="21"/>
        <v>0.1420286247</v>
      </c>
      <c r="Q1208" s="83">
        <f t="shared" si="22"/>
        <v>1</v>
      </c>
      <c r="R1208" s="86">
        <f t="shared" si="31"/>
        <v>162.234921</v>
      </c>
      <c r="S1208" s="83" t="str">
        <f>min(R1208, offset(Sheet1!$K$9,B1208-1,0))</f>
        <v>#DIV/0!</v>
      </c>
      <c r="T1208" s="83">
        <f t="shared" si="30"/>
        <v>5758.937321</v>
      </c>
      <c r="U1208" s="83">
        <f t="shared" si="26"/>
        <v>0</v>
      </c>
      <c r="V1208" s="83" t="str">
        <f t="shared" si="27"/>
        <v>#DIV/0!</v>
      </c>
      <c r="W1208" s="83" t="str">
        <f t="shared" si="28"/>
        <v>#DIV/0!</v>
      </c>
    </row>
    <row r="1209" ht="12.75" customHeight="1">
      <c r="A1209" s="83">
        <f t="shared" si="29"/>
        <v>24.74</v>
      </c>
      <c r="B1209" s="83">
        <f>IF( ISERROR( MATCH(R1208,Sheet1!$K$9:$K$13,1) ), 1,  MATCH(R1208,Sheet1!$K$9:$K$13,1)+1)</f>
        <v>4</v>
      </c>
      <c r="C1209" s="94">
        <f>IF( ISERROR( MATCH(D1209,Sheet1!$B$25:$B$42) ), 1, MATCH(D1209,Sheet1!$B$25:$B$42))</f>
        <v>11</v>
      </c>
      <c r="D1209" s="83">
        <f>if(U1209, OFFSET(Sheet1!$P$9, 2*B1208-1, 0),T1208)</f>
        <v>5758.937321</v>
      </c>
      <c r="E1209" s="100">
        <f t="array" ref="E1209">index(Sheet1!$C$25:$H$42, C1209,B1209)</f>
        <v>154.9404023</v>
      </c>
      <c r="F1209" s="100">
        <f t="array" ref="F1209">index(Sheet1!$C$25:$H$42, C1209+1,B1209)</f>
        <v>169.0258934</v>
      </c>
      <c r="G1209" s="94">
        <f t="array" ref="G1209">index(Sheet1!$B$25:$B$42, C1209,1)</f>
        <v>5500</v>
      </c>
      <c r="H1209" s="94">
        <f t="array" ref="H1209">index(Sheet1!$B$25:$B$42, C1209+1,1)</f>
        <v>6000</v>
      </c>
      <c r="I1209" s="100">
        <f t="shared" si="17"/>
        <v>162.234921</v>
      </c>
      <c r="J1209" s="100">
        <f t="array" ref="J1209">index(Sheet1!$F$47:$K$64, C1209,B1209)</f>
        <v>1387.59075</v>
      </c>
      <c r="K1209" s="100">
        <f t="array" ref="K1209">index(Sheet1!$F$47:$K$64, C1209+1,B1209)</f>
        <v>1347.9453</v>
      </c>
      <c r="L1209" s="102">
        <f t="shared" si="18"/>
        <v>1367.059377</v>
      </c>
      <c r="M1209" s="83">
        <f>L1209/( 0.5*Sheet1!$F$18/12)</f>
        <v>1310.93188</v>
      </c>
      <c r="N1209" s="83">
        <f t="shared" si="19"/>
        <v>0.3763800976</v>
      </c>
      <c r="O1209" s="83">
        <f t="shared" si="20"/>
        <v>494.9996693</v>
      </c>
      <c r="P1209" s="83">
        <f t="shared" si="21"/>
        <v>0.1421187681</v>
      </c>
      <c r="Q1209" s="83">
        <f t="shared" si="22"/>
        <v>1</v>
      </c>
      <c r="R1209" s="86">
        <f t="shared" si="31"/>
        <v>162.286352</v>
      </c>
      <c r="S1209" s="83" t="str">
        <f>min(R1209, offset(Sheet1!$K$9,B1209-1,0))</f>
        <v>#DIV/0!</v>
      </c>
      <c r="T1209" s="83">
        <f t="shared" si="30"/>
        <v>5760.762994</v>
      </c>
      <c r="U1209" s="83">
        <f t="shared" si="26"/>
        <v>0</v>
      </c>
      <c r="V1209" s="83" t="str">
        <f t="shared" si="27"/>
        <v>#DIV/0!</v>
      </c>
      <c r="W1209" s="83" t="str">
        <f t="shared" si="28"/>
        <v>#DIV/0!</v>
      </c>
    </row>
    <row r="1210" ht="12.75" customHeight="1">
      <c r="A1210" s="83">
        <f t="shared" si="29"/>
        <v>24.76</v>
      </c>
      <c r="B1210" s="83">
        <f>IF( ISERROR( MATCH(R1209,Sheet1!$K$9:$K$13,1) ), 1,  MATCH(R1209,Sheet1!$K$9:$K$13,1)+1)</f>
        <v>4</v>
      </c>
      <c r="C1210" s="94">
        <f>IF( ISERROR( MATCH(D1210,Sheet1!$B$25:$B$42) ), 1, MATCH(D1210,Sheet1!$B$25:$B$42))</f>
        <v>11</v>
      </c>
      <c r="D1210" s="83">
        <f>if(U1210, OFFSET(Sheet1!$P$9, 2*B1209-1, 0),T1209)</f>
        <v>5760.762994</v>
      </c>
      <c r="E1210" s="100">
        <f t="array" ref="E1210">index(Sheet1!$C$25:$H$42, C1210,B1210)</f>
        <v>154.9404023</v>
      </c>
      <c r="F1210" s="100">
        <f t="array" ref="F1210">index(Sheet1!$C$25:$H$42, C1210+1,B1210)</f>
        <v>169.0258934</v>
      </c>
      <c r="G1210" s="94">
        <f t="array" ref="G1210">index(Sheet1!$B$25:$B$42, C1210,1)</f>
        <v>5500</v>
      </c>
      <c r="H1210" s="94">
        <f t="array" ref="H1210">index(Sheet1!$B$25:$B$42, C1210+1,1)</f>
        <v>6000</v>
      </c>
      <c r="I1210" s="100">
        <f t="shared" si="17"/>
        <v>162.286352</v>
      </c>
      <c r="J1210" s="100">
        <f t="array" ref="J1210">index(Sheet1!$F$47:$K$64, C1210,B1210)</f>
        <v>1387.59075</v>
      </c>
      <c r="K1210" s="100">
        <f t="array" ref="K1210">index(Sheet1!$F$47:$K$64, C1210+1,B1210)</f>
        <v>1347.9453</v>
      </c>
      <c r="L1210" s="102">
        <f t="shared" si="18"/>
        <v>1366.914618</v>
      </c>
      <c r="M1210" s="83">
        <f>L1210/( 0.5*Sheet1!$F$18/12)</f>
        <v>1310.793064</v>
      </c>
      <c r="N1210" s="83">
        <f t="shared" si="19"/>
        <v>0.3763402423</v>
      </c>
      <c r="O1210" s="83">
        <f t="shared" si="20"/>
        <v>495.3135644</v>
      </c>
      <c r="P1210" s="83">
        <f t="shared" si="21"/>
        <v>0.1422088901</v>
      </c>
      <c r="Q1210" s="83">
        <f t="shared" si="22"/>
        <v>1</v>
      </c>
      <c r="R1210" s="86">
        <f t="shared" si="31"/>
        <v>162.3377545</v>
      </c>
      <c r="S1210" s="83" t="str">
        <f>min(R1210, offset(Sheet1!$K$9,B1210-1,0))</f>
        <v>#DIV/0!</v>
      </c>
      <c r="T1210" s="83">
        <f t="shared" si="30"/>
        <v>5762.587654</v>
      </c>
      <c r="U1210" s="83">
        <f t="shared" si="26"/>
        <v>0</v>
      </c>
      <c r="V1210" s="83" t="str">
        <f t="shared" si="27"/>
        <v>#DIV/0!</v>
      </c>
      <c r="W1210" s="83" t="str">
        <f t="shared" si="28"/>
        <v>#DIV/0!</v>
      </c>
    </row>
    <row r="1211" ht="12.75" customHeight="1">
      <c r="A1211" s="83">
        <f t="shared" si="29"/>
        <v>24.78</v>
      </c>
      <c r="B1211" s="83">
        <f>IF( ISERROR( MATCH(R1210,Sheet1!$K$9:$K$13,1) ), 1,  MATCH(R1210,Sheet1!$K$9:$K$13,1)+1)</f>
        <v>4</v>
      </c>
      <c r="C1211" s="94">
        <f>IF( ISERROR( MATCH(D1211,Sheet1!$B$25:$B$42) ), 1, MATCH(D1211,Sheet1!$B$25:$B$42))</f>
        <v>11</v>
      </c>
      <c r="D1211" s="83">
        <f>if(U1211, OFFSET(Sheet1!$P$9, 2*B1210-1, 0),T1210)</f>
        <v>5762.587654</v>
      </c>
      <c r="E1211" s="100">
        <f t="array" ref="E1211">index(Sheet1!$C$25:$H$42, C1211,B1211)</f>
        <v>154.9404023</v>
      </c>
      <c r="F1211" s="100">
        <f t="array" ref="F1211">index(Sheet1!$C$25:$H$42, C1211+1,B1211)</f>
        <v>169.0258934</v>
      </c>
      <c r="G1211" s="94">
        <f t="array" ref="G1211">index(Sheet1!$B$25:$B$42, C1211,1)</f>
        <v>5500</v>
      </c>
      <c r="H1211" s="94">
        <f t="array" ref="H1211">index(Sheet1!$B$25:$B$42, C1211+1,1)</f>
        <v>6000</v>
      </c>
      <c r="I1211" s="100">
        <f t="shared" si="17"/>
        <v>162.3377545</v>
      </c>
      <c r="J1211" s="100">
        <f t="array" ref="J1211">index(Sheet1!$F$47:$K$64, C1211,B1211)</f>
        <v>1387.59075</v>
      </c>
      <c r="K1211" s="100">
        <f t="array" ref="K1211">index(Sheet1!$F$47:$K$64, C1211+1,B1211)</f>
        <v>1347.9453</v>
      </c>
      <c r="L1211" s="102">
        <f t="shared" si="18"/>
        <v>1366.769939</v>
      </c>
      <c r="M1211" s="83">
        <f>L1211/( 0.5*Sheet1!$F$18/12)</f>
        <v>1310.654325</v>
      </c>
      <c r="N1211" s="83">
        <f t="shared" si="19"/>
        <v>0.3763004092</v>
      </c>
      <c r="O1211" s="83">
        <f t="shared" si="20"/>
        <v>495.6273847</v>
      </c>
      <c r="P1211" s="83">
        <f t="shared" si="21"/>
        <v>0.1422989907</v>
      </c>
      <c r="Q1211" s="83">
        <f t="shared" si="22"/>
        <v>1</v>
      </c>
      <c r="R1211" s="86">
        <f t="shared" si="31"/>
        <v>162.3891284</v>
      </c>
      <c r="S1211" s="83" t="str">
        <f>min(R1211, offset(Sheet1!$K$9,B1211-1,0))</f>
        <v>#DIV/0!</v>
      </c>
      <c r="T1211" s="83">
        <f t="shared" si="30"/>
        <v>5764.411302</v>
      </c>
      <c r="U1211" s="83">
        <f t="shared" si="26"/>
        <v>0</v>
      </c>
      <c r="V1211" s="83" t="str">
        <f t="shared" si="27"/>
        <v>#DIV/0!</v>
      </c>
      <c r="W1211" s="83" t="str">
        <f t="shared" si="28"/>
        <v>#DIV/0!</v>
      </c>
    </row>
    <row r="1212" ht="12.75" customHeight="1">
      <c r="A1212" s="83">
        <f t="shared" si="29"/>
        <v>24.8</v>
      </c>
      <c r="B1212" s="83">
        <f>IF( ISERROR( MATCH(R1211,Sheet1!$K$9:$K$13,1) ), 1,  MATCH(R1211,Sheet1!$K$9:$K$13,1)+1)</f>
        <v>4</v>
      </c>
      <c r="C1212" s="94">
        <f>IF( ISERROR( MATCH(D1212,Sheet1!$B$25:$B$42) ), 1, MATCH(D1212,Sheet1!$B$25:$B$42))</f>
        <v>11</v>
      </c>
      <c r="D1212" s="83">
        <f>if(U1212, OFFSET(Sheet1!$P$9, 2*B1211-1, 0),T1211)</f>
        <v>5764.411302</v>
      </c>
      <c r="E1212" s="100">
        <f t="array" ref="E1212">index(Sheet1!$C$25:$H$42, C1212,B1212)</f>
        <v>154.9404023</v>
      </c>
      <c r="F1212" s="100">
        <f t="array" ref="F1212">index(Sheet1!$C$25:$H$42, C1212+1,B1212)</f>
        <v>169.0258934</v>
      </c>
      <c r="G1212" s="94">
        <f t="array" ref="G1212">index(Sheet1!$B$25:$B$42, C1212,1)</f>
        <v>5500</v>
      </c>
      <c r="H1212" s="94">
        <f t="array" ref="H1212">index(Sheet1!$B$25:$B$42, C1212+1,1)</f>
        <v>6000</v>
      </c>
      <c r="I1212" s="100">
        <f t="shared" si="17"/>
        <v>162.3891284</v>
      </c>
      <c r="J1212" s="100">
        <f t="array" ref="J1212">index(Sheet1!$F$47:$K$64, C1212,B1212)</f>
        <v>1387.59075</v>
      </c>
      <c r="K1212" s="100">
        <f t="array" ref="K1212">index(Sheet1!$F$47:$K$64, C1212+1,B1212)</f>
        <v>1347.9453</v>
      </c>
      <c r="L1212" s="102">
        <f t="shared" si="18"/>
        <v>1366.62534</v>
      </c>
      <c r="M1212" s="83">
        <f>L1212/( 0.5*Sheet1!$F$18/12)</f>
        <v>1310.515663</v>
      </c>
      <c r="N1212" s="83">
        <f t="shared" si="19"/>
        <v>0.3762605981</v>
      </c>
      <c r="O1212" s="83">
        <f t="shared" si="20"/>
        <v>495.9411301</v>
      </c>
      <c r="P1212" s="83">
        <f t="shared" si="21"/>
        <v>0.1423890698</v>
      </c>
      <c r="Q1212" s="83">
        <f t="shared" si="22"/>
        <v>1</v>
      </c>
      <c r="R1212" s="86">
        <f t="shared" si="31"/>
        <v>162.4404738</v>
      </c>
      <c r="S1212" s="83" t="str">
        <f>min(R1212, offset(Sheet1!$K$9,B1212-1,0))</f>
        <v>#DIV/0!</v>
      </c>
      <c r="T1212" s="83">
        <f t="shared" si="30"/>
        <v>5766.233938</v>
      </c>
      <c r="U1212" s="83">
        <f t="shared" si="26"/>
        <v>0</v>
      </c>
      <c r="V1212" s="83" t="str">
        <f t="shared" si="27"/>
        <v>#DIV/0!</v>
      </c>
      <c r="W1212" s="83" t="str">
        <f t="shared" si="28"/>
        <v>#DIV/0!</v>
      </c>
    </row>
    <row r="1213" ht="12.75" customHeight="1">
      <c r="A1213" s="83">
        <f t="shared" si="29"/>
        <v>24.82</v>
      </c>
      <c r="B1213" s="83">
        <f>IF( ISERROR( MATCH(R1212,Sheet1!$K$9:$K$13,1) ), 1,  MATCH(R1212,Sheet1!$K$9:$K$13,1)+1)</f>
        <v>4</v>
      </c>
      <c r="C1213" s="94">
        <f>IF( ISERROR( MATCH(D1213,Sheet1!$B$25:$B$42) ), 1, MATCH(D1213,Sheet1!$B$25:$B$42))</f>
        <v>11</v>
      </c>
      <c r="D1213" s="83">
        <f>if(U1213, OFFSET(Sheet1!$P$9, 2*B1212-1, 0),T1212)</f>
        <v>5766.233938</v>
      </c>
      <c r="E1213" s="100">
        <f t="array" ref="E1213">index(Sheet1!$C$25:$H$42, C1213,B1213)</f>
        <v>154.9404023</v>
      </c>
      <c r="F1213" s="100">
        <f t="array" ref="F1213">index(Sheet1!$C$25:$H$42, C1213+1,B1213)</f>
        <v>169.0258934</v>
      </c>
      <c r="G1213" s="94">
        <f t="array" ref="G1213">index(Sheet1!$B$25:$B$42, C1213,1)</f>
        <v>5500</v>
      </c>
      <c r="H1213" s="94">
        <f t="array" ref="H1213">index(Sheet1!$B$25:$B$42, C1213+1,1)</f>
        <v>6000</v>
      </c>
      <c r="I1213" s="100">
        <f t="shared" si="17"/>
        <v>162.4404738</v>
      </c>
      <c r="J1213" s="100">
        <f t="array" ref="J1213">index(Sheet1!$F$47:$K$64, C1213,B1213)</f>
        <v>1387.59075</v>
      </c>
      <c r="K1213" s="100">
        <f t="array" ref="K1213">index(Sheet1!$F$47:$K$64, C1213+1,B1213)</f>
        <v>1347.9453</v>
      </c>
      <c r="L1213" s="102">
        <f t="shared" si="18"/>
        <v>1366.480821</v>
      </c>
      <c r="M1213" s="83">
        <f>L1213/( 0.5*Sheet1!$F$18/12)</f>
        <v>1310.377078</v>
      </c>
      <c r="N1213" s="83">
        <f t="shared" si="19"/>
        <v>0.3762208092</v>
      </c>
      <c r="O1213" s="83">
        <f t="shared" si="20"/>
        <v>496.2548006</v>
      </c>
      <c r="P1213" s="83">
        <f t="shared" si="21"/>
        <v>0.1424791274</v>
      </c>
      <c r="Q1213" s="83">
        <f t="shared" si="22"/>
        <v>1</v>
      </c>
      <c r="R1213" s="86">
        <f t="shared" si="31"/>
        <v>162.4917908</v>
      </c>
      <c r="S1213" s="83" t="str">
        <f>min(R1213, offset(Sheet1!$K$9,B1213-1,0))</f>
        <v>#DIV/0!</v>
      </c>
      <c r="T1213" s="83">
        <f t="shared" si="30"/>
        <v>5768.055561</v>
      </c>
      <c r="U1213" s="83">
        <f t="shared" si="26"/>
        <v>0</v>
      </c>
      <c r="V1213" s="83" t="str">
        <f t="shared" si="27"/>
        <v>#DIV/0!</v>
      </c>
      <c r="W1213" s="83" t="str">
        <f t="shared" si="28"/>
        <v>#DIV/0!</v>
      </c>
    </row>
    <row r="1214" ht="12.75" customHeight="1">
      <c r="A1214" s="83">
        <f t="shared" si="29"/>
        <v>24.84</v>
      </c>
      <c r="B1214" s="83">
        <f>IF( ISERROR( MATCH(R1213,Sheet1!$K$9:$K$13,1) ), 1,  MATCH(R1213,Sheet1!$K$9:$K$13,1)+1)</f>
        <v>4</v>
      </c>
      <c r="C1214" s="94">
        <f>IF( ISERROR( MATCH(D1214,Sheet1!$B$25:$B$42) ), 1, MATCH(D1214,Sheet1!$B$25:$B$42))</f>
        <v>11</v>
      </c>
      <c r="D1214" s="83">
        <f>if(U1214, OFFSET(Sheet1!$P$9, 2*B1213-1, 0),T1213)</f>
        <v>5768.055561</v>
      </c>
      <c r="E1214" s="100">
        <f t="array" ref="E1214">index(Sheet1!$C$25:$H$42, C1214,B1214)</f>
        <v>154.9404023</v>
      </c>
      <c r="F1214" s="100">
        <f t="array" ref="F1214">index(Sheet1!$C$25:$H$42, C1214+1,B1214)</f>
        <v>169.0258934</v>
      </c>
      <c r="G1214" s="94">
        <f t="array" ref="G1214">index(Sheet1!$B$25:$B$42, C1214,1)</f>
        <v>5500</v>
      </c>
      <c r="H1214" s="94">
        <f t="array" ref="H1214">index(Sheet1!$B$25:$B$42, C1214+1,1)</f>
        <v>6000</v>
      </c>
      <c r="I1214" s="100">
        <f t="shared" si="17"/>
        <v>162.4917908</v>
      </c>
      <c r="J1214" s="100">
        <f t="array" ref="J1214">index(Sheet1!$F$47:$K$64, C1214,B1214)</f>
        <v>1387.59075</v>
      </c>
      <c r="K1214" s="100">
        <f t="array" ref="K1214">index(Sheet1!$F$47:$K$64, C1214+1,B1214)</f>
        <v>1347.9453</v>
      </c>
      <c r="L1214" s="102">
        <f t="shared" si="18"/>
        <v>1366.336383</v>
      </c>
      <c r="M1214" s="83">
        <f>L1214/( 0.5*Sheet1!$F$18/12)</f>
        <v>1310.23857</v>
      </c>
      <c r="N1214" s="83">
        <f t="shared" si="19"/>
        <v>0.3761810423</v>
      </c>
      <c r="O1214" s="83">
        <f t="shared" si="20"/>
        <v>496.568396</v>
      </c>
      <c r="P1214" s="83">
        <f t="shared" si="21"/>
        <v>0.1425691634</v>
      </c>
      <c r="Q1214" s="83">
        <f t="shared" si="22"/>
        <v>1</v>
      </c>
      <c r="R1214" s="86">
        <f t="shared" si="31"/>
        <v>162.5430792</v>
      </c>
      <c r="S1214" s="83" t="str">
        <f>min(R1214, offset(Sheet1!$K$9,B1214-1,0))</f>
        <v>#DIV/0!</v>
      </c>
      <c r="T1214" s="83">
        <f t="shared" si="30"/>
        <v>5769.876173</v>
      </c>
      <c r="U1214" s="83">
        <f t="shared" si="26"/>
        <v>0</v>
      </c>
      <c r="V1214" s="83" t="str">
        <f t="shared" si="27"/>
        <v>#DIV/0!</v>
      </c>
      <c r="W1214" s="83" t="str">
        <f t="shared" si="28"/>
        <v>#DIV/0!</v>
      </c>
    </row>
    <row r="1215" ht="12.75" customHeight="1">
      <c r="A1215" s="83">
        <f t="shared" si="29"/>
        <v>24.86</v>
      </c>
      <c r="B1215" s="83">
        <f>IF( ISERROR( MATCH(R1214,Sheet1!$K$9:$K$13,1) ), 1,  MATCH(R1214,Sheet1!$K$9:$K$13,1)+1)</f>
        <v>4</v>
      </c>
      <c r="C1215" s="94">
        <f>IF( ISERROR( MATCH(D1215,Sheet1!$B$25:$B$42) ), 1, MATCH(D1215,Sheet1!$B$25:$B$42))</f>
        <v>11</v>
      </c>
      <c r="D1215" s="83">
        <f>if(U1215, OFFSET(Sheet1!$P$9, 2*B1214-1, 0),T1214)</f>
        <v>5769.876173</v>
      </c>
      <c r="E1215" s="100">
        <f t="array" ref="E1215">index(Sheet1!$C$25:$H$42, C1215,B1215)</f>
        <v>154.9404023</v>
      </c>
      <c r="F1215" s="100">
        <f t="array" ref="F1215">index(Sheet1!$C$25:$H$42, C1215+1,B1215)</f>
        <v>169.0258934</v>
      </c>
      <c r="G1215" s="94">
        <f t="array" ref="G1215">index(Sheet1!$B$25:$B$42, C1215,1)</f>
        <v>5500</v>
      </c>
      <c r="H1215" s="94">
        <f t="array" ref="H1215">index(Sheet1!$B$25:$B$42, C1215+1,1)</f>
        <v>6000</v>
      </c>
      <c r="I1215" s="100">
        <f t="shared" si="17"/>
        <v>162.5430792</v>
      </c>
      <c r="J1215" s="100">
        <f t="array" ref="J1215">index(Sheet1!$F$47:$K$64, C1215,B1215)</f>
        <v>1387.59075</v>
      </c>
      <c r="K1215" s="100">
        <f t="array" ref="K1215">index(Sheet1!$F$47:$K$64, C1215+1,B1215)</f>
        <v>1347.9453</v>
      </c>
      <c r="L1215" s="102">
        <f t="shared" si="18"/>
        <v>1366.192025</v>
      </c>
      <c r="M1215" s="83">
        <f>L1215/( 0.5*Sheet1!$F$18/12)</f>
        <v>1310.100139</v>
      </c>
      <c r="N1215" s="83">
        <f t="shared" si="19"/>
        <v>0.3761412976</v>
      </c>
      <c r="O1215" s="83">
        <f t="shared" si="20"/>
        <v>496.8819162</v>
      </c>
      <c r="P1215" s="83">
        <f t="shared" si="21"/>
        <v>0.1426591778</v>
      </c>
      <c r="Q1215" s="83">
        <f t="shared" si="22"/>
        <v>1</v>
      </c>
      <c r="R1215" s="86">
        <f t="shared" si="31"/>
        <v>162.5943391</v>
      </c>
      <c r="S1215" s="83" t="str">
        <f>min(R1215, offset(Sheet1!$K$9,B1215-1,0))</f>
        <v>#DIV/0!</v>
      </c>
      <c r="T1215" s="83">
        <f t="shared" si="30"/>
        <v>5771.695774</v>
      </c>
      <c r="U1215" s="83">
        <f t="shared" si="26"/>
        <v>0</v>
      </c>
      <c r="V1215" s="83" t="str">
        <f t="shared" si="27"/>
        <v>#DIV/0!</v>
      </c>
      <c r="W1215" s="83" t="str">
        <f t="shared" si="28"/>
        <v>#DIV/0!</v>
      </c>
    </row>
    <row r="1216" ht="12.75" customHeight="1">
      <c r="A1216" s="83">
        <f t="shared" si="29"/>
        <v>24.88</v>
      </c>
      <c r="B1216" s="83">
        <f>IF( ISERROR( MATCH(R1215,Sheet1!$K$9:$K$13,1) ), 1,  MATCH(R1215,Sheet1!$K$9:$K$13,1)+1)</f>
        <v>4</v>
      </c>
      <c r="C1216" s="94">
        <f>IF( ISERROR( MATCH(D1216,Sheet1!$B$25:$B$42) ), 1, MATCH(D1216,Sheet1!$B$25:$B$42))</f>
        <v>11</v>
      </c>
      <c r="D1216" s="83">
        <f>if(U1216, OFFSET(Sheet1!$P$9, 2*B1215-1, 0),T1215)</f>
        <v>5771.695774</v>
      </c>
      <c r="E1216" s="100">
        <f t="array" ref="E1216">index(Sheet1!$C$25:$H$42, C1216,B1216)</f>
        <v>154.9404023</v>
      </c>
      <c r="F1216" s="100">
        <f t="array" ref="F1216">index(Sheet1!$C$25:$H$42, C1216+1,B1216)</f>
        <v>169.0258934</v>
      </c>
      <c r="G1216" s="94">
        <f t="array" ref="G1216">index(Sheet1!$B$25:$B$42, C1216,1)</f>
        <v>5500</v>
      </c>
      <c r="H1216" s="94">
        <f t="array" ref="H1216">index(Sheet1!$B$25:$B$42, C1216+1,1)</f>
        <v>6000</v>
      </c>
      <c r="I1216" s="100">
        <f t="shared" si="17"/>
        <v>162.5943391</v>
      </c>
      <c r="J1216" s="100">
        <f t="array" ref="J1216">index(Sheet1!$F$47:$K$64, C1216,B1216)</f>
        <v>1387.59075</v>
      </c>
      <c r="K1216" s="100">
        <f t="array" ref="K1216">index(Sheet1!$F$47:$K$64, C1216+1,B1216)</f>
        <v>1347.9453</v>
      </c>
      <c r="L1216" s="102">
        <f t="shared" si="18"/>
        <v>1366.047748</v>
      </c>
      <c r="M1216" s="83">
        <f>L1216/( 0.5*Sheet1!$F$18/12)</f>
        <v>1309.961785</v>
      </c>
      <c r="N1216" s="83">
        <f t="shared" si="19"/>
        <v>0.3761015749</v>
      </c>
      <c r="O1216" s="83">
        <f t="shared" si="20"/>
        <v>497.1953611</v>
      </c>
      <c r="P1216" s="83">
        <f t="shared" si="21"/>
        <v>0.1427491706</v>
      </c>
      <c r="Q1216" s="83">
        <f t="shared" si="22"/>
        <v>1</v>
      </c>
      <c r="R1216" s="86">
        <f t="shared" si="31"/>
        <v>162.6455706</v>
      </c>
      <c r="S1216" s="83" t="str">
        <f>min(R1216, offset(Sheet1!$K$9,B1216-1,0))</f>
        <v>#DIV/0!</v>
      </c>
      <c r="T1216" s="83">
        <f t="shared" si="30"/>
        <v>5773.514363</v>
      </c>
      <c r="U1216" s="83">
        <f t="shared" si="26"/>
        <v>0</v>
      </c>
      <c r="V1216" s="83" t="str">
        <f t="shared" si="27"/>
        <v>#DIV/0!</v>
      </c>
      <c r="W1216" s="83" t="str">
        <f t="shared" si="28"/>
        <v>#DIV/0!</v>
      </c>
    </row>
    <row r="1217" ht="12.75" customHeight="1">
      <c r="A1217" s="83">
        <f t="shared" si="29"/>
        <v>24.9</v>
      </c>
      <c r="B1217" s="83">
        <f>IF( ISERROR( MATCH(R1216,Sheet1!$K$9:$K$13,1) ), 1,  MATCH(R1216,Sheet1!$K$9:$K$13,1)+1)</f>
        <v>4</v>
      </c>
      <c r="C1217" s="94">
        <f>IF( ISERROR( MATCH(D1217,Sheet1!$B$25:$B$42) ), 1, MATCH(D1217,Sheet1!$B$25:$B$42))</f>
        <v>11</v>
      </c>
      <c r="D1217" s="83">
        <f>if(U1217, OFFSET(Sheet1!$P$9, 2*B1216-1, 0),T1216)</f>
        <v>5773.514363</v>
      </c>
      <c r="E1217" s="100">
        <f t="array" ref="E1217">index(Sheet1!$C$25:$H$42, C1217,B1217)</f>
        <v>154.9404023</v>
      </c>
      <c r="F1217" s="100">
        <f t="array" ref="F1217">index(Sheet1!$C$25:$H$42, C1217+1,B1217)</f>
        <v>169.0258934</v>
      </c>
      <c r="G1217" s="94">
        <f t="array" ref="G1217">index(Sheet1!$B$25:$B$42, C1217,1)</f>
        <v>5500</v>
      </c>
      <c r="H1217" s="94">
        <f t="array" ref="H1217">index(Sheet1!$B$25:$B$42, C1217+1,1)</f>
        <v>6000</v>
      </c>
      <c r="I1217" s="100">
        <f t="shared" si="17"/>
        <v>162.6455706</v>
      </c>
      <c r="J1217" s="100">
        <f t="array" ref="J1217">index(Sheet1!$F$47:$K$64, C1217,B1217)</f>
        <v>1387.59075</v>
      </c>
      <c r="K1217" s="100">
        <f t="array" ref="K1217">index(Sheet1!$F$47:$K$64, C1217+1,B1217)</f>
        <v>1347.9453</v>
      </c>
      <c r="L1217" s="102">
        <f t="shared" si="18"/>
        <v>1365.90355</v>
      </c>
      <c r="M1217" s="83">
        <f>L1217/( 0.5*Sheet1!$F$18/12)</f>
        <v>1309.823508</v>
      </c>
      <c r="N1217" s="83">
        <f t="shared" si="19"/>
        <v>0.3760618743</v>
      </c>
      <c r="O1217" s="83">
        <f t="shared" si="20"/>
        <v>497.5087307</v>
      </c>
      <c r="P1217" s="83">
        <f t="shared" si="21"/>
        <v>0.1428391417</v>
      </c>
      <c r="Q1217" s="83">
        <f t="shared" si="22"/>
        <v>1</v>
      </c>
      <c r="R1217" s="86">
        <f t="shared" si="31"/>
        <v>162.6967736</v>
      </c>
      <c r="S1217" s="83" t="str">
        <f>min(R1217, offset(Sheet1!$K$9,B1217-1,0))</f>
        <v>#DIV/0!</v>
      </c>
      <c r="T1217" s="83">
        <f t="shared" si="30"/>
        <v>5775.331943</v>
      </c>
      <c r="U1217" s="83">
        <f t="shared" si="26"/>
        <v>0</v>
      </c>
      <c r="V1217" s="83" t="str">
        <f t="shared" si="27"/>
        <v>#DIV/0!</v>
      </c>
      <c r="W1217" s="83" t="str">
        <f t="shared" si="28"/>
        <v>#DIV/0!</v>
      </c>
    </row>
    <row r="1218" ht="12.75" customHeight="1">
      <c r="A1218" s="83">
        <f t="shared" si="29"/>
        <v>24.92</v>
      </c>
      <c r="B1218" s="83">
        <f>IF( ISERROR( MATCH(R1217,Sheet1!$K$9:$K$13,1) ), 1,  MATCH(R1217,Sheet1!$K$9:$K$13,1)+1)</f>
        <v>4</v>
      </c>
      <c r="C1218" s="94">
        <f>IF( ISERROR( MATCH(D1218,Sheet1!$B$25:$B$42) ), 1, MATCH(D1218,Sheet1!$B$25:$B$42))</f>
        <v>11</v>
      </c>
      <c r="D1218" s="83">
        <f>if(U1218, OFFSET(Sheet1!$P$9, 2*B1217-1, 0),T1217)</f>
        <v>5775.331943</v>
      </c>
      <c r="E1218" s="100">
        <f t="array" ref="E1218">index(Sheet1!$C$25:$H$42, C1218,B1218)</f>
        <v>154.9404023</v>
      </c>
      <c r="F1218" s="100">
        <f t="array" ref="F1218">index(Sheet1!$C$25:$H$42, C1218+1,B1218)</f>
        <v>169.0258934</v>
      </c>
      <c r="G1218" s="94">
        <f t="array" ref="G1218">index(Sheet1!$B$25:$B$42, C1218,1)</f>
        <v>5500</v>
      </c>
      <c r="H1218" s="94">
        <f t="array" ref="H1218">index(Sheet1!$B$25:$B$42, C1218+1,1)</f>
        <v>6000</v>
      </c>
      <c r="I1218" s="100">
        <f t="shared" si="17"/>
        <v>162.6967736</v>
      </c>
      <c r="J1218" s="100">
        <f t="array" ref="J1218">index(Sheet1!$F$47:$K$64, C1218,B1218)</f>
        <v>1387.59075</v>
      </c>
      <c r="K1218" s="100">
        <f t="array" ref="K1218">index(Sheet1!$F$47:$K$64, C1218+1,B1218)</f>
        <v>1347.9453</v>
      </c>
      <c r="L1218" s="102">
        <f t="shared" si="18"/>
        <v>1365.759432</v>
      </c>
      <c r="M1218" s="83">
        <f>L1218/( 0.5*Sheet1!$F$18/12)</f>
        <v>1309.685308</v>
      </c>
      <c r="N1218" s="83">
        <f t="shared" si="19"/>
        <v>0.3760221957</v>
      </c>
      <c r="O1218" s="83">
        <f t="shared" si="20"/>
        <v>497.8220247</v>
      </c>
      <c r="P1218" s="83">
        <f t="shared" si="21"/>
        <v>0.1429290912</v>
      </c>
      <c r="Q1218" s="83">
        <f t="shared" si="22"/>
        <v>1</v>
      </c>
      <c r="R1218" s="86">
        <f t="shared" si="31"/>
        <v>162.7479481</v>
      </c>
      <c r="S1218" s="83" t="str">
        <f>min(R1218, offset(Sheet1!$K$9,B1218-1,0))</f>
        <v>#DIV/0!</v>
      </c>
      <c r="T1218" s="83">
        <f t="shared" si="30"/>
        <v>5777.148512</v>
      </c>
      <c r="U1218" s="83">
        <f t="shared" si="26"/>
        <v>0</v>
      </c>
      <c r="V1218" s="83" t="str">
        <f t="shared" si="27"/>
        <v>#DIV/0!</v>
      </c>
      <c r="W1218" s="83" t="str">
        <f t="shared" si="28"/>
        <v>#DIV/0!</v>
      </c>
    </row>
    <row r="1219" ht="12.75" customHeight="1">
      <c r="A1219" s="83">
        <f t="shared" si="29"/>
        <v>24.94</v>
      </c>
      <c r="B1219" s="83">
        <f>IF( ISERROR( MATCH(R1218,Sheet1!$K$9:$K$13,1) ), 1,  MATCH(R1218,Sheet1!$K$9:$K$13,1)+1)</f>
        <v>4</v>
      </c>
      <c r="C1219" s="94">
        <f>IF( ISERROR( MATCH(D1219,Sheet1!$B$25:$B$42) ), 1, MATCH(D1219,Sheet1!$B$25:$B$42))</f>
        <v>11</v>
      </c>
      <c r="D1219" s="83">
        <f>if(U1219, OFFSET(Sheet1!$P$9, 2*B1218-1, 0),T1218)</f>
        <v>5777.148512</v>
      </c>
      <c r="E1219" s="100">
        <f t="array" ref="E1219">index(Sheet1!$C$25:$H$42, C1219,B1219)</f>
        <v>154.9404023</v>
      </c>
      <c r="F1219" s="100">
        <f t="array" ref="F1219">index(Sheet1!$C$25:$H$42, C1219+1,B1219)</f>
        <v>169.0258934</v>
      </c>
      <c r="G1219" s="94">
        <f t="array" ref="G1219">index(Sheet1!$B$25:$B$42, C1219,1)</f>
        <v>5500</v>
      </c>
      <c r="H1219" s="94">
        <f t="array" ref="H1219">index(Sheet1!$B$25:$B$42, C1219+1,1)</f>
        <v>6000</v>
      </c>
      <c r="I1219" s="100">
        <f t="shared" si="17"/>
        <v>162.7479481</v>
      </c>
      <c r="J1219" s="100">
        <f t="array" ref="J1219">index(Sheet1!$F$47:$K$64, C1219,B1219)</f>
        <v>1387.59075</v>
      </c>
      <c r="K1219" s="100">
        <f t="array" ref="K1219">index(Sheet1!$F$47:$K$64, C1219+1,B1219)</f>
        <v>1347.9453</v>
      </c>
      <c r="L1219" s="102">
        <f t="shared" si="18"/>
        <v>1365.615395</v>
      </c>
      <c r="M1219" s="83">
        <f>L1219/( 0.5*Sheet1!$F$18/12)</f>
        <v>1309.547184</v>
      </c>
      <c r="N1219" s="83">
        <f t="shared" si="19"/>
        <v>0.3759825392</v>
      </c>
      <c r="O1219" s="83">
        <f t="shared" si="20"/>
        <v>498.1352432</v>
      </c>
      <c r="P1219" s="83">
        <f t="shared" si="21"/>
        <v>0.143019019</v>
      </c>
      <c r="Q1219" s="83">
        <f t="shared" si="22"/>
        <v>1</v>
      </c>
      <c r="R1219" s="86">
        <f t="shared" si="31"/>
        <v>162.7990942</v>
      </c>
      <c r="S1219" s="83" t="str">
        <f>min(R1219, offset(Sheet1!$K$9,B1219-1,0))</f>
        <v>#DIV/0!</v>
      </c>
      <c r="T1219" s="83">
        <f t="shared" si="30"/>
        <v>5778.964071</v>
      </c>
      <c r="U1219" s="83">
        <f t="shared" si="26"/>
        <v>0</v>
      </c>
      <c r="V1219" s="83" t="str">
        <f t="shared" si="27"/>
        <v>#DIV/0!</v>
      </c>
      <c r="W1219" s="83" t="str">
        <f t="shared" si="28"/>
        <v>#DIV/0!</v>
      </c>
    </row>
    <row r="1220" ht="12.75" customHeight="1">
      <c r="A1220" s="83">
        <f t="shared" si="29"/>
        <v>24.96</v>
      </c>
      <c r="B1220" s="83">
        <f>IF( ISERROR( MATCH(R1219,Sheet1!$K$9:$K$13,1) ), 1,  MATCH(R1219,Sheet1!$K$9:$K$13,1)+1)</f>
        <v>4</v>
      </c>
      <c r="C1220" s="94">
        <f>IF( ISERROR( MATCH(D1220,Sheet1!$B$25:$B$42) ), 1, MATCH(D1220,Sheet1!$B$25:$B$42))</f>
        <v>11</v>
      </c>
      <c r="D1220" s="83">
        <f>if(U1220, OFFSET(Sheet1!$P$9, 2*B1219-1, 0),T1219)</f>
        <v>5778.964071</v>
      </c>
      <c r="E1220" s="100">
        <f t="array" ref="E1220">index(Sheet1!$C$25:$H$42, C1220,B1220)</f>
        <v>154.9404023</v>
      </c>
      <c r="F1220" s="100">
        <f t="array" ref="F1220">index(Sheet1!$C$25:$H$42, C1220+1,B1220)</f>
        <v>169.0258934</v>
      </c>
      <c r="G1220" s="94">
        <f t="array" ref="G1220">index(Sheet1!$B$25:$B$42, C1220,1)</f>
        <v>5500</v>
      </c>
      <c r="H1220" s="94">
        <f t="array" ref="H1220">index(Sheet1!$B$25:$B$42, C1220+1,1)</f>
        <v>6000</v>
      </c>
      <c r="I1220" s="100">
        <f t="shared" si="17"/>
        <v>162.7990942</v>
      </c>
      <c r="J1220" s="100">
        <f t="array" ref="J1220">index(Sheet1!$F$47:$K$64, C1220,B1220)</f>
        <v>1387.59075</v>
      </c>
      <c r="K1220" s="100">
        <f t="array" ref="K1220">index(Sheet1!$F$47:$K$64, C1220+1,B1220)</f>
        <v>1347.9453</v>
      </c>
      <c r="L1220" s="102">
        <f t="shared" si="18"/>
        <v>1365.471438</v>
      </c>
      <c r="M1220" s="83">
        <f>L1220/( 0.5*Sheet1!$F$18/12)</f>
        <v>1309.409137</v>
      </c>
      <c r="N1220" s="83">
        <f t="shared" si="19"/>
        <v>0.3759429047</v>
      </c>
      <c r="O1220" s="83">
        <f t="shared" si="20"/>
        <v>498.4483859</v>
      </c>
      <c r="P1220" s="83">
        <f t="shared" si="21"/>
        <v>0.143108925</v>
      </c>
      <c r="Q1220" s="83">
        <f t="shared" si="22"/>
        <v>1</v>
      </c>
      <c r="R1220" s="86">
        <f t="shared" si="31"/>
        <v>162.8502118</v>
      </c>
      <c r="S1220" s="83" t="str">
        <f>min(R1220, offset(Sheet1!$K$9,B1220-1,0))</f>
        <v>#DIV/0!</v>
      </c>
      <c r="T1220" s="83">
        <f t="shared" si="30"/>
        <v>5780.77862</v>
      </c>
      <c r="U1220" s="83">
        <f t="shared" si="26"/>
        <v>0</v>
      </c>
      <c r="V1220" s="83" t="str">
        <f t="shared" si="27"/>
        <v>#DIV/0!</v>
      </c>
      <c r="W1220" s="83" t="str">
        <f t="shared" si="28"/>
        <v>#DIV/0!</v>
      </c>
    </row>
    <row r="1221" ht="12.75" customHeight="1">
      <c r="A1221" s="83">
        <f t="shared" si="29"/>
        <v>24.98</v>
      </c>
      <c r="B1221" s="83">
        <f>IF( ISERROR( MATCH(R1220,Sheet1!$K$9:$K$13,1) ), 1,  MATCH(R1220,Sheet1!$K$9:$K$13,1)+1)</f>
        <v>4</v>
      </c>
      <c r="C1221" s="94">
        <f>IF( ISERROR( MATCH(D1221,Sheet1!$B$25:$B$42) ), 1, MATCH(D1221,Sheet1!$B$25:$B$42))</f>
        <v>11</v>
      </c>
      <c r="D1221" s="83">
        <f>if(U1221, OFFSET(Sheet1!$P$9, 2*B1220-1, 0),T1220)</f>
        <v>5780.77862</v>
      </c>
      <c r="E1221" s="100">
        <f t="array" ref="E1221">index(Sheet1!$C$25:$H$42, C1221,B1221)</f>
        <v>154.9404023</v>
      </c>
      <c r="F1221" s="100">
        <f t="array" ref="F1221">index(Sheet1!$C$25:$H$42, C1221+1,B1221)</f>
        <v>169.0258934</v>
      </c>
      <c r="G1221" s="94">
        <f t="array" ref="G1221">index(Sheet1!$B$25:$B$42, C1221,1)</f>
        <v>5500</v>
      </c>
      <c r="H1221" s="94">
        <f t="array" ref="H1221">index(Sheet1!$B$25:$B$42, C1221+1,1)</f>
        <v>6000</v>
      </c>
      <c r="I1221" s="100">
        <f t="shared" si="17"/>
        <v>162.8502118</v>
      </c>
      <c r="J1221" s="100">
        <f t="array" ref="J1221">index(Sheet1!$F$47:$K$64, C1221,B1221)</f>
        <v>1387.59075</v>
      </c>
      <c r="K1221" s="100">
        <f t="array" ref="K1221">index(Sheet1!$F$47:$K$64, C1221+1,B1221)</f>
        <v>1347.9453</v>
      </c>
      <c r="L1221" s="102">
        <f t="shared" si="18"/>
        <v>1365.327561</v>
      </c>
      <c r="M1221" s="83">
        <f>L1221/( 0.5*Sheet1!$F$18/12)</f>
        <v>1309.271167</v>
      </c>
      <c r="N1221" s="83">
        <f t="shared" si="19"/>
        <v>0.3759032923</v>
      </c>
      <c r="O1221" s="83">
        <f t="shared" si="20"/>
        <v>498.7614528</v>
      </c>
      <c r="P1221" s="83">
        <f t="shared" si="21"/>
        <v>0.1431988093</v>
      </c>
      <c r="Q1221" s="83">
        <f t="shared" si="22"/>
        <v>1</v>
      </c>
      <c r="R1221" s="86">
        <f t="shared" si="31"/>
        <v>162.901301</v>
      </c>
      <c r="S1221" s="83" t="str">
        <f>min(R1221, offset(Sheet1!$K$9,B1221-1,0))</f>
        <v>#DIV/0!</v>
      </c>
      <c r="T1221" s="83">
        <f t="shared" si="30"/>
        <v>5782.59216</v>
      </c>
      <c r="U1221" s="83">
        <f t="shared" si="26"/>
        <v>0</v>
      </c>
      <c r="V1221" s="83" t="str">
        <f t="shared" si="27"/>
        <v>#DIV/0!</v>
      </c>
      <c r="W1221" s="83" t="str">
        <f t="shared" si="28"/>
        <v>#DIV/0!</v>
      </c>
    </row>
    <row r="1222" ht="12.75" customHeight="1">
      <c r="A1222" s="83">
        <f t="shared" si="29"/>
        <v>25</v>
      </c>
      <c r="B1222" s="83">
        <f>IF( ISERROR( MATCH(R1221,Sheet1!$K$9:$K$13,1) ), 1,  MATCH(R1221,Sheet1!$K$9:$K$13,1)+1)</f>
        <v>4</v>
      </c>
      <c r="C1222" s="94">
        <f>IF( ISERROR( MATCH(D1222,Sheet1!$B$25:$B$42) ), 1, MATCH(D1222,Sheet1!$B$25:$B$42))</f>
        <v>11</v>
      </c>
      <c r="D1222" s="83">
        <f>if(U1222, OFFSET(Sheet1!$P$9, 2*B1221-1, 0),T1221)</f>
        <v>5782.59216</v>
      </c>
      <c r="E1222" s="100">
        <f t="array" ref="E1222">index(Sheet1!$C$25:$H$42, C1222,B1222)</f>
        <v>154.9404023</v>
      </c>
      <c r="F1222" s="100">
        <f t="array" ref="F1222">index(Sheet1!$C$25:$H$42, C1222+1,B1222)</f>
        <v>169.0258934</v>
      </c>
      <c r="G1222" s="94">
        <f t="array" ref="G1222">index(Sheet1!$B$25:$B$42, C1222,1)</f>
        <v>5500</v>
      </c>
      <c r="H1222" s="94">
        <f t="array" ref="H1222">index(Sheet1!$B$25:$B$42, C1222+1,1)</f>
        <v>6000</v>
      </c>
      <c r="I1222" s="100">
        <f t="shared" si="17"/>
        <v>162.901301</v>
      </c>
      <c r="J1222" s="100">
        <f t="array" ref="J1222">index(Sheet1!$F$47:$K$64, C1222,B1222)</f>
        <v>1387.59075</v>
      </c>
      <c r="K1222" s="100">
        <f t="array" ref="K1222">index(Sheet1!$F$47:$K$64, C1222+1,B1222)</f>
        <v>1347.9453</v>
      </c>
      <c r="L1222" s="102">
        <f t="shared" si="18"/>
        <v>1365.183763</v>
      </c>
      <c r="M1222" s="83">
        <f>L1222/( 0.5*Sheet1!$F$18/12)</f>
        <v>1309.133274</v>
      </c>
      <c r="N1222" s="83">
        <f t="shared" si="19"/>
        <v>0.3758637019</v>
      </c>
      <c r="O1222" s="83">
        <f t="shared" si="20"/>
        <v>499.0744438</v>
      </c>
      <c r="P1222" s="83">
        <f t="shared" si="21"/>
        <v>0.1432886718</v>
      </c>
      <c r="Q1222" s="83">
        <f t="shared" si="22"/>
        <v>1</v>
      </c>
      <c r="R1222" s="86">
        <f t="shared" si="31"/>
        <v>162.9523618</v>
      </c>
      <c r="S1222" s="83" t="str">
        <f>min(R1222, offset(Sheet1!$K$9,B1222-1,0))</f>
        <v>#DIV/0!</v>
      </c>
      <c r="T1222" s="83">
        <f t="shared" si="30"/>
        <v>5784.404692</v>
      </c>
      <c r="U1222" s="83">
        <f t="shared" si="26"/>
        <v>0</v>
      </c>
      <c r="V1222" s="83" t="str">
        <f t="shared" si="27"/>
        <v>#DIV/0!</v>
      </c>
      <c r="W1222" s="83" t="str">
        <f t="shared" si="28"/>
        <v>#DIV/0!</v>
      </c>
    </row>
    <row r="1223" ht="12.75" customHeight="1">
      <c r="A1223" s="83">
        <f t="shared" si="29"/>
        <v>25.02</v>
      </c>
      <c r="B1223" s="83">
        <f>IF( ISERROR( MATCH(R1222,Sheet1!$K$9:$K$13,1) ), 1,  MATCH(R1222,Sheet1!$K$9:$K$13,1)+1)</f>
        <v>4</v>
      </c>
      <c r="C1223" s="94">
        <f>IF( ISERROR( MATCH(D1223,Sheet1!$B$25:$B$42) ), 1, MATCH(D1223,Sheet1!$B$25:$B$42))</f>
        <v>11</v>
      </c>
      <c r="D1223" s="83">
        <f>if(U1223, OFFSET(Sheet1!$P$9, 2*B1222-1, 0),T1222)</f>
        <v>5784.404692</v>
      </c>
      <c r="E1223" s="100">
        <f t="array" ref="E1223">index(Sheet1!$C$25:$H$42, C1223,B1223)</f>
        <v>154.9404023</v>
      </c>
      <c r="F1223" s="100">
        <f t="array" ref="F1223">index(Sheet1!$C$25:$H$42, C1223+1,B1223)</f>
        <v>169.0258934</v>
      </c>
      <c r="G1223" s="94">
        <f t="array" ref="G1223">index(Sheet1!$B$25:$B$42, C1223,1)</f>
        <v>5500</v>
      </c>
      <c r="H1223" s="94">
        <f t="array" ref="H1223">index(Sheet1!$B$25:$B$42, C1223+1,1)</f>
        <v>6000</v>
      </c>
      <c r="I1223" s="100">
        <f t="shared" si="17"/>
        <v>162.9523618</v>
      </c>
      <c r="J1223" s="100">
        <f t="array" ref="J1223">index(Sheet1!$F$47:$K$64, C1223,B1223)</f>
        <v>1387.59075</v>
      </c>
      <c r="K1223" s="100">
        <f t="array" ref="K1223">index(Sheet1!$F$47:$K$64, C1223+1,B1223)</f>
        <v>1347.9453</v>
      </c>
      <c r="L1223" s="102">
        <f t="shared" si="18"/>
        <v>1365.040046</v>
      </c>
      <c r="M1223" s="83">
        <f>L1223/( 0.5*Sheet1!$F$18/12)</f>
        <v>1308.995457</v>
      </c>
      <c r="N1223" s="83">
        <f t="shared" si="19"/>
        <v>0.3758241335</v>
      </c>
      <c r="O1223" s="83">
        <f t="shared" si="20"/>
        <v>499.3873588</v>
      </c>
      <c r="P1223" s="83">
        <f t="shared" si="21"/>
        <v>0.1433785124</v>
      </c>
      <c r="Q1223" s="83">
        <f t="shared" si="22"/>
        <v>1</v>
      </c>
      <c r="R1223" s="86">
        <f t="shared" si="31"/>
        <v>163.0033942</v>
      </c>
      <c r="S1223" s="83" t="str">
        <f>min(R1223, offset(Sheet1!$K$9,B1223-1,0))</f>
        <v>#DIV/0!</v>
      </c>
      <c r="T1223" s="83">
        <f t="shared" si="30"/>
        <v>5786.216215</v>
      </c>
      <c r="U1223" s="83">
        <f t="shared" si="26"/>
        <v>0</v>
      </c>
      <c r="V1223" s="83" t="str">
        <f t="shared" si="27"/>
        <v>#DIV/0!</v>
      </c>
      <c r="W1223" s="83" t="str">
        <f t="shared" si="28"/>
        <v>#DIV/0!</v>
      </c>
    </row>
    <row r="1224" ht="12.75" customHeight="1">
      <c r="A1224" s="83">
        <f t="shared" si="29"/>
        <v>25.04</v>
      </c>
      <c r="B1224" s="83">
        <f>IF( ISERROR( MATCH(R1223,Sheet1!$K$9:$K$13,1) ), 1,  MATCH(R1223,Sheet1!$K$9:$K$13,1)+1)</f>
        <v>4</v>
      </c>
      <c r="C1224" s="94">
        <f>IF( ISERROR( MATCH(D1224,Sheet1!$B$25:$B$42) ), 1, MATCH(D1224,Sheet1!$B$25:$B$42))</f>
        <v>11</v>
      </c>
      <c r="D1224" s="83">
        <f>if(U1224, OFFSET(Sheet1!$P$9, 2*B1223-1, 0),T1223)</f>
        <v>5786.216215</v>
      </c>
      <c r="E1224" s="100">
        <f t="array" ref="E1224">index(Sheet1!$C$25:$H$42, C1224,B1224)</f>
        <v>154.9404023</v>
      </c>
      <c r="F1224" s="100">
        <f t="array" ref="F1224">index(Sheet1!$C$25:$H$42, C1224+1,B1224)</f>
        <v>169.0258934</v>
      </c>
      <c r="G1224" s="94">
        <f t="array" ref="G1224">index(Sheet1!$B$25:$B$42, C1224,1)</f>
        <v>5500</v>
      </c>
      <c r="H1224" s="94">
        <f t="array" ref="H1224">index(Sheet1!$B$25:$B$42, C1224+1,1)</f>
        <v>6000</v>
      </c>
      <c r="I1224" s="100">
        <f t="shared" si="17"/>
        <v>163.0033942</v>
      </c>
      <c r="J1224" s="100">
        <f t="array" ref="J1224">index(Sheet1!$F$47:$K$64, C1224,B1224)</f>
        <v>1387.59075</v>
      </c>
      <c r="K1224" s="100">
        <f t="array" ref="K1224">index(Sheet1!$F$47:$K$64, C1224+1,B1224)</f>
        <v>1347.9453</v>
      </c>
      <c r="L1224" s="102">
        <f t="shared" si="18"/>
        <v>1364.896409</v>
      </c>
      <c r="M1224" s="83">
        <f>L1224/( 0.5*Sheet1!$F$18/12)</f>
        <v>1308.857717</v>
      </c>
      <c r="N1224" s="83">
        <f t="shared" si="19"/>
        <v>0.3757845872</v>
      </c>
      <c r="O1224" s="83">
        <f t="shared" si="20"/>
        <v>499.7001977</v>
      </c>
      <c r="P1224" s="83">
        <f t="shared" si="21"/>
        <v>0.1434683312</v>
      </c>
      <c r="Q1224" s="83">
        <f t="shared" si="22"/>
        <v>1</v>
      </c>
      <c r="R1224" s="86">
        <f t="shared" si="31"/>
        <v>163.0543982</v>
      </c>
      <c r="S1224" s="83" t="str">
        <f>min(R1224, offset(Sheet1!$K$9,B1224-1,0))</f>
        <v>#DIV/0!</v>
      </c>
      <c r="T1224" s="83">
        <f t="shared" si="30"/>
        <v>5788.02673</v>
      </c>
      <c r="U1224" s="83">
        <f t="shared" si="26"/>
        <v>0</v>
      </c>
      <c r="V1224" s="83" t="str">
        <f t="shared" si="27"/>
        <v>#DIV/0!</v>
      </c>
      <c r="W1224" s="83" t="str">
        <f t="shared" si="28"/>
        <v>#DIV/0!</v>
      </c>
    </row>
    <row r="1225" ht="12.75" customHeight="1">
      <c r="A1225" s="83">
        <f t="shared" si="29"/>
        <v>25.06</v>
      </c>
      <c r="B1225" s="83">
        <f>IF( ISERROR( MATCH(R1224,Sheet1!$K$9:$K$13,1) ), 1,  MATCH(R1224,Sheet1!$K$9:$K$13,1)+1)</f>
        <v>4</v>
      </c>
      <c r="C1225" s="94">
        <f>IF( ISERROR( MATCH(D1225,Sheet1!$B$25:$B$42) ), 1, MATCH(D1225,Sheet1!$B$25:$B$42))</f>
        <v>11</v>
      </c>
      <c r="D1225" s="83">
        <f>if(U1225, OFFSET(Sheet1!$P$9, 2*B1224-1, 0),T1224)</f>
        <v>5788.02673</v>
      </c>
      <c r="E1225" s="100">
        <f t="array" ref="E1225">index(Sheet1!$C$25:$H$42, C1225,B1225)</f>
        <v>154.9404023</v>
      </c>
      <c r="F1225" s="100">
        <f t="array" ref="F1225">index(Sheet1!$C$25:$H$42, C1225+1,B1225)</f>
        <v>169.0258934</v>
      </c>
      <c r="G1225" s="94">
        <f t="array" ref="G1225">index(Sheet1!$B$25:$B$42, C1225,1)</f>
        <v>5500</v>
      </c>
      <c r="H1225" s="94">
        <f t="array" ref="H1225">index(Sheet1!$B$25:$B$42, C1225+1,1)</f>
        <v>6000</v>
      </c>
      <c r="I1225" s="100">
        <f t="shared" si="17"/>
        <v>163.0543982</v>
      </c>
      <c r="J1225" s="100">
        <f t="array" ref="J1225">index(Sheet1!$F$47:$K$64, C1225,B1225)</f>
        <v>1387.59075</v>
      </c>
      <c r="K1225" s="100">
        <f t="array" ref="K1225">index(Sheet1!$F$47:$K$64, C1225+1,B1225)</f>
        <v>1347.9453</v>
      </c>
      <c r="L1225" s="102">
        <f t="shared" si="18"/>
        <v>1364.752851</v>
      </c>
      <c r="M1225" s="83">
        <f>L1225/( 0.5*Sheet1!$F$18/12)</f>
        <v>1308.720054</v>
      </c>
      <c r="N1225" s="83">
        <f t="shared" si="19"/>
        <v>0.3757450628</v>
      </c>
      <c r="O1225" s="83">
        <f t="shared" si="20"/>
        <v>500.0129603</v>
      </c>
      <c r="P1225" s="83">
        <f t="shared" si="21"/>
        <v>0.1435581281</v>
      </c>
      <c r="Q1225" s="83">
        <f t="shared" si="22"/>
        <v>1</v>
      </c>
      <c r="R1225" s="86">
        <f t="shared" si="31"/>
        <v>163.1053738</v>
      </c>
      <c r="S1225" s="83" t="str">
        <f>min(R1225, offset(Sheet1!$K$9,B1225-1,0))</f>
        <v>#DIV/0!</v>
      </c>
      <c r="T1225" s="83">
        <f t="shared" si="30"/>
        <v>5789.836236</v>
      </c>
      <c r="U1225" s="83">
        <f t="shared" si="26"/>
        <v>0</v>
      </c>
      <c r="V1225" s="83" t="str">
        <f t="shared" si="27"/>
        <v>#DIV/0!</v>
      </c>
      <c r="W1225" s="83" t="str">
        <f t="shared" si="28"/>
        <v>#DIV/0!</v>
      </c>
    </row>
    <row r="1226" ht="12.75" customHeight="1">
      <c r="A1226" s="83">
        <f t="shared" si="29"/>
        <v>25.08</v>
      </c>
      <c r="B1226" s="83">
        <f>IF( ISERROR( MATCH(R1225,Sheet1!$K$9:$K$13,1) ), 1,  MATCH(R1225,Sheet1!$K$9:$K$13,1)+1)</f>
        <v>4</v>
      </c>
      <c r="C1226" s="94">
        <f>IF( ISERROR( MATCH(D1226,Sheet1!$B$25:$B$42) ), 1, MATCH(D1226,Sheet1!$B$25:$B$42))</f>
        <v>11</v>
      </c>
      <c r="D1226" s="83">
        <f>if(U1226, OFFSET(Sheet1!$P$9, 2*B1225-1, 0),T1225)</f>
        <v>5789.836236</v>
      </c>
      <c r="E1226" s="100">
        <f t="array" ref="E1226">index(Sheet1!$C$25:$H$42, C1226,B1226)</f>
        <v>154.9404023</v>
      </c>
      <c r="F1226" s="100">
        <f t="array" ref="F1226">index(Sheet1!$C$25:$H$42, C1226+1,B1226)</f>
        <v>169.0258934</v>
      </c>
      <c r="G1226" s="94">
        <f t="array" ref="G1226">index(Sheet1!$B$25:$B$42, C1226,1)</f>
        <v>5500</v>
      </c>
      <c r="H1226" s="94">
        <f t="array" ref="H1226">index(Sheet1!$B$25:$B$42, C1226+1,1)</f>
        <v>6000</v>
      </c>
      <c r="I1226" s="100">
        <f t="shared" si="17"/>
        <v>163.1053738</v>
      </c>
      <c r="J1226" s="100">
        <f t="array" ref="J1226">index(Sheet1!$F$47:$K$64, C1226,B1226)</f>
        <v>1387.59075</v>
      </c>
      <c r="K1226" s="100">
        <f t="array" ref="K1226">index(Sheet1!$F$47:$K$64, C1226+1,B1226)</f>
        <v>1347.9453</v>
      </c>
      <c r="L1226" s="102">
        <f t="shared" si="18"/>
        <v>1364.609374</v>
      </c>
      <c r="M1226" s="83">
        <f>L1226/( 0.5*Sheet1!$F$18/12)</f>
        <v>1308.582467</v>
      </c>
      <c r="N1226" s="83">
        <f t="shared" si="19"/>
        <v>0.3757055605</v>
      </c>
      <c r="O1226" s="83">
        <f t="shared" si="20"/>
        <v>500.3256466</v>
      </c>
      <c r="P1226" s="83">
        <f t="shared" si="21"/>
        <v>0.1436479031</v>
      </c>
      <c r="Q1226" s="83">
        <f t="shared" si="22"/>
        <v>1</v>
      </c>
      <c r="R1226" s="86">
        <f t="shared" si="31"/>
        <v>163.156321</v>
      </c>
      <c r="S1226" s="83" t="str">
        <f>min(R1226, offset(Sheet1!$K$9,B1226-1,0))</f>
        <v>#DIV/0!</v>
      </c>
      <c r="T1226" s="83">
        <f t="shared" si="30"/>
        <v>5791.644736</v>
      </c>
      <c r="U1226" s="83">
        <f t="shared" si="26"/>
        <v>0</v>
      </c>
      <c r="V1226" s="83" t="str">
        <f t="shared" si="27"/>
        <v>#DIV/0!</v>
      </c>
      <c r="W1226" s="83" t="str">
        <f t="shared" si="28"/>
        <v>#DIV/0!</v>
      </c>
    </row>
    <row r="1227" ht="12.75" customHeight="1">
      <c r="A1227" s="83">
        <f t="shared" si="29"/>
        <v>25.1</v>
      </c>
      <c r="B1227" s="83">
        <f>IF( ISERROR( MATCH(R1226,Sheet1!$K$9:$K$13,1) ), 1,  MATCH(R1226,Sheet1!$K$9:$K$13,1)+1)</f>
        <v>4</v>
      </c>
      <c r="C1227" s="94">
        <f>IF( ISERROR( MATCH(D1227,Sheet1!$B$25:$B$42) ), 1, MATCH(D1227,Sheet1!$B$25:$B$42))</f>
        <v>11</v>
      </c>
      <c r="D1227" s="83">
        <f>if(U1227, OFFSET(Sheet1!$P$9, 2*B1226-1, 0),T1226)</f>
        <v>5791.644736</v>
      </c>
      <c r="E1227" s="100">
        <f t="array" ref="E1227">index(Sheet1!$C$25:$H$42, C1227,B1227)</f>
        <v>154.9404023</v>
      </c>
      <c r="F1227" s="100">
        <f t="array" ref="F1227">index(Sheet1!$C$25:$H$42, C1227+1,B1227)</f>
        <v>169.0258934</v>
      </c>
      <c r="G1227" s="94">
        <f t="array" ref="G1227">index(Sheet1!$B$25:$B$42, C1227,1)</f>
        <v>5500</v>
      </c>
      <c r="H1227" s="94">
        <f t="array" ref="H1227">index(Sheet1!$B$25:$B$42, C1227+1,1)</f>
        <v>6000</v>
      </c>
      <c r="I1227" s="100">
        <f t="shared" si="17"/>
        <v>163.156321</v>
      </c>
      <c r="J1227" s="100">
        <f t="array" ref="J1227">index(Sheet1!$F$47:$K$64, C1227,B1227)</f>
        <v>1387.59075</v>
      </c>
      <c r="K1227" s="100">
        <f t="array" ref="K1227">index(Sheet1!$F$47:$K$64, C1227+1,B1227)</f>
        <v>1347.9453</v>
      </c>
      <c r="L1227" s="102">
        <f t="shared" si="18"/>
        <v>1364.465976</v>
      </c>
      <c r="M1227" s="83">
        <f>L1227/( 0.5*Sheet1!$F$18/12)</f>
        <v>1308.444957</v>
      </c>
      <c r="N1227" s="83">
        <f t="shared" si="19"/>
        <v>0.3756660801</v>
      </c>
      <c r="O1227" s="83">
        <f t="shared" si="20"/>
        <v>500.6382565</v>
      </c>
      <c r="P1227" s="83">
        <f t="shared" si="21"/>
        <v>0.1437376562</v>
      </c>
      <c r="Q1227" s="83">
        <f t="shared" si="22"/>
        <v>1</v>
      </c>
      <c r="R1227" s="86">
        <f t="shared" si="31"/>
        <v>163.2072398</v>
      </c>
      <c r="S1227" s="83" t="str">
        <f>min(R1227, offset(Sheet1!$K$9,B1227-1,0))</f>
        <v>#DIV/0!</v>
      </c>
      <c r="T1227" s="83">
        <f t="shared" si="30"/>
        <v>5793.452228</v>
      </c>
      <c r="U1227" s="83">
        <f t="shared" si="26"/>
        <v>0</v>
      </c>
      <c r="V1227" s="83" t="str">
        <f t="shared" si="27"/>
        <v>#DIV/0!</v>
      </c>
      <c r="W1227" s="83" t="str">
        <f t="shared" si="28"/>
        <v>#DIV/0!</v>
      </c>
    </row>
    <row r="1228" ht="12.75" customHeight="1">
      <c r="A1228" s="83">
        <f t="shared" si="29"/>
        <v>25.12</v>
      </c>
      <c r="B1228" s="83">
        <f>IF( ISERROR( MATCH(R1227,Sheet1!$K$9:$K$13,1) ), 1,  MATCH(R1227,Sheet1!$K$9:$K$13,1)+1)</f>
        <v>4</v>
      </c>
      <c r="C1228" s="94">
        <f>IF( ISERROR( MATCH(D1228,Sheet1!$B$25:$B$42) ), 1, MATCH(D1228,Sheet1!$B$25:$B$42))</f>
        <v>11</v>
      </c>
      <c r="D1228" s="83">
        <f>if(U1228, OFFSET(Sheet1!$P$9, 2*B1227-1, 0),T1227)</f>
        <v>5793.452228</v>
      </c>
      <c r="E1228" s="100">
        <f t="array" ref="E1228">index(Sheet1!$C$25:$H$42, C1228,B1228)</f>
        <v>154.9404023</v>
      </c>
      <c r="F1228" s="100">
        <f t="array" ref="F1228">index(Sheet1!$C$25:$H$42, C1228+1,B1228)</f>
        <v>169.0258934</v>
      </c>
      <c r="G1228" s="94">
        <f t="array" ref="G1228">index(Sheet1!$B$25:$B$42, C1228,1)</f>
        <v>5500</v>
      </c>
      <c r="H1228" s="94">
        <f t="array" ref="H1228">index(Sheet1!$B$25:$B$42, C1228+1,1)</f>
        <v>6000</v>
      </c>
      <c r="I1228" s="100">
        <f t="shared" si="17"/>
        <v>163.2072398</v>
      </c>
      <c r="J1228" s="100">
        <f t="array" ref="J1228">index(Sheet1!$F$47:$K$64, C1228,B1228)</f>
        <v>1387.59075</v>
      </c>
      <c r="K1228" s="100">
        <f t="array" ref="K1228">index(Sheet1!$F$47:$K$64, C1228+1,B1228)</f>
        <v>1347.9453</v>
      </c>
      <c r="L1228" s="102">
        <f t="shared" si="18"/>
        <v>1364.322659</v>
      </c>
      <c r="M1228" s="83">
        <f>L1228/( 0.5*Sheet1!$F$18/12)</f>
        <v>1308.307524</v>
      </c>
      <c r="N1228" s="83">
        <f t="shared" si="19"/>
        <v>0.3756266218</v>
      </c>
      <c r="O1228" s="83">
        <f t="shared" si="20"/>
        <v>500.9507898</v>
      </c>
      <c r="P1228" s="83">
        <f t="shared" si="21"/>
        <v>0.1438273872</v>
      </c>
      <c r="Q1228" s="83">
        <f t="shared" si="22"/>
        <v>1</v>
      </c>
      <c r="R1228" s="86">
        <f t="shared" si="31"/>
        <v>163.2581303</v>
      </c>
      <c r="S1228" s="83" t="str">
        <f>min(R1228, offset(Sheet1!$K$9,B1228-1,0))</f>
        <v>#DIV/0!</v>
      </c>
      <c r="T1228" s="83">
        <f t="shared" si="30"/>
        <v>5795.258713</v>
      </c>
      <c r="U1228" s="83">
        <f t="shared" si="26"/>
        <v>0</v>
      </c>
      <c r="V1228" s="83" t="str">
        <f t="shared" si="27"/>
        <v>#DIV/0!</v>
      </c>
      <c r="W1228" s="83" t="str">
        <f t="shared" si="28"/>
        <v>#DIV/0!</v>
      </c>
    </row>
    <row r="1229" ht="12.75" customHeight="1">
      <c r="A1229" s="83">
        <f t="shared" si="29"/>
        <v>25.14</v>
      </c>
      <c r="B1229" s="83">
        <f>IF( ISERROR( MATCH(R1228,Sheet1!$K$9:$K$13,1) ), 1,  MATCH(R1228,Sheet1!$K$9:$K$13,1)+1)</f>
        <v>4</v>
      </c>
      <c r="C1229" s="94">
        <f>IF( ISERROR( MATCH(D1229,Sheet1!$B$25:$B$42) ), 1, MATCH(D1229,Sheet1!$B$25:$B$42))</f>
        <v>11</v>
      </c>
      <c r="D1229" s="83">
        <f>if(U1229, OFFSET(Sheet1!$P$9, 2*B1228-1, 0),T1228)</f>
        <v>5795.258713</v>
      </c>
      <c r="E1229" s="100">
        <f t="array" ref="E1229">index(Sheet1!$C$25:$H$42, C1229,B1229)</f>
        <v>154.9404023</v>
      </c>
      <c r="F1229" s="100">
        <f t="array" ref="F1229">index(Sheet1!$C$25:$H$42, C1229+1,B1229)</f>
        <v>169.0258934</v>
      </c>
      <c r="G1229" s="94">
        <f t="array" ref="G1229">index(Sheet1!$B$25:$B$42, C1229,1)</f>
        <v>5500</v>
      </c>
      <c r="H1229" s="94">
        <f t="array" ref="H1229">index(Sheet1!$B$25:$B$42, C1229+1,1)</f>
        <v>6000</v>
      </c>
      <c r="I1229" s="100">
        <f t="shared" si="17"/>
        <v>163.2581303</v>
      </c>
      <c r="J1229" s="100">
        <f t="array" ref="J1229">index(Sheet1!$F$47:$K$64, C1229,B1229)</f>
        <v>1387.59075</v>
      </c>
      <c r="K1229" s="100">
        <f t="array" ref="K1229">index(Sheet1!$F$47:$K$64, C1229+1,B1229)</f>
        <v>1347.9453</v>
      </c>
      <c r="L1229" s="102">
        <f t="shared" si="18"/>
        <v>1364.179421</v>
      </c>
      <c r="M1229" s="83">
        <f>L1229/( 0.5*Sheet1!$F$18/12)</f>
        <v>1308.170167</v>
      </c>
      <c r="N1229" s="83">
        <f t="shared" si="19"/>
        <v>0.3755871854</v>
      </c>
      <c r="O1229" s="83">
        <f t="shared" si="20"/>
        <v>501.2632465</v>
      </c>
      <c r="P1229" s="83">
        <f t="shared" si="21"/>
        <v>0.1439170963</v>
      </c>
      <c r="Q1229" s="83">
        <f t="shared" si="22"/>
        <v>1</v>
      </c>
      <c r="R1229" s="86">
        <f t="shared" si="31"/>
        <v>163.3089924</v>
      </c>
      <c r="S1229" s="83" t="str">
        <f>min(R1229, offset(Sheet1!$K$9,B1229-1,0))</f>
        <v>#DIV/0!</v>
      </c>
      <c r="T1229" s="83">
        <f t="shared" si="30"/>
        <v>5797.064192</v>
      </c>
      <c r="U1229" s="83">
        <f t="shared" si="26"/>
        <v>0</v>
      </c>
      <c r="V1229" s="83" t="str">
        <f t="shared" si="27"/>
        <v>#DIV/0!</v>
      </c>
      <c r="W1229" s="83" t="str">
        <f t="shared" si="28"/>
        <v>#DIV/0!</v>
      </c>
    </row>
    <row r="1230" ht="12.75" customHeight="1">
      <c r="A1230" s="83">
        <f t="shared" si="29"/>
        <v>25.16</v>
      </c>
      <c r="B1230" s="83">
        <f>IF( ISERROR( MATCH(R1229,Sheet1!$K$9:$K$13,1) ), 1,  MATCH(R1229,Sheet1!$K$9:$K$13,1)+1)</f>
        <v>4</v>
      </c>
      <c r="C1230" s="94">
        <f>IF( ISERROR( MATCH(D1230,Sheet1!$B$25:$B$42) ), 1, MATCH(D1230,Sheet1!$B$25:$B$42))</f>
        <v>11</v>
      </c>
      <c r="D1230" s="83">
        <f>if(U1230, OFFSET(Sheet1!$P$9, 2*B1229-1, 0),T1229)</f>
        <v>5797.064192</v>
      </c>
      <c r="E1230" s="100">
        <f t="array" ref="E1230">index(Sheet1!$C$25:$H$42, C1230,B1230)</f>
        <v>154.9404023</v>
      </c>
      <c r="F1230" s="100">
        <f t="array" ref="F1230">index(Sheet1!$C$25:$H$42, C1230+1,B1230)</f>
        <v>169.0258934</v>
      </c>
      <c r="G1230" s="94">
        <f t="array" ref="G1230">index(Sheet1!$B$25:$B$42, C1230,1)</f>
        <v>5500</v>
      </c>
      <c r="H1230" s="94">
        <f t="array" ref="H1230">index(Sheet1!$B$25:$B$42, C1230+1,1)</f>
        <v>6000</v>
      </c>
      <c r="I1230" s="100">
        <f t="shared" si="17"/>
        <v>163.3089924</v>
      </c>
      <c r="J1230" s="100">
        <f t="array" ref="J1230">index(Sheet1!$F$47:$K$64, C1230,B1230)</f>
        <v>1387.59075</v>
      </c>
      <c r="K1230" s="100">
        <f t="array" ref="K1230">index(Sheet1!$F$47:$K$64, C1230+1,B1230)</f>
        <v>1347.9453</v>
      </c>
      <c r="L1230" s="102">
        <f t="shared" si="18"/>
        <v>1364.036263</v>
      </c>
      <c r="M1230" s="83">
        <f>L1230/( 0.5*Sheet1!$F$18/12)</f>
        <v>1308.032886</v>
      </c>
      <c r="N1230" s="83">
        <f t="shared" si="19"/>
        <v>0.375547771</v>
      </c>
      <c r="O1230" s="83">
        <f t="shared" si="20"/>
        <v>501.5756264</v>
      </c>
      <c r="P1230" s="83">
        <f t="shared" si="21"/>
        <v>0.1440067833</v>
      </c>
      <c r="Q1230" s="83">
        <f t="shared" si="22"/>
        <v>1</v>
      </c>
      <c r="R1230" s="86">
        <f t="shared" si="31"/>
        <v>163.3598262</v>
      </c>
      <c r="S1230" s="83" t="str">
        <f>min(R1230, offset(Sheet1!$K$9,B1230-1,0))</f>
        <v>#DIV/0!</v>
      </c>
      <c r="T1230" s="83">
        <f t="shared" si="30"/>
        <v>5798.868665</v>
      </c>
      <c r="U1230" s="83">
        <f t="shared" si="26"/>
        <v>0</v>
      </c>
      <c r="V1230" s="83" t="str">
        <f t="shared" si="27"/>
        <v>#DIV/0!</v>
      </c>
      <c r="W1230" s="83" t="str">
        <f t="shared" si="28"/>
        <v>#DIV/0!</v>
      </c>
    </row>
    <row r="1231" ht="12.75" customHeight="1">
      <c r="A1231" s="83">
        <f t="shared" si="29"/>
        <v>25.18</v>
      </c>
      <c r="B1231" s="83">
        <f>IF( ISERROR( MATCH(R1230,Sheet1!$K$9:$K$13,1) ), 1,  MATCH(R1230,Sheet1!$K$9:$K$13,1)+1)</f>
        <v>4</v>
      </c>
      <c r="C1231" s="94">
        <f>IF( ISERROR( MATCH(D1231,Sheet1!$B$25:$B$42) ), 1, MATCH(D1231,Sheet1!$B$25:$B$42))</f>
        <v>11</v>
      </c>
      <c r="D1231" s="83">
        <f>if(U1231, OFFSET(Sheet1!$P$9, 2*B1230-1, 0),T1230)</f>
        <v>5798.868665</v>
      </c>
      <c r="E1231" s="100">
        <f t="array" ref="E1231">index(Sheet1!$C$25:$H$42, C1231,B1231)</f>
        <v>154.9404023</v>
      </c>
      <c r="F1231" s="100">
        <f t="array" ref="F1231">index(Sheet1!$C$25:$H$42, C1231+1,B1231)</f>
        <v>169.0258934</v>
      </c>
      <c r="G1231" s="94">
        <f t="array" ref="G1231">index(Sheet1!$B$25:$B$42, C1231,1)</f>
        <v>5500</v>
      </c>
      <c r="H1231" s="94">
        <f t="array" ref="H1231">index(Sheet1!$B$25:$B$42, C1231+1,1)</f>
        <v>6000</v>
      </c>
      <c r="I1231" s="100">
        <f t="shared" si="17"/>
        <v>163.3598262</v>
      </c>
      <c r="J1231" s="100">
        <f t="array" ref="J1231">index(Sheet1!$F$47:$K$64, C1231,B1231)</f>
        <v>1387.59075</v>
      </c>
      <c r="K1231" s="100">
        <f t="array" ref="K1231">index(Sheet1!$F$47:$K$64, C1231+1,B1231)</f>
        <v>1347.9453</v>
      </c>
      <c r="L1231" s="102">
        <f t="shared" si="18"/>
        <v>1363.893185</v>
      </c>
      <c r="M1231" s="83">
        <f>L1231/( 0.5*Sheet1!$F$18/12)</f>
        <v>1307.895682</v>
      </c>
      <c r="N1231" s="83">
        <f t="shared" si="19"/>
        <v>0.3755083785</v>
      </c>
      <c r="O1231" s="83">
        <f t="shared" si="20"/>
        <v>501.8879294</v>
      </c>
      <c r="P1231" s="83">
        <f t="shared" si="21"/>
        <v>0.1440964483</v>
      </c>
      <c r="Q1231" s="83">
        <f t="shared" si="22"/>
        <v>1</v>
      </c>
      <c r="R1231" s="86">
        <f t="shared" si="31"/>
        <v>163.4106316</v>
      </c>
      <c r="S1231" s="83" t="str">
        <f>min(R1231, offset(Sheet1!$K$9,B1231-1,0))</f>
        <v>#DIV/0!</v>
      </c>
      <c r="T1231" s="83">
        <f t="shared" si="30"/>
        <v>5800.672132</v>
      </c>
      <c r="U1231" s="83">
        <f t="shared" si="26"/>
        <v>0</v>
      </c>
      <c r="V1231" s="83" t="str">
        <f t="shared" si="27"/>
        <v>#DIV/0!</v>
      </c>
      <c r="W1231" s="83" t="str">
        <f t="shared" si="28"/>
        <v>#DIV/0!</v>
      </c>
    </row>
    <row r="1232" ht="12.75" customHeight="1">
      <c r="A1232" s="83">
        <f t="shared" si="29"/>
        <v>25.2</v>
      </c>
      <c r="B1232" s="83">
        <f>IF( ISERROR( MATCH(R1231,Sheet1!$K$9:$K$13,1) ), 1,  MATCH(R1231,Sheet1!$K$9:$K$13,1)+1)</f>
        <v>4</v>
      </c>
      <c r="C1232" s="94">
        <f>IF( ISERROR( MATCH(D1232,Sheet1!$B$25:$B$42) ), 1, MATCH(D1232,Sheet1!$B$25:$B$42))</f>
        <v>11</v>
      </c>
      <c r="D1232" s="83">
        <f>if(U1232, OFFSET(Sheet1!$P$9, 2*B1231-1, 0),T1231)</f>
        <v>5800.672132</v>
      </c>
      <c r="E1232" s="100">
        <f t="array" ref="E1232">index(Sheet1!$C$25:$H$42, C1232,B1232)</f>
        <v>154.9404023</v>
      </c>
      <c r="F1232" s="100">
        <f t="array" ref="F1232">index(Sheet1!$C$25:$H$42, C1232+1,B1232)</f>
        <v>169.0258934</v>
      </c>
      <c r="G1232" s="94">
        <f t="array" ref="G1232">index(Sheet1!$B$25:$B$42, C1232,1)</f>
        <v>5500</v>
      </c>
      <c r="H1232" s="94">
        <f t="array" ref="H1232">index(Sheet1!$B$25:$B$42, C1232+1,1)</f>
        <v>6000</v>
      </c>
      <c r="I1232" s="100">
        <f t="shared" si="17"/>
        <v>163.4106316</v>
      </c>
      <c r="J1232" s="100">
        <f t="array" ref="J1232">index(Sheet1!$F$47:$K$64, C1232,B1232)</f>
        <v>1387.59075</v>
      </c>
      <c r="K1232" s="100">
        <f t="array" ref="K1232">index(Sheet1!$F$47:$K$64, C1232+1,B1232)</f>
        <v>1347.9453</v>
      </c>
      <c r="L1232" s="102">
        <f t="shared" si="18"/>
        <v>1363.750186</v>
      </c>
      <c r="M1232" s="83">
        <f>L1232/( 0.5*Sheet1!$F$18/12)</f>
        <v>1307.758555</v>
      </c>
      <c r="N1232" s="83">
        <f t="shared" si="19"/>
        <v>0.375469008</v>
      </c>
      <c r="O1232" s="83">
        <f t="shared" si="20"/>
        <v>502.2001555</v>
      </c>
      <c r="P1232" s="83">
        <f t="shared" si="21"/>
        <v>0.1441860912</v>
      </c>
      <c r="Q1232" s="83">
        <f t="shared" si="22"/>
        <v>1</v>
      </c>
      <c r="R1232" s="86">
        <f t="shared" si="31"/>
        <v>163.4614087</v>
      </c>
      <c r="S1232" s="83" t="str">
        <f>min(R1232, offset(Sheet1!$K$9,B1232-1,0))</f>
        <v>#DIV/0!</v>
      </c>
      <c r="T1232" s="83">
        <f t="shared" si="30"/>
        <v>5802.474594</v>
      </c>
      <c r="U1232" s="83">
        <f t="shared" si="26"/>
        <v>0</v>
      </c>
      <c r="V1232" s="83" t="str">
        <f t="shared" si="27"/>
        <v>#DIV/0!</v>
      </c>
      <c r="W1232" s="83" t="str">
        <f t="shared" si="28"/>
        <v>#DIV/0!</v>
      </c>
    </row>
    <row r="1233" ht="12.75" customHeight="1">
      <c r="A1233" s="83">
        <f t="shared" si="29"/>
        <v>25.22</v>
      </c>
      <c r="B1233" s="83">
        <f>IF( ISERROR( MATCH(R1232,Sheet1!$K$9:$K$13,1) ), 1,  MATCH(R1232,Sheet1!$K$9:$K$13,1)+1)</f>
        <v>4</v>
      </c>
      <c r="C1233" s="94">
        <f>IF( ISERROR( MATCH(D1233,Sheet1!$B$25:$B$42) ), 1, MATCH(D1233,Sheet1!$B$25:$B$42))</f>
        <v>11</v>
      </c>
      <c r="D1233" s="83">
        <f>if(U1233, OFFSET(Sheet1!$P$9, 2*B1232-1, 0),T1232)</f>
        <v>5802.474594</v>
      </c>
      <c r="E1233" s="100">
        <f t="array" ref="E1233">index(Sheet1!$C$25:$H$42, C1233,B1233)</f>
        <v>154.9404023</v>
      </c>
      <c r="F1233" s="100">
        <f t="array" ref="F1233">index(Sheet1!$C$25:$H$42, C1233+1,B1233)</f>
        <v>169.0258934</v>
      </c>
      <c r="G1233" s="94">
        <f t="array" ref="G1233">index(Sheet1!$B$25:$B$42, C1233,1)</f>
        <v>5500</v>
      </c>
      <c r="H1233" s="94">
        <f t="array" ref="H1233">index(Sheet1!$B$25:$B$42, C1233+1,1)</f>
        <v>6000</v>
      </c>
      <c r="I1233" s="100">
        <f t="shared" si="17"/>
        <v>163.4614087</v>
      </c>
      <c r="J1233" s="100">
        <f t="array" ref="J1233">index(Sheet1!$F$47:$K$64, C1233,B1233)</f>
        <v>1387.59075</v>
      </c>
      <c r="K1233" s="100">
        <f t="array" ref="K1233">index(Sheet1!$F$47:$K$64, C1233+1,B1233)</f>
        <v>1347.9453</v>
      </c>
      <c r="L1233" s="102">
        <f t="shared" si="18"/>
        <v>1363.607267</v>
      </c>
      <c r="M1233" s="83">
        <f>L1233/( 0.5*Sheet1!$F$18/12)</f>
        <v>1307.621504</v>
      </c>
      <c r="N1233" s="83">
        <f t="shared" si="19"/>
        <v>0.3754296595</v>
      </c>
      <c r="O1233" s="83">
        <f t="shared" si="20"/>
        <v>502.5123046</v>
      </c>
      <c r="P1233" s="83">
        <f t="shared" si="21"/>
        <v>0.1442757119</v>
      </c>
      <c r="Q1233" s="83">
        <f t="shared" si="22"/>
        <v>1</v>
      </c>
      <c r="R1233" s="86">
        <f t="shared" si="31"/>
        <v>163.5121575</v>
      </c>
      <c r="S1233" s="83" t="str">
        <f>min(R1233, offset(Sheet1!$K$9,B1233-1,0))</f>
        <v>#DIV/0!</v>
      </c>
      <c r="T1233" s="83">
        <f t="shared" si="30"/>
        <v>5804.27605</v>
      </c>
      <c r="U1233" s="83">
        <f t="shared" si="26"/>
        <v>0</v>
      </c>
      <c r="V1233" s="83" t="str">
        <f t="shared" si="27"/>
        <v>#DIV/0!</v>
      </c>
      <c r="W1233" s="83" t="str">
        <f t="shared" si="28"/>
        <v>#DIV/0!</v>
      </c>
    </row>
    <row r="1234" ht="12.75" customHeight="1">
      <c r="A1234" s="83">
        <f t="shared" si="29"/>
        <v>25.24</v>
      </c>
      <c r="B1234" s="83">
        <f>IF( ISERROR( MATCH(R1233,Sheet1!$K$9:$K$13,1) ), 1,  MATCH(R1233,Sheet1!$K$9:$K$13,1)+1)</f>
        <v>4</v>
      </c>
      <c r="C1234" s="94">
        <f>IF( ISERROR( MATCH(D1234,Sheet1!$B$25:$B$42) ), 1, MATCH(D1234,Sheet1!$B$25:$B$42))</f>
        <v>11</v>
      </c>
      <c r="D1234" s="83">
        <f>if(U1234, OFFSET(Sheet1!$P$9, 2*B1233-1, 0),T1233)</f>
        <v>5804.27605</v>
      </c>
      <c r="E1234" s="100">
        <f t="array" ref="E1234">index(Sheet1!$C$25:$H$42, C1234,B1234)</f>
        <v>154.9404023</v>
      </c>
      <c r="F1234" s="100">
        <f t="array" ref="F1234">index(Sheet1!$C$25:$H$42, C1234+1,B1234)</f>
        <v>169.0258934</v>
      </c>
      <c r="G1234" s="94">
        <f t="array" ref="G1234">index(Sheet1!$B$25:$B$42, C1234,1)</f>
        <v>5500</v>
      </c>
      <c r="H1234" s="94">
        <f t="array" ref="H1234">index(Sheet1!$B$25:$B$42, C1234+1,1)</f>
        <v>6000</v>
      </c>
      <c r="I1234" s="100">
        <f t="shared" si="17"/>
        <v>163.5121575</v>
      </c>
      <c r="J1234" s="100">
        <f t="array" ref="J1234">index(Sheet1!$F$47:$K$64, C1234,B1234)</f>
        <v>1387.59075</v>
      </c>
      <c r="K1234" s="100">
        <f t="array" ref="K1234">index(Sheet1!$F$47:$K$64, C1234+1,B1234)</f>
        <v>1347.9453</v>
      </c>
      <c r="L1234" s="102">
        <f t="shared" si="18"/>
        <v>1363.464428</v>
      </c>
      <c r="M1234" s="83">
        <f>L1234/( 0.5*Sheet1!$F$18/12)</f>
        <v>1307.484529</v>
      </c>
      <c r="N1234" s="83">
        <f t="shared" si="19"/>
        <v>0.3753903329</v>
      </c>
      <c r="O1234" s="83">
        <f t="shared" si="20"/>
        <v>502.8243765</v>
      </c>
      <c r="P1234" s="83">
        <f t="shared" si="21"/>
        <v>0.1443653105</v>
      </c>
      <c r="Q1234" s="83">
        <f t="shared" si="22"/>
        <v>1</v>
      </c>
      <c r="R1234" s="86">
        <f t="shared" si="31"/>
        <v>163.562878</v>
      </c>
      <c r="S1234" s="83" t="str">
        <f>min(R1234, offset(Sheet1!$K$9,B1234-1,0))</f>
        <v>#DIV/0!</v>
      </c>
      <c r="T1234" s="83">
        <f t="shared" si="30"/>
        <v>5806.076502</v>
      </c>
      <c r="U1234" s="83">
        <f t="shared" si="26"/>
        <v>0</v>
      </c>
      <c r="V1234" s="83" t="str">
        <f t="shared" si="27"/>
        <v>#DIV/0!</v>
      </c>
      <c r="W1234" s="83" t="str">
        <f t="shared" si="28"/>
        <v>#DIV/0!</v>
      </c>
    </row>
    <row r="1235" ht="12.75" customHeight="1">
      <c r="A1235" s="83">
        <f t="shared" si="29"/>
        <v>25.26</v>
      </c>
      <c r="B1235" s="83">
        <f>IF( ISERROR( MATCH(R1234,Sheet1!$K$9:$K$13,1) ), 1,  MATCH(R1234,Sheet1!$K$9:$K$13,1)+1)</f>
        <v>4</v>
      </c>
      <c r="C1235" s="94">
        <f>IF( ISERROR( MATCH(D1235,Sheet1!$B$25:$B$42) ), 1, MATCH(D1235,Sheet1!$B$25:$B$42))</f>
        <v>11</v>
      </c>
      <c r="D1235" s="83">
        <f>if(U1235, OFFSET(Sheet1!$P$9, 2*B1234-1, 0),T1234)</f>
        <v>5806.076502</v>
      </c>
      <c r="E1235" s="100">
        <f t="array" ref="E1235">index(Sheet1!$C$25:$H$42, C1235,B1235)</f>
        <v>154.9404023</v>
      </c>
      <c r="F1235" s="100">
        <f t="array" ref="F1235">index(Sheet1!$C$25:$H$42, C1235+1,B1235)</f>
        <v>169.0258934</v>
      </c>
      <c r="G1235" s="94">
        <f t="array" ref="G1235">index(Sheet1!$B$25:$B$42, C1235,1)</f>
        <v>5500</v>
      </c>
      <c r="H1235" s="94">
        <f t="array" ref="H1235">index(Sheet1!$B$25:$B$42, C1235+1,1)</f>
        <v>6000</v>
      </c>
      <c r="I1235" s="100">
        <f t="shared" si="17"/>
        <v>163.562878</v>
      </c>
      <c r="J1235" s="100">
        <f t="array" ref="J1235">index(Sheet1!$F$47:$K$64, C1235,B1235)</f>
        <v>1387.59075</v>
      </c>
      <c r="K1235" s="100">
        <f t="array" ref="K1235">index(Sheet1!$F$47:$K$64, C1235+1,B1235)</f>
        <v>1347.9453</v>
      </c>
      <c r="L1235" s="102">
        <f t="shared" si="18"/>
        <v>1363.321669</v>
      </c>
      <c r="M1235" s="83">
        <f>L1235/( 0.5*Sheet1!$F$18/12)</f>
        <v>1307.347631</v>
      </c>
      <c r="N1235" s="83">
        <f t="shared" si="19"/>
        <v>0.3753510282</v>
      </c>
      <c r="O1235" s="83">
        <f t="shared" si="20"/>
        <v>503.1363711</v>
      </c>
      <c r="P1235" s="83">
        <f t="shared" si="21"/>
        <v>0.1444548869</v>
      </c>
      <c r="Q1235" s="83">
        <f t="shared" si="22"/>
        <v>1</v>
      </c>
      <c r="R1235" s="86">
        <f t="shared" si="31"/>
        <v>163.6135702</v>
      </c>
      <c r="S1235" s="83" t="str">
        <f>min(R1235, offset(Sheet1!$K$9,B1235-1,0))</f>
        <v>#DIV/0!</v>
      </c>
      <c r="T1235" s="83">
        <f t="shared" si="30"/>
        <v>5807.875949</v>
      </c>
      <c r="U1235" s="83">
        <f t="shared" si="26"/>
        <v>0</v>
      </c>
      <c r="V1235" s="83" t="str">
        <f t="shared" si="27"/>
        <v>#DIV/0!</v>
      </c>
      <c r="W1235" s="83" t="str">
        <f t="shared" si="28"/>
        <v>#DIV/0!</v>
      </c>
    </row>
    <row r="1236" ht="12.75" customHeight="1">
      <c r="A1236" s="83">
        <f t="shared" si="29"/>
        <v>25.28</v>
      </c>
      <c r="B1236" s="83">
        <f>IF( ISERROR( MATCH(R1235,Sheet1!$K$9:$K$13,1) ), 1,  MATCH(R1235,Sheet1!$K$9:$K$13,1)+1)</f>
        <v>4</v>
      </c>
      <c r="C1236" s="94">
        <f>IF( ISERROR( MATCH(D1236,Sheet1!$B$25:$B$42) ), 1, MATCH(D1236,Sheet1!$B$25:$B$42))</f>
        <v>11</v>
      </c>
      <c r="D1236" s="83">
        <f>if(U1236, OFFSET(Sheet1!$P$9, 2*B1235-1, 0),T1235)</f>
        <v>5807.875949</v>
      </c>
      <c r="E1236" s="100">
        <f t="array" ref="E1236">index(Sheet1!$C$25:$H$42, C1236,B1236)</f>
        <v>154.9404023</v>
      </c>
      <c r="F1236" s="100">
        <f t="array" ref="F1236">index(Sheet1!$C$25:$H$42, C1236+1,B1236)</f>
        <v>169.0258934</v>
      </c>
      <c r="G1236" s="94">
        <f t="array" ref="G1236">index(Sheet1!$B$25:$B$42, C1236,1)</f>
        <v>5500</v>
      </c>
      <c r="H1236" s="94">
        <f t="array" ref="H1236">index(Sheet1!$B$25:$B$42, C1236+1,1)</f>
        <v>6000</v>
      </c>
      <c r="I1236" s="100">
        <f t="shared" si="17"/>
        <v>163.6135702</v>
      </c>
      <c r="J1236" s="100">
        <f t="array" ref="J1236">index(Sheet1!$F$47:$K$64, C1236,B1236)</f>
        <v>1387.59075</v>
      </c>
      <c r="K1236" s="100">
        <f t="array" ref="K1236">index(Sheet1!$F$47:$K$64, C1236+1,B1236)</f>
        <v>1347.9453</v>
      </c>
      <c r="L1236" s="102">
        <f t="shared" si="18"/>
        <v>1363.178989</v>
      </c>
      <c r="M1236" s="83">
        <f>L1236/( 0.5*Sheet1!$F$18/12)</f>
        <v>1307.21081</v>
      </c>
      <c r="N1236" s="83">
        <f t="shared" si="19"/>
        <v>0.3753117455</v>
      </c>
      <c r="O1236" s="83">
        <f t="shared" si="20"/>
        <v>503.4482883</v>
      </c>
      <c r="P1236" s="83">
        <f t="shared" si="21"/>
        <v>0.1445444411</v>
      </c>
      <c r="Q1236" s="83">
        <f t="shared" si="22"/>
        <v>1</v>
      </c>
      <c r="R1236" s="86">
        <f t="shared" si="31"/>
        <v>163.6642341</v>
      </c>
      <c r="S1236" s="83" t="str">
        <f>min(R1236, offset(Sheet1!$K$9,B1236-1,0))</f>
        <v>#DIV/0!</v>
      </c>
      <c r="T1236" s="83">
        <f t="shared" si="30"/>
        <v>5809.674392</v>
      </c>
      <c r="U1236" s="83">
        <f t="shared" si="26"/>
        <v>0</v>
      </c>
      <c r="V1236" s="83" t="str">
        <f t="shared" si="27"/>
        <v>#DIV/0!</v>
      </c>
      <c r="W1236" s="83" t="str">
        <f t="shared" si="28"/>
        <v>#DIV/0!</v>
      </c>
    </row>
    <row r="1237" ht="12.75" customHeight="1">
      <c r="A1237" s="83">
        <f t="shared" si="29"/>
        <v>25.3</v>
      </c>
      <c r="B1237" s="83">
        <f>IF( ISERROR( MATCH(R1236,Sheet1!$K$9:$K$13,1) ), 1,  MATCH(R1236,Sheet1!$K$9:$K$13,1)+1)</f>
        <v>4</v>
      </c>
      <c r="C1237" s="94">
        <f>IF( ISERROR( MATCH(D1237,Sheet1!$B$25:$B$42) ), 1, MATCH(D1237,Sheet1!$B$25:$B$42))</f>
        <v>11</v>
      </c>
      <c r="D1237" s="83">
        <f>if(U1237, OFFSET(Sheet1!$P$9, 2*B1236-1, 0),T1236)</f>
        <v>5809.674392</v>
      </c>
      <c r="E1237" s="100">
        <f t="array" ref="E1237">index(Sheet1!$C$25:$H$42, C1237,B1237)</f>
        <v>154.9404023</v>
      </c>
      <c r="F1237" s="100">
        <f t="array" ref="F1237">index(Sheet1!$C$25:$H$42, C1237+1,B1237)</f>
        <v>169.0258934</v>
      </c>
      <c r="G1237" s="94">
        <f t="array" ref="G1237">index(Sheet1!$B$25:$B$42, C1237,1)</f>
        <v>5500</v>
      </c>
      <c r="H1237" s="94">
        <f t="array" ref="H1237">index(Sheet1!$B$25:$B$42, C1237+1,1)</f>
        <v>6000</v>
      </c>
      <c r="I1237" s="100">
        <f t="shared" si="17"/>
        <v>163.6642341</v>
      </c>
      <c r="J1237" s="100">
        <f t="array" ref="J1237">index(Sheet1!$F$47:$K$64, C1237,B1237)</f>
        <v>1387.59075</v>
      </c>
      <c r="K1237" s="100">
        <f t="array" ref="K1237">index(Sheet1!$F$47:$K$64, C1237+1,B1237)</f>
        <v>1347.9453</v>
      </c>
      <c r="L1237" s="102">
        <f t="shared" si="18"/>
        <v>1363.036389</v>
      </c>
      <c r="M1237" s="83">
        <f>L1237/( 0.5*Sheet1!$F$18/12)</f>
        <v>1307.074064</v>
      </c>
      <c r="N1237" s="83">
        <f t="shared" si="19"/>
        <v>0.3752724847</v>
      </c>
      <c r="O1237" s="83">
        <f t="shared" si="20"/>
        <v>503.7601281</v>
      </c>
      <c r="P1237" s="83">
        <f t="shared" si="21"/>
        <v>0.144633973</v>
      </c>
      <c r="Q1237" s="83">
        <f t="shared" si="22"/>
        <v>1</v>
      </c>
      <c r="R1237" s="86">
        <f t="shared" si="31"/>
        <v>163.7148698</v>
      </c>
      <c r="S1237" s="83" t="str">
        <f>min(R1237, offset(Sheet1!$K$9,B1237-1,0))</f>
        <v>#DIV/0!</v>
      </c>
      <c r="T1237" s="83">
        <f t="shared" si="30"/>
        <v>5811.471832</v>
      </c>
      <c r="U1237" s="83">
        <f t="shared" si="26"/>
        <v>0</v>
      </c>
      <c r="V1237" s="83" t="str">
        <f t="shared" si="27"/>
        <v>#DIV/0!</v>
      </c>
      <c r="W1237" s="83" t="str">
        <f t="shared" si="28"/>
        <v>#DIV/0!</v>
      </c>
    </row>
    <row r="1238" ht="12.75" customHeight="1">
      <c r="A1238" s="83">
        <f t="shared" si="29"/>
        <v>25.32</v>
      </c>
      <c r="B1238" s="83">
        <f>IF( ISERROR( MATCH(R1237,Sheet1!$K$9:$K$13,1) ), 1,  MATCH(R1237,Sheet1!$K$9:$K$13,1)+1)</f>
        <v>4</v>
      </c>
      <c r="C1238" s="94">
        <f>IF( ISERROR( MATCH(D1238,Sheet1!$B$25:$B$42) ), 1, MATCH(D1238,Sheet1!$B$25:$B$42))</f>
        <v>11</v>
      </c>
      <c r="D1238" s="83">
        <f>if(U1238, OFFSET(Sheet1!$P$9, 2*B1237-1, 0),T1237)</f>
        <v>5811.471832</v>
      </c>
      <c r="E1238" s="100">
        <f t="array" ref="E1238">index(Sheet1!$C$25:$H$42, C1238,B1238)</f>
        <v>154.9404023</v>
      </c>
      <c r="F1238" s="100">
        <f t="array" ref="F1238">index(Sheet1!$C$25:$H$42, C1238+1,B1238)</f>
        <v>169.0258934</v>
      </c>
      <c r="G1238" s="94">
        <f t="array" ref="G1238">index(Sheet1!$B$25:$B$42, C1238,1)</f>
        <v>5500</v>
      </c>
      <c r="H1238" s="94">
        <f t="array" ref="H1238">index(Sheet1!$B$25:$B$42, C1238+1,1)</f>
        <v>6000</v>
      </c>
      <c r="I1238" s="100">
        <f t="shared" si="17"/>
        <v>163.7148698</v>
      </c>
      <c r="J1238" s="100">
        <f t="array" ref="J1238">index(Sheet1!$F$47:$K$64, C1238,B1238)</f>
        <v>1387.59075</v>
      </c>
      <c r="K1238" s="100">
        <f t="array" ref="K1238">index(Sheet1!$F$47:$K$64, C1238+1,B1238)</f>
        <v>1347.9453</v>
      </c>
      <c r="L1238" s="102">
        <f t="shared" si="18"/>
        <v>1362.893868</v>
      </c>
      <c r="M1238" s="83">
        <f>L1238/( 0.5*Sheet1!$F$18/12)</f>
        <v>1306.937395</v>
      </c>
      <c r="N1238" s="83">
        <f t="shared" si="19"/>
        <v>0.3752332458</v>
      </c>
      <c r="O1238" s="83">
        <f t="shared" si="20"/>
        <v>504.0718903</v>
      </c>
      <c r="P1238" s="83">
        <f t="shared" si="21"/>
        <v>0.1447234827</v>
      </c>
      <c r="Q1238" s="83">
        <f t="shared" si="22"/>
        <v>1</v>
      </c>
      <c r="R1238" s="86">
        <f t="shared" si="31"/>
        <v>163.7654771</v>
      </c>
      <c r="S1238" s="83" t="str">
        <f>min(R1238, offset(Sheet1!$K$9,B1238-1,0))</f>
        <v>#DIV/0!</v>
      </c>
      <c r="T1238" s="83">
        <f t="shared" si="30"/>
        <v>5813.268268</v>
      </c>
      <c r="U1238" s="83">
        <f t="shared" si="26"/>
        <v>0</v>
      </c>
      <c r="V1238" s="83" t="str">
        <f t="shared" si="27"/>
        <v>#DIV/0!</v>
      </c>
      <c r="W1238" s="83" t="str">
        <f t="shared" si="28"/>
        <v>#DIV/0!</v>
      </c>
    </row>
    <row r="1239" ht="12.75" customHeight="1">
      <c r="A1239" s="83">
        <f t="shared" si="29"/>
        <v>25.34</v>
      </c>
      <c r="B1239" s="83">
        <f>IF( ISERROR( MATCH(R1238,Sheet1!$K$9:$K$13,1) ), 1,  MATCH(R1238,Sheet1!$K$9:$K$13,1)+1)</f>
        <v>4</v>
      </c>
      <c r="C1239" s="94">
        <f>IF( ISERROR( MATCH(D1239,Sheet1!$B$25:$B$42) ), 1, MATCH(D1239,Sheet1!$B$25:$B$42))</f>
        <v>11</v>
      </c>
      <c r="D1239" s="83">
        <f>if(U1239, OFFSET(Sheet1!$P$9, 2*B1238-1, 0),T1238)</f>
        <v>5813.268268</v>
      </c>
      <c r="E1239" s="100">
        <f t="array" ref="E1239">index(Sheet1!$C$25:$H$42, C1239,B1239)</f>
        <v>154.9404023</v>
      </c>
      <c r="F1239" s="100">
        <f t="array" ref="F1239">index(Sheet1!$C$25:$H$42, C1239+1,B1239)</f>
        <v>169.0258934</v>
      </c>
      <c r="G1239" s="94">
        <f t="array" ref="G1239">index(Sheet1!$B$25:$B$42, C1239,1)</f>
        <v>5500</v>
      </c>
      <c r="H1239" s="94">
        <f t="array" ref="H1239">index(Sheet1!$B$25:$B$42, C1239+1,1)</f>
        <v>6000</v>
      </c>
      <c r="I1239" s="100">
        <f t="shared" si="17"/>
        <v>163.7654771</v>
      </c>
      <c r="J1239" s="100">
        <f t="array" ref="J1239">index(Sheet1!$F$47:$K$64, C1239,B1239)</f>
        <v>1387.59075</v>
      </c>
      <c r="K1239" s="100">
        <f t="array" ref="K1239">index(Sheet1!$F$47:$K$64, C1239+1,B1239)</f>
        <v>1347.9453</v>
      </c>
      <c r="L1239" s="102">
        <f t="shared" si="18"/>
        <v>1362.751427</v>
      </c>
      <c r="M1239" s="83">
        <f>L1239/( 0.5*Sheet1!$F$18/12)</f>
        <v>1306.800802</v>
      </c>
      <c r="N1239" s="83">
        <f t="shared" si="19"/>
        <v>0.3751940288</v>
      </c>
      <c r="O1239" s="83">
        <f t="shared" si="20"/>
        <v>504.3835748</v>
      </c>
      <c r="P1239" s="83">
        <f t="shared" si="21"/>
        <v>0.1448129701</v>
      </c>
      <c r="Q1239" s="83">
        <f t="shared" si="22"/>
        <v>1</v>
      </c>
      <c r="R1239" s="86">
        <f t="shared" si="31"/>
        <v>163.8160562</v>
      </c>
      <c r="S1239" s="83" t="str">
        <f>min(R1239, offset(Sheet1!$K$9,B1239-1,0))</f>
        <v>#DIV/0!</v>
      </c>
      <c r="T1239" s="83">
        <f t="shared" si="30"/>
        <v>5815.063701</v>
      </c>
      <c r="U1239" s="83">
        <f t="shared" si="26"/>
        <v>0</v>
      </c>
      <c r="V1239" s="83" t="str">
        <f t="shared" si="27"/>
        <v>#DIV/0!</v>
      </c>
      <c r="W1239" s="83" t="str">
        <f t="shared" si="28"/>
        <v>#DIV/0!</v>
      </c>
    </row>
    <row r="1240" ht="12.75" customHeight="1">
      <c r="A1240" s="83">
        <f t="shared" si="29"/>
        <v>25.36</v>
      </c>
      <c r="B1240" s="83">
        <f>IF( ISERROR( MATCH(R1239,Sheet1!$K$9:$K$13,1) ), 1,  MATCH(R1239,Sheet1!$K$9:$K$13,1)+1)</f>
        <v>4</v>
      </c>
      <c r="C1240" s="94">
        <f>IF( ISERROR( MATCH(D1240,Sheet1!$B$25:$B$42) ), 1, MATCH(D1240,Sheet1!$B$25:$B$42))</f>
        <v>11</v>
      </c>
      <c r="D1240" s="83">
        <f>if(U1240, OFFSET(Sheet1!$P$9, 2*B1239-1, 0),T1239)</f>
        <v>5815.063701</v>
      </c>
      <c r="E1240" s="100">
        <f t="array" ref="E1240">index(Sheet1!$C$25:$H$42, C1240,B1240)</f>
        <v>154.9404023</v>
      </c>
      <c r="F1240" s="100">
        <f t="array" ref="F1240">index(Sheet1!$C$25:$H$42, C1240+1,B1240)</f>
        <v>169.0258934</v>
      </c>
      <c r="G1240" s="94">
        <f t="array" ref="G1240">index(Sheet1!$B$25:$B$42, C1240,1)</f>
        <v>5500</v>
      </c>
      <c r="H1240" s="94">
        <f t="array" ref="H1240">index(Sheet1!$B$25:$B$42, C1240+1,1)</f>
        <v>6000</v>
      </c>
      <c r="I1240" s="100">
        <f t="shared" si="17"/>
        <v>163.8160562</v>
      </c>
      <c r="J1240" s="100">
        <f t="array" ref="J1240">index(Sheet1!$F$47:$K$64, C1240,B1240)</f>
        <v>1387.59075</v>
      </c>
      <c r="K1240" s="100">
        <f t="array" ref="K1240">index(Sheet1!$F$47:$K$64, C1240+1,B1240)</f>
        <v>1347.9453</v>
      </c>
      <c r="L1240" s="102">
        <f t="shared" si="18"/>
        <v>1362.609066</v>
      </c>
      <c r="M1240" s="83">
        <f>L1240/( 0.5*Sheet1!$F$18/12)</f>
        <v>1306.664286</v>
      </c>
      <c r="N1240" s="83">
        <f t="shared" si="19"/>
        <v>0.3751548337</v>
      </c>
      <c r="O1240" s="83">
        <f t="shared" si="20"/>
        <v>504.6951816</v>
      </c>
      <c r="P1240" s="83">
        <f t="shared" si="21"/>
        <v>0.1449024351</v>
      </c>
      <c r="Q1240" s="83">
        <f t="shared" si="22"/>
        <v>1</v>
      </c>
      <c r="R1240" s="86">
        <f t="shared" si="31"/>
        <v>163.8666071</v>
      </c>
      <c r="S1240" s="83" t="str">
        <f>min(R1240, offset(Sheet1!$K$9,B1240-1,0))</f>
        <v>#DIV/0!</v>
      </c>
      <c r="T1240" s="83">
        <f t="shared" si="30"/>
        <v>5816.858132</v>
      </c>
      <c r="U1240" s="83">
        <f t="shared" si="26"/>
        <v>0</v>
      </c>
      <c r="V1240" s="83" t="str">
        <f t="shared" si="27"/>
        <v>#DIV/0!</v>
      </c>
      <c r="W1240" s="83" t="str">
        <f t="shared" si="28"/>
        <v>#DIV/0!</v>
      </c>
    </row>
    <row r="1241" ht="12.75" customHeight="1">
      <c r="A1241" s="83">
        <f t="shared" si="29"/>
        <v>25.38</v>
      </c>
      <c r="B1241" s="83">
        <f>IF( ISERROR( MATCH(R1240,Sheet1!$K$9:$K$13,1) ), 1,  MATCH(R1240,Sheet1!$K$9:$K$13,1)+1)</f>
        <v>4</v>
      </c>
      <c r="C1241" s="94">
        <f>IF( ISERROR( MATCH(D1241,Sheet1!$B$25:$B$42) ), 1, MATCH(D1241,Sheet1!$B$25:$B$42))</f>
        <v>11</v>
      </c>
      <c r="D1241" s="83">
        <f>if(U1241, OFFSET(Sheet1!$P$9, 2*B1240-1, 0),T1240)</f>
        <v>5816.858132</v>
      </c>
      <c r="E1241" s="100">
        <f t="array" ref="E1241">index(Sheet1!$C$25:$H$42, C1241,B1241)</f>
        <v>154.9404023</v>
      </c>
      <c r="F1241" s="100">
        <f t="array" ref="F1241">index(Sheet1!$C$25:$H$42, C1241+1,B1241)</f>
        <v>169.0258934</v>
      </c>
      <c r="G1241" s="94">
        <f t="array" ref="G1241">index(Sheet1!$B$25:$B$42, C1241,1)</f>
        <v>5500</v>
      </c>
      <c r="H1241" s="94">
        <f t="array" ref="H1241">index(Sheet1!$B$25:$B$42, C1241+1,1)</f>
        <v>6000</v>
      </c>
      <c r="I1241" s="100">
        <f t="shared" si="17"/>
        <v>163.8666071</v>
      </c>
      <c r="J1241" s="100">
        <f t="array" ref="J1241">index(Sheet1!$F$47:$K$64, C1241,B1241)</f>
        <v>1387.59075</v>
      </c>
      <c r="K1241" s="100">
        <f t="array" ref="K1241">index(Sheet1!$F$47:$K$64, C1241+1,B1241)</f>
        <v>1347.9453</v>
      </c>
      <c r="L1241" s="102">
        <f t="shared" si="18"/>
        <v>1362.466784</v>
      </c>
      <c r="M1241" s="83">
        <f>L1241/( 0.5*Sheet1!$F$18/12)</f>
        <v>1306.527845</v>
      </c>
      <c r="N1241" s="83">
        <f t="shared" si="19"/>
        <v>0.3751156604</v>
      </c>
      <c r="O1241" s="83">
        <f t="shared" si="20"/>
        <v>505.0067104</v>
      </c>
      <c r="P1241" s="83">
        <f t="shared" si="21"/>
        <v>0.1449918778</v>
      </c>
      <c r="Q1241" s="83">
        <f t="shared" si="22"/>
        <v>1</v>
      </c>
      <c r="R1241" s="86">
        <f t="shared" si="31"/>
        <v>163.9171297</v>
      </c>
      <c r="S1241" s="83" t="str">
        <f>min(R1241, offset(Sheet1!$K$9,B1241-1,0))</f>
        <v>#DIV/0!</v>
      </c>
      <c r="T1241" s="83">
        <f t="shared" si="30"/>
        <v>5818.65156</v>
      </c>
      <c r="U1241" s="83">
        <f t="shared" si="26"/>
        <v>0</v>
      </c>
      <c r="V1241" s="83" t="str">
        <f t="shared" si="27"/>
        <v>#DIV/0!</v>
      </c>
      <c r="W1241" s="83" t="str">
        <f t="shared" si="28"/>
        <v>#DIV/0!</v>
      </c>
    </row>
    <row r="1242" ht="12.75" customHeight="1">
      <c r="A1242" s="83">
        <f t="shared" si="29"/>
        <v>25.4</v>
      </c>
      <c r="B1242" s="83">
        <f>IF( ISERROR( MATCH(R1241,Sheet1!$K$9:$K$13,1) ), 1,  MATCH(R1241,Sheet1!$K$9:$K$13,1)+1)</f>
        <v>4</v>
      </c>
      <c r="C1242" s="94">
        <f>IF( ISERROR( MATCH(D1242,Sheet1!$B$25:$B$42) ), 1, MATCH(D1242,Sheet1!$B$25:$B$42))</f>
        <v>11</v>
      </c>
      <c r="D1242" s="83">
        <f>if(U1242, OFFSET(Sheet1!$P$9, 2*B1241-1, 0),T1241)</f>
        <v>5818.65156</v>
      </c>
      <c r="E1242" s="100">
        <f t="array" ref="E1242">index(Sheet1!$C$25:$H$42, C1242,B1242)</f>
        <v>154.9404023</v>
      </c>
      <c r="F1242" s="100">
        <f t="array" ref="F1242">index(Sheet1!$C$25:$H$42, C1242+1,B1242)</f>
        <v>169.0258934</v>
      </c>
      <c r="G1242" s="94">
        <f t="array" ref="G1242">index(Sheet1!$B$25:$B$42, C1242,1)</f>
        <v>5500</v>
      </c>
      <c r="H1242" s="94">
        <f t="array" ref="H1242">index(Sheet1!$B$25:$B$42, C1242+1,1)</f>
        <v>6000</v>
      </c>
      <c r="I1242" s="100">
        <f t="shared" si="17"/>
        <v>163.9171297</v>
      </c>
      <c r="J1242" s="100">
        <f t="array" ref="J1242">index(Sheet1!$F$47:$K$64, C1242,B1242)</f>
        <v>1387.59075</v>
      </c>
      <c r="K1242" s="100">
        <f t="array" ref="K1242">index(Sheet1!$F$47:$K$64, C1242+1,B1242)</f>
        <v>1347.9453</v>
      </c>
      <c r="L1242" s="102">
        <f t="shared" si="18"/>
        <v>1362.324581</v>
      </c>
      <c r="M1242" s="83">
        <f>L1242/( 0.5*Sheet1!$F$18/12)</f>
        <v>1306.391481</v>
      </c>
      <c r="N1242" s="83">
        <f t="shared" si="19"/>
        <v>0.3750765091</v>
      </c>
      <c r="O1242" s="83">
        <f t="shared" si="20"/>
        <v>505.3181613</v>
      </c>
      <c r="P1242" s="83">
        <f t="shared" si="21"/>
        <v>0.1450812981</v>
      </c>
      <c r="Q1242" s="83">
        <f t="shared" si="22"/>
        <v>1</v>
      </c>
      <c r="R1242" s="86">
        <f t="shared" si="31"/>
        <v>163.9676241</v>
      </c>
      <c r="S1242" s="83" t="str">
        <f>min(R1242, offset(Sheet1!$K$9,B1242-1,0))</f>
        <v>#DIV/0!</v>
      </c>
      <c r="T1242" s="83">
        <f t="shared" si="30"/>
        <v>5820.443986</v>
      </c>
      <c r="U1242" s="83">
        <f t="shared" si="26"/>
        <v>0</v>
      </c>
      <c r="V1242" s="83" t="str">
        <f t="shared" si="27"/>
        <v>#DIV/0!</v>
      </c>
      <c r="W1242" s="83" t="str">
        <f t="shared" si="28"/>
        <v>#DIV/0!</v>
      </c>
    </row>
    <row r="1243" ht="12.75" customHeight="1">
      <c r="A1243" s="83">
        <f t="shared" si="29"/>
        <v>25.42</v>
      </c>
      <c r="B1243" s="83">
        <f>IF( ISERROR( MATCH(R1242,Sheet1!$K$9:$K$13,1) ), 1,  MATCH(R1242,Sheet1!$K$9:$K$13,1)+1)</f>
        <v>4</v>
      </c>
      <c r="C1243" s="94">
        <f>IF( ISERROR( MATCH(D1243,Sheet1!$B$25:$B$42) ), 1, MATCH(D1243,Sheet1!$B$25:$B$42))</f>
        <v>11</v>
      </c>
      <c r="D1243" s="83">
        <f>if(U1243, OFFSET(Sheet1!$P$9, 2*B1242-1, 0),T1242)</f>
        <v>5820.443986</v>
      </c>
      <c r="E1243" s="100">
        <f t="array" ref="E1243">index(Sheet1!$C$25:$H$42, C1243,B1243)</f>
        <v>154.9404023</v>
      </c>
      <c r="F1243" s="100">
        <f t="array" ref="F1243">index(Sheet1!$C$25:$H$42, C1243+1,B1243)</f>
        <v>169.0258934</v>
      </c>
      <c r="G1243" s="94">
        <f t="array" ref="G1243">index(Sheet1!$B$25:$B$42, C1243,1)</f>
        <v>5500</v>
      </c>
      <c r="H1243" s="94">
        <f t="array" ref="H1243">index(Sheet1!$B$25:$B$42, C1243+1,1)</f>
        <v>6000</v>
      </c>
      <c r="I1243" s="100">
        <f t="shared" si="17"/>
        <v>163.9676241</v>
      </c>
      <c r="J1243" s="100">
        <f t="array" ref="J1243">index(Sheet1!$F$47:$K$64, C1243,B1243)</f>
        <v>1387.59075</v>
      </c>
      <c r="K1243" s="100">
        <f t="array" ref="K1243">index(Sheet1!$F$47:$K$64, C1243+1,B1243)</f>
        <v>1347.9453</v>
      </c>
      <c r="L1243" s="102">
        <f t="shared" si="18"/>
        <v>1362.182458</v>
      </c>
      <c r="M1243" s="83">
        <f>L1243/( 0.5*Sheet1!$F$18/12)</f>
        <v>1306.255193</v>
      </c>
      <c r="N1243" s="83">
        <f t="shared" si="19"/>
        <v>0.3750373796</v>
      </c>
      <c r="O1243" s="83">
        <f t="shared" si="20"/>
        <v>505.6295341</v>
      </c>
      <c r="P1243" s="83">
        <f t="shared" si="21"/>
        <v>0.145170696</v>
      </c>
      <c r="Q1243" s="83">
        <f t="shared" si="22"/>
        <v>1</v>
      </c>
      <c r="R1243" s="86">
        <f t="shared" si="31"/>
        <v>164.0180903</v>
      </c>
      <c r="S1243" s="83" t="str">
        <f>min(R1243, offset(Sheet1!$K$9,B1243-1,0))</f>
        <v>#DIV/0!</v>
      </c>
      <c r="T1243" s="83">
        <f t="shared" si="30"/>
        <v>5822.23541</v>
      </c>
      <c r="U1243" s="83">
        <f t="shared" si="26"/>
        <v>0</v>
      </c>
      <c r="V1243" s="83" t="str">
        <f t="shared" si="27"/>
        <v>#DIV/0!</v>
      </c>
      <c r="W1243" s="83" t="str">
        <f t="shared" si="28"/>
        <v>#DIV/0!</v>
      </c>
    </row>
    <row r="1244" ht="12.75" customHeight="1">
      <c r="A1244" s="83">
        <f t="shared" si="29"/>
        <v>25.44</v>
      </c>
      <c r="B1244" s="83">
        <f>IF( ISERROR( MATCH(R1243,Sheet1!$K$9:$K$13,1) ), 1,  MATCH(R1243,Sheet1!$K$9:$K$13,1)+1)</f>
        <v>4</v>
      </c>
      <c r="C1244" s="94">
        <f>IF( ISERROR( MATCH(D1244,Sheet1!$B$25:$B$42) ), 1, MATCH(D1244,Sheet1!$B$25:$B$42))</f>
        <v>11</v>
      </c>
      <c r="D1244" s="83">
        <f>if(U1244, OFFSET(Sheet1!$P$9, 2*B1243-1, 0),T1243)</f>
        <v>5822.23541</v>
      </c>
      <c r="E1244" s="100">
        <f t="array" ref="E1244">index(Sheet1!$C$25:$H$42, C1244,B1244)</f>
        <v>154.9404023</v>
      </c>
      <c r="F1244" s="100">
        <f t="array" ref="F1244">index(Sheet1!$C$25:$H$42, C1244+1,B1244)</f>
        <v>169.0258934</v>
      </c>
      <c r="G1244" s="94">
        <f t="array" ref="G1244">index(Sheet1!$B$25:$B$42, C1244,1)</f>
        <v>5500</v>
      </c>
      <c r="H1244" s="94">
        <f t="array" ref="H1244">index(Sheet1!$B$25:$B$42, C1244+1,1)</f>
        <v>6000</v>
      </c>
      <c r="I1244" s="100">
        <f t="shared" si="17"/>
        <v>164.0180903</v>
      </c>
      <c r="J1244" s="100">
        <f t="array" ref="J1244">index(Sheet1!$F$47:$K$64, C1244,B1244)</f>
        <v>1387.59075</v>
      </c>
      <c r="K1244" s="100">
        <f t="array" ref="K1244">index(Sheet1!$F$47:$K$64, C1244+1,B1244)</f>
        <v>1347.9453</v>
      </c>
      <c r="L1244" s="102">
        <f t="shared" si="18"/>
        <v>1362.040414</v>
      </c>
      <c r="M1244" s="83">
        <f>L1244/( 0.5*Sheet1!$F$18/12)</f>
        <v>1306.118982</v>
      </c>
      <c r="N1244" s="83">
        <f t="shared" si="19"/>
        <v>0.374998272</v>
      </c>
      <c r="O1244" s="83">
        <f t="shared" si="20"/>
        <v>505.9408288</v>
      </c>
      <c r="P1244" s="83">
        <f t="shared" si="21"/>
        <v>0.1452600714</v>
      </c>
      <c r="Q1244" s="83">
        <f t="shared" si="22"/>
        <v>1</v>
      </c>
      <c r="R1244" s="86">
        <f t="shared" si="31"/>
        <v>164.0685283</v>
      </c>
      <c r="S1244" s="83" t="str">
        <f>min(R1244, offset(Sheet1!$K$9,B1244-1,0))</f>
        <v>#DIV/0!</v>
      </c>
      <c r="T1244" s="83">
        <f t="shared" si="30"/>
        <v>5824.025833</v>
      </c>
      <c r="U1244" s="83">
        <f t="shared" si="26"/>
        <v>0</v>
      </c>
      <c r="V1244" s="83" t="str">
        <f t="shared" si="27"/>
        <v>#DIV/0!</v>
      </c>
      <c r="W1244" s="83" t="str">
        <f t="shared" si="28"/>
        <v>#DIV/0!</v>
      </c>
    </row>
    <row r="1245" ht="12.75" customHeight="1">
      <c r="A1245" s="83">
        <f t="shared" si="29"/>
        <v>25.46</v>
      </c>
      <c r="B1245" s="83">
        <f>IF( ISERROR( MATCH(R1244,Sheet1!$K$9:$K$13,1) ), 1,  MATCH(R1244,Sheet1!$K$9:$K$13,1)+1)</f>
        <v>4</v>
      </c>
      <c r="C1245" s="94">
        <f>IF( ISERROR( MATCH(D1245,Sheet1!$B$25:$B$42) ), 1, MATCH(D1245,Sheet1!$B$25:$B$42))</f>
        <v>11</v>
      </c>
      <c r="D1245" s="83">
        <f>if(U1245, OFFSET(Sheet1!$P$9, 2*B1244-1, 0),T1244)</f>
        <v>5824.025833</v>
      </c>
      <c r="E1245" s="100">
        <f t="array" ref="E1245">index(Sheet1!$C$25:$H$42, C1245,B1245)</f>
        <v>154.9404023</v>
      </c>
      <c r="F1245" s="100">
        <f t="array" ref="F1245">index(Sheet1!$C$25:$H$42, C1245+1,B1245)</f>
        <v>169.0258934</v>
      </c>
      <c r="G1245" s="94">
        <f t="array" ref="G1245">index(Sheet1!$B$25:$B$42, C1245,1)</f>
        <v>5500</v>
      </c>
      <c r="H1245" s="94">
        <f t="array" ref="H1245">index(Sheet1!$B$25:$B$42, C1245+1,1)</f>
        <v>6000</v>
      </c>
      <c r="I1245" s="100">
        <f t="shared" si="17"/>
        <v>164.0685283</v>
      </c>
      <c r="J1245" s="100">
        <f t="array" ref="J1245">index(Sheet1!$F$47:$K$64, C1245,B1245)</f>
        <v>1387.59075</v>
      </c>
      <c r="K1245" s="100">
        <f t="array" ref="K1245">index(Sheet1!$F$47:$K$64, C1245+1,B1245)</f>
        <v>1347.9453</v>
      </c>
      <c r="L1245" s="102">
        <f t="shared" si="18"/>
        <v>1361.89845</v>
      </c>
      <c r="M1245" s="83">
        <f>L1245/( 0.5*Sheet1!$F$18/12)</f>
        <v>1305.982846</v>
      </c>
      <c r="N1245" s="83">
        <f t="shared" si="19"/>
        <v>0.3749591863</v>
      </c>
      <c r="O1245" s="83">
        <f t="shared" si="20"/>
        <v>506.2520451</v>
      </c>
      <c r="P1245" s="83">
        <f t="shared" si="21"/>
        <v>0.1453494244</v>
      </c>
      <c r="Q1245" s="83">
        <f t="shared" si="22"/>
        <v>1</v>
      </c>
      <c r="R1245" s="86">
        <f t="shared" si="31"/>
        <v>164.1189381</v>
      </c>
      <c r="S1245" s="83" t="str">
        <f>min(R1245, offset(Sheet1!$K$9,B1245-1,0))</f>
        <v>#DIV/0!</v>
      </c>
      <c r="T1245" s="83">
        <f t="shared" si="30"/>
        <v>5825.815256</v>
      </c>
      <c r="U1245" s="83">
        <f t="shared" si="26"/>
        <v>0</v>
      </c>
      <c r="V1245" s="83" t="str">
        <f t="shared" si="27"/>
        <v>#DIV/0!</v>
      </c>
      <c r="W1245" s="83" t="str">
        <f t="shared" si="28"/>
        <v>#DIV/0!</v>
      </c>
    </row>
    <row r="1246" ht="12.75" customHeight="1">
      <c r="A1246" s="83">
        <f t="shared" si="29"/>
        <v>25.48</v>
      </c>
      <c r="B1246" s="83">
        <f>IF( ISERROR( MATCH(R1245,Sheet1!$K$9:$K$13,1) ), 1,  MATCH(R1245,Sheet1!$K$9:$K$13,1)+1)</f>
        <v>4</v>
      </c>
      <c r="C1246" s="94">
        <f>IF( ISERROR( MATCH(D1246,Sheet1!$B$25:$B$42) ), 1, MATCH(D1246,Sheet1!$B$25:$B$42))</f>
        <v>11</v>
      </c>
      <c r="D1246" s="83">
        <f>if(U1246, OFFSET(Sheet1!$P$9, 2*B1245-1, 0),T1245)</f>
        <v>5825.815256</v>
      </c>
      <c r="E1246" s="100">
        <f t="array" ref="E1246">index(Sheet1!$C$25:$H$42, C1246,B1246)</f>
        <v>154.9404023</v>
      </c>
      <c r="F1246" s="100">
        <f t="array" ref="F1246">index(Sheet1!$C$25:$H$42, C1246+1,B1246)</f>
        <v>169.0258934</v>
      </c>
      <c r="G1246" s="94">
        <f t="array" ref="G1246">index(Sheet1!$B$25:$B$42, C1246,1)</f>
        <v>5500</v>
      </c>
      <c r="H1246" s="94">
        <f t="array" ref="H1246">index(Sheet1!$B$25:$B$42, C1246+1,1)</f>
        <v>6000</v>
      </c>
      <c r="I1246" s="100">
        <f t="shared" si="17"/>
        <v>164.1189381</v>
      </c>
      <c r="J1246" s="100">
        <f t="array" ref="J1246">index(Sheet1!$F$47:$K$64, C1246,B1246)</f>
        <v>1387.59075</v>
      </c>
      <c r="K1246" s="100">
        <f t="array" ref="K1246">index(Sheet1!$F$47:$K$64, C1246+1,B1246)</f>
        <v>1347.9453</v>
      </c>
      <c r="L1246" s="102">
        <f t="shared" si="18"/>
        <v>1361.756565</v>
      </c>
      <c r="M1246" s="83">
        <f>L1246/( 0.5*Sheet1!$F$18/12)</f>
        <v>1305.846786</v>
      </c>
      <c r="N1246" s="83">
        <f t="shared" si="19"/>
        <v>0.3749201224</v>
      </c>
      <c r="O1246" s="83">
        <f t="shared" si="20"/>
        <v>506.5631831</v>
      </c>
      <c r="P1246" s="83">
        <f t="shared" si="21"/>
        <v>0.1454387548</v>
      </c>
      <c r="Q1246" s="83">
        <f t="shared" si="22"/>
        <v>1</v>
      </c>
      <c r="R1246" s="86">
        <f t="shared" si="31"/>
        <v>164.1693197</v>
      </c>
      <c r="S1246" s="83" t="str">
        <f>min(R1246, offset(Sheet1!$K$9,B1246-1,0))</f>
        <v>#DIV/0!</v>
      </c>
      <c r="T1246" s="83">
        <f t="shared" si="30"/>
        <v>5827.603677</v>
      </c>
      <c r="U1246" s="83">
        <f t="shared" si="26"/>
        <v>0</v>
      </c>
      <c r="V1246" s="83" t="str">
        <f t="shared" si="27"/>
        <v>#DIV/0!</v>
      </c>
      <c r="W1246" s="83" t="str">
        <f t="shared" si="28"/>
        <v>#DIV/0!</v>
      </c>
    </row>
    <row r="1247" ht="12.75" customHeight="1">
      <c r="A1247" s="83">
        <f t="shared" si="29"/>
        <v>25.5</v>
      </c>
      <c r="B1247" s="83">
        <f>IF( ISERROR( MATCH(R1246,Sheet1!$K$9:$K$13,1) ), 1,  MATCH(R1246,Sheet1!$K$9:$K$13,1)+1)</f>
        <v>4</v>
      </c>
      <c r="C1247" s="94">
        <f>IF( ISERROR( MATCH(D1247,Sheet1!$B$25:$B$42) ), 1, MATCH(D1247,Sheet1!$B$25:$B$42))</f>
        <v>11</v>
      </c>
      <c r="D1247" s="83">
        <f>if(U1247, OFFSET(Sheet1!$P$9, 2*B1246-1, 0),T1246)</f>
        <v>5827.603677</v>
      </c>
      <c r="E1247" s="100">
        <f t="array" ref="E1247">index(Sheet1!$C$25:$H$42, C1247,B1247)</f>
        <v>154.9404023</v>
      </c>
      <c r="F1247" s="100">
        <f t="array" ref="F1247">index(Sheet1!$C$25:$H$42, C1247+1,B1247)</f>
        <v>169.0258934</v>
      </c>
      <c r="G1247" s="94">
        <f t="array" ref="G1247">index(Sheet1!$B$25:$B$42, C1247,1)</f>
        <v>5500</v>
      </c>
      <c r="H1247" s="94">
        <f t="array" ref="H1247">index(Sheet1!$B$25:$B$42, C1247+1,1)</f>
        <v>6000</v>
      </c>
      <c r="I1247" s="100">
        <f t="shared" si="17"/>
        <v>164.1693197</v>
      </c>
      <c r="J1247" s="100">
        <f t="array" ref="J1247">index(Sheet1!$F$47:$K$64, C1247,B1247)</f>
        <v>1387.59075</v>
      </c>
      <c r="K1247" s="100">
        <f t="array" ref="K1247">index(Sheet1!$F$47:$K$64, C1247+1,B1247)</f>
        <v>1347.9453</v>
      </c>
      <c r="L1247" s="102">
        <f t="shared" si="18"/>
        <v>1361.61476</v>
      </c>
      <c r="M1247" s="83">
        <f>L1247/( 0.5*Sheet1!$F$18/12)</f>
        <v>1305.710803</v>
      </c>
      <c r="N1247" s="83">
        <f t="shared" si="19"/>
        <v>0.3748810804</v>
      </c>
      <c r="O1247" s="83">
        <f t="shared" si="20"/>
        <v>506.8742426</v>
      </c>
      <c r="P1247" s="83">
        <f t="shared" si="21"/>
        <v>0.1455280628</v>
      </c>
      <c r="Q1247" s="83">
        <f t="shared" si="22"/>
        <v>1</v>
      </c>
      <c r="R1247" s="86">
        <f t="shared" si="31"/>
        <v>164.2196731</v>
      </c>
      <c r="S1247" s="83" t="str">
        <f>min(R1247, offset(Sheet1!$K$9,B1247-1,0))</f>
        <v>#DIV/0!</v>
      </c>
      <c r="T1247" s="83">
        <f t="shared" si="30"/>
        <v>5829.391098</v>
      </c>
      <c r="U1247" s="83">
        <f t="shared" si="26"/>
        <v>0</v>
      </c>
      <c r="V1247" s="83" t="str">
        <f t="shared" si="27"/>
        <v>#DIV/0!</v>
      </c>
      <c r="W1247" s="83" t="str">
        <f t="shared" si="28"/>
        <v>#DIV/0!</v>
      </c>
    </row>
    <row r="1248" ht="12.75" customHeight="1">
      <c r="A1248" s="83">
        <f t="shared" si="29"/>
        <v>25.52</v>
      </c>
      <c r="B1248" s="83">
        <f>IF( ISERROR( MATCH(R1247,Sheet1!$K$9:$K$13,1) ), 1,  MATCH(R1247,Sheet1!$K$9:$K$13,1)+1)</f>
        <v>4</v>
      </c>
      <c r="C1248" s="94">
        <f>IF( ISERROR( MATCH(D1248,Sheet1!$B$25:$B$42) ), 1, MATCH(D1248,Sheet1!$B$25:$B$42))</f>
        <v>11</v>
      </c>
      <c r="D1248" s="83">
        <f>if(U1248, OFFSET(Sheet1!$P$9, 2*B1247-1, 0),T1247)</f>
        <v>5829.391098</v>
      </c>
      <c r="E1248" s="100">
        <f t="array" ref="E1248">index(Sheet1!$C$25:$H$42, C1248,B1248)</f>
        <v>154.9404023</v>
      </c>
      <c r="F1248" s="100">
        <f t="array" ref="F1248">index(Sheet1!$C$25:$H$42, C1248+1,B1248)</f>
        <v>169.0258934</v>
      </c>
      <c r="G1248" s="94">
        <f t="array" ref="G1248">index(Sheet1!$B$25:$B$42, C1248,1)</f>
        <v>5500</v>
      </c>
      <c r="H1248" s="94">
        <f t="array" ref="H1248">index(Sheet1!$B$25:$B$42, C1248+1,1)</f>
        <v>6000</v>
      </c>
      <c r="I1248" s="100">
        <f t="shared" si="17"/>
        <v>164.2196731</v>
      </c>
      <c r="J1248" s="100">
        <f t="array" ref="J1248">index(Sheet1!$F$47:$K$64, C1248,B1248)</f>
        <v>1387.59075</v>
      </c>
      <c r="K1248" s="100">
        <f t="array" ref="K1248">index(Sheet1!$F$47:$K$64, C1248+1,B1248)</f>
        <v>1347.9453</v>
      </c>
      <c r="L1248" s="102">
        <f t="shared" si="18"/>
        <v>1361.473033</v>
      </c>
      <c r="M1248" s="83">
        <f>L1248/( 0.5*Sheet1!$F$18/12)</f>
        <v>1305.574896</v>
      </c>
      <c r="N1248" s="83">
        <f t="shared" si="19"/>
        <v>0.3748420602</v>
      </c>
      <c r="O1248" s="83">
        <f t="shared" si="20"/>
        <v>507.1852235</v>
      </c>
      <c r="P1248" s="83">
        <f t="shared" si="21"/>
        <v>0.1456173481</v>
      </c>
      <c r="Q1248" s="83">
        <f t="shared" si="22"/>
        <v>1</v>
      </c>
      <c r="R1248" s="86">
        <f t="shared" si="31"/>
        <v>164.2699983</v>
      </c>
      <c r="S1248" s="83" t="str">
        <f>min(R1248, offset(Sheet1!$K$9,B1248-1,0))</f>
        <v>#DIV/0!</v>
      </c>
      <c r="T1248" s="83">
        <f t="shared" si="30"/>
        <v>5831.17752</v>
      </c>
      <c r="U1248" s="83">
        <f t="shared" si="26"/>
        <v>0</v>
      </c>
      <c r="V1248" s="83" t="str">
        <f t="shared" si="27"/>
        <v>#DIV/0!</v>
      </c>
      <c r="W1248" s="83" t="str">
        <f t="shared" si="28"/>
        <v>#DIV/0!</v>
      </c>
    </row>
    <row r="1249" ht="12.75" customHeight="1">
      <c r="A1249" s="83">
        <f t="shared" si="29"/>
        <v>25.54</v>
      </c>
      <c r="B1249" s="83">
        <f>IF( ISERROR( MATCH(R1248,Sheet1!$K$9:$K$13,1) ), 1,  MATCH(R1248,Sheet1!$K$9:$K$13,1)+1)</f>
        <v>4</v>
      </c>
      <c r="C1249" s="94">
        <f>IF( ISERROR( MATCH(D1249,Sheet1!$B$25:$B$42) ), 1, MATCH(D1249,Sheet1!$B$25:$B$42))</f>
        <v>11</v>
      </c>
      <c r="D1249" s="83">
        <f>if(U1249, OFFSET(Sheet1!$P$9, 2*B1248-1, 0),T1248)</f>
        <v>5831.17752</v>
      </c>
      <c r="E1249" s="100">
        <f t="array" ref="E1249">index(Sheet1!$C$25:$H$42, C1249,B1249)</f>
        <v>154.9404023</v>
      </c>
      <c r="F1249" s="100">
        <f t="array" ref="F1249">index(Sheet1!$C$25:$H$42, C1249+1,B1249)</f>
        <v>169.0258934</v>
      </c>
      <c r="G1249" s="94">
        <f t="array" ref="G1249">index(Sheet1!$B$25:$B$42, C1249,1)</f>
        <v>5500</v>
      </c>
      <c r="H1249" s="94">
        <f t="array" ref="H1249">index(Sheet1!$B$25:$B$42, C1249+1,1)</f>
        <v>6000</v>
      </c>
      <c r="I1249" s="100">
        <f t="shared" si="17"/>
        <v>164.2699983</v>
      </c>
      <c r="J1249" s="100">
        <f t="array" ref="J1249">index(Sheet1!$F$47:$K$64, C1249,B1249)</f>
        <v>1387.59075</v>
      </c>
      <c r="K1249" s="100">
        <f t="array" ref="K1249">index(Sheet1!$F$47:$K$64, C1249+1,B1249)</f>
        <v>1347.9453</v>
      </c>
      <c r="L1249" s="102">
        <f t="shared" si="18"/>
        <v>1361.331386</v>
      </c>
      <c r="M1249" s="83">
        <f>L1249/( 0.5*Sheet1!$F$18/12)</f>
        <v>1305.439064</v>
      </c>
      <c r="N1249" s="83">
        <f t="shared" si="19"/>
        <v>0.3748030618</v>
      </c>
      <c r="O1249" s="83">
        <f t="shared" si="20"/>
        <v>507.4961257</v>
      </c>
      <c r="P1249" s="83">
        <f t="shared" si="21"/>
        <v>0.1457066109</v>
      </c>
      <c r="Q1249" s="83">
        <f t="shared" si="22"/>
        <v>1</v>
      </c>
      <c r="R1249" s="86">
        <f t="shared" si="31"/>
        <v>164.3202954</v>
      </c>
      <c r="S1249" s="83" t="str">
        <f>min(R1249, offset(Sheet1!$K$9,B1249-1,0))</f>
        <v>#DIV/0!</v>
      </c>
      <c r="T1249" s="83">
        <f t="shared" si="30"/>
        <v>5832.962941</v>
      </c>
      <c r="U1249" s="83">
        <f t="shared" si="26"/>
        <v>0</v>
      </c>
      <c r="V1249" s="83" t="str">
        <f t="shared" si="27"/>
        <v>#DIV/0!</v>
      </c>
      <c r="W1249" s="83" t="str">
        <f t="shared" si="28"/>
        <v>#DIV/0!</v>
      </c>
    </row>
    <row r="1250" ht="12.75" customHeight="1">
      <c r="A1250" s="83">
        <f t="shared" si="29"/>
        <v>25.56</v>
      </c>
      <c r="B1250" s="83">
        <f>IF( ISERROR( MATCH(R1249,Sheet1!$K$9:$K$13,1) ), 1,  MATCH(R1249,Sheet1!$K$9:$K$13,1)+1)</f>
        <v>4</v>
      </c>
      <c r="C1250" s="94">
        <f>IF( ISERROR( MATCH(D1250,Sheet1!$B$25:$B$42) ), 1, MATCH(D1250,Sheet1!$B$25:$B$42))</f>
        <v>11</v>
      </c>
      <c r="D1250" s="83">
        <f>if(U1250, OFFSET(Sheet1!$P$9, 2*B1249-1, 0),T1249)</f>
        <v>5832.962941</v>
      </c>
      <c r="E1250" s="100">
        <f t="array" ref="E1250">index(Sheet1!$C$25:$H$42, C1250,B1250)</f>
        <v>154.9404023</v>
      </c>
      <c r="F1250" s="100">
        <f t="array" ref="F1250">index(Sheet1!$C$25:$H$42, C1250+1,B1250)</f>
        <v>169.0258934</v>
      </c>
      <c r="G1250" s="94">
        <f t="array" ref="G1250">index(Sheet1!$B$25:$B$42, C1250,1)</f>
        <v>5500</v>
      </c>
      <c r="H1250" s="94">
        <f t="array" ref="H1250">index(Sheet1!$B$25:$B$42, C1250+1,1)</f>
        <v>6000</v>
      </c>
      <c r="I1250" s="100">
        <f t="shared" si="17"/>
        <v>164.3202954</v>
      </c>
      <c r="J1250" s="100">
        <f t="array" ref="J1250">index(Sheet1!$F$47:$K$64, C1250,B1250)</f>
        <v>1387.59075</v>
      </c>
      <c r="K1250" s="100">
        <f t="array" ref="K1250">index(Sheet1!$F$47:$K$64, C1250+1,B1250)</f>
        <v>1347.9453</v>
      </c>
      <c r="L1250" s="102">
        <f t="shared" si="18"/>
        <v>1361.189819</v>
      </c>
      <c r="M1250" s="83">
        <f>L1250/( 0.5*Sheet1!$F$18/12)</f>
        <v>1305.303309</v>
      </c>
      <c r="N1250" s="83">
        <f t="shared" si="19"/>
        <v>0.3747640853</v>
      </c>
      <c r="O1250" s="83">
        <f t="shared" si="20"/>
        <v>507.8069492</v>
      </c>
      <c r="P1250" s="83">
        <f t="shared" si="21"/>
        <v>0.145795851</v>
      </c>
      <c r="Q1250" s="83">
        <f t="shared" si="22"/>
        <v>1</v>
      </c>
      <c r="R1250" s="86">
        <f t="shared" si="31"/>
        <v>164.3705644</v>
      </c>
      <c r="S1250" s="83" t="str">
        <f>min(R1250, offset(Sheet1!$K$9,B1250-1,0))</f>
        <v>#DIV/0!</v>
      </c>
      <c r="T1250" s="83">
        <f t="shared" si="30"/>
        <v>5834.747364</v>
      </c>
      <c r="U1250" s="83">
        <f t="shared" si="26"/>
        <v>0</v>
      </c>
      <c r="V1250" s="83" t="str">
        <f t="shared" si="27"/>
        <v>#DIV/0!</v>
      </c>
      <c r="W1250" s="83" t="str">
        <f t="shared" si="28"/>
        <v>#DIV/0!</v>
      </c>
    </row>
    <row r="1251" ht="12.75" customHeight="1">
      <c r="A1251" s="83">
        <f t="shared" si="29"/>
        <v>25.58</v>
      </c>
      <c r="B1251" s="83">
        <f>IF( ISERROR( MATCH(R1250,Sheet1!$K$9:$K$13,1) ), 1,  MATCH(R1250,Sheet1!$K$9:$K$13,1)+1)</f>
        <v>4</v>
      </c>
      <c r="C1251" s="94">
        <f>IF( ISERROR( MATCH(D1251,Sheet1!$B$25:$B$42) ), 1, MATCH(D1251,Sheet1!$B$25:$B$42))</f>
        <v>11</v>
      </c>
      <c r="D1251" s="83">
        <f>if(U1251, OFFSET(Sheet1!$P$9, 2*B1250-1, 0),T1250)</f>
        <v>5834.747364</v>
      </c>
      <c r="E1251" s="100">
        <f t="array" ref="E1251">index(Sheet1!$C$25:$H$42, C1251,B1251)</f>
        <v>154.9404023</v>
      </c>
      <c r="F1251" s="100">
        <f t="array" ref="F1251">index(Sheet1!$C$25:$H$42, C1251+1,B1251)</f>
        <v>169.0258934</v>
      </c>
      <c r="G1251" s="94">
        <f t="array" ref="G1251">index(Sheet1!$B$25:$B$42, C1251,1)</f>
        <v>5500</v>
      </c>
      <c r="H1251" s="94">
        <f t="array" ref="H1251">index(Sheet1!$B$25:$B$42, C1251+1,1)</f>
        <v>6000</v>
      </c>
      <c r="I1251" s="100">
        <f t="shared" si="17"/>
        <v>164.3705644</v>
      </c>
      <c r="J1251" s="100">
        <f t="array" ref="J1251">index(Sheet1!$F$47:$K$64, C1251,B1251)</f>
        <v>1387.59075</v>
      </c>
      <c r="K1251" s="100">
        <f t="array" ref="K1251">index(Sheet1!$F$47:$K$64, C1251+1,B1251)</f>
        <v>1347.9453</v>
      </c>
      <c r="L1251" s="102">
        <f t="shared" si="18"/>
        <v>1361.04833</v>
      </c>
      <c r="M1251" s="83">
        <f>L1251/( 0.5*Sheet1!$F$18/12)</f>
        <v>1305.16763</v>
      </c>
      <c r="N1251" s="83">
        <f t="shared" si="19"/>
        <v>0.3747251305</v>
      </c>
      <c r="O1251" s="83">
        <f t="shared" si="20"/>
        <v>508.1176937</v>
      </c>
      <c r="P1251" s="83">
        <f t="shared" si="21"/>
        <v>0.1458850685</v>
      </c>
      <c r="Q1251" s="83">
        <f t="shared" si="22"/>
        <v>1</v>
      </c>
      <c r="R1251" s="86">
        <f t="shared" si="31"/>
        <v>164.4208051</v>
      </c>
      <c r="S1251" s="83" t="str">
        <f>min(R1251, offset(Sheet1!$K$9,B1251-1,0))</f>
        <v>#DIV/0!</v>
      </c>
      <c r="T1251" s="83">
        <f t="shared" si="30"/>
        <v>5836.530788</v>
      </c>
      <c r="U1251" s="83">
        <f t="shared" si="26"/>
        <v>0</v>
      </c>
      <c r="V1251" s="83" t="str">
        <f t="shared" si="27"/>
        <v>#DIV/0!</v>
      </c>
      <c r="W1251" s="83" t="str">
        <f t="shared" si="28"/>
        <v>#DIV/0!</v>
      </c>
    </row>
    <row r="1252" ht="12.75" customHeight="1">
      <c r="A1252" s="83">
        <f t="shared" si="29"/>
        <v>25.6</v>
      </c>
      <c r="B1252" s="83">
        <f>IF( ISERROR( MATCH(R1251,Sheet1!$K$9:$K$13,1) ), 1,  MATCH(R1251,Sheet1!$K$9:$K$13,1)+1)</f>
        <v>4</v>
      </c>
      <c r="C1252" s="94">
        <f>IF( ISERROR( MATCH(D1252,Sheet1!$B$25:$B$42) ), 1, MATCH(D1252,Sheet1!$B$25:$B$42))</f>
        <v>11</v>
      </c>
      <c r="D1252" s="83">
        <f>if(U1252, OFFSET(Sheet1!$P$9, 2*B1251-1, 0),T1251)</f>
        <v>5836.530788</v>
      </c>
      <c r="E1252" s="100">
        <f t="array" ref="E1252">index(Sheet1!$C$25:$H$42, C1252,B1252)</f>
        <v>154.9404023</v>
      </c>
      <c r="F1252" s="100">
        <f t="array" ref="F1252">index(Sheet1!$C$25:$H$42, C1252+1,B1252)</f>
        <v>169.0258934</v>
      </c>
      <c r="G1252" s="94">
        <f t="array" ref="G1252">index(Sheet1!$B$25:$B$42, C1252,1)</f>
        <v>5500</v>
      </c>
      <c r="H1252" s="94">
        <f t="array" ref="H1252">index(Sheet1!$B$25:$B$42, C1252+1,1)</f>
        <v>6000</v>
      </c>
      <c r="I1252" s="100">
        <f t="shared" si="17"/>
        <v>164.4208051</v>
      </c>
      <c r="J1252" s="100">
        <f t="array" ref="J1252">index(Sheet1!$F$47:$K$64, C1252,B1252)</f>
        <v>1387.59075</v>
      </c>
      <c r="K1252" s="100">
        <f t="array" ref="K1252">index(Sheet1!$F$47:$K$64, C1252+1,B1252)</f>
        <v>1347.9453</v>
      </c>
      <c r="L1252" s="102">
        <f t="shared" si="18"/>
        <v>1360.906921</v>
      </c>
      <c r="M1252" s="83">
        <f>L1252/( 0.5*Sheet1!$F$18/12)</f>
        <v>1305.032026</v>
      </c>
      <c r="N1252" s="83">
        <f t="shared" si="19"/>
        <v>0.3746861976</v>
      </c>
      <c r="O1252" s="83">
        <f t="shared" si="20"/>
        <v>508.4283593</v>
      </c>
      <c r="P1252" s="83">
        <f t="shared" si="21"/>
        <v>0.1459742634</v>
      </c>
      <c r="Q1252" s="83">
        <f t="shared" si="22"/>
        <v>1</v>
      </c>
      <c r="R1252" s="86">
        <f t="shared" si="31"/>
        <v>164.4710178</v>
      </c>
      <c r="S1252" s="83" t="str">
        <f>min(R1252, offset(Sheet1!$K$9,B1252-1,0))</f>
        <v>#DIV/0!</v>
      </c>
      <c r="T1252" s="83">
        <f t="shared" si="30"/>
        <v>5838.313213</v>
      </c>
      <c r="U1252" s="83">
        <f t="shared" si="26"/>
        <v>0</v>
      </c>
      <c r="V1252" s="83" t="str">
        <f t="shared" si="27"/>
        <v>#DIV/0!</v>
      </c>
      <c r="W1252" s="83" t="str">
        <f t="shared" si="28"/>
        <v>#DIV/0!</v>
      </c>
    </row>
    <row r="1253" ht="12.75" customHeight="1">
      <c r="A1253" s="83">
        <f t="shared" si="29"/>
        <v>25.62</v>
      </c>
      <c r="B1253" s="83">
        <f>IF( ISERROR( MATCH(R1252,Sheet1!$K$9:$K$13,1) ), 1,  MATCH(R1252,Sheet1!$K$9:$K$13,1)+1)</f>
        <v>4</v>
      </c>
      <c r="C1253" s="94">
        <f>IF( ISERROR( MATCH(D1253,Sheet1!$B$25:$B$42) ), 1, MATCH(D1253,Sheet1!$B$25:$B$42))</f>
        <v>11</v>
      </c>
      <c r="D1253" s="83">
        <f>if(U1253, OFFSET(Sheet1!$P$9, 2*B1252-1, 0),T1252)</f>
        <v>5838.313213</v>
      </c>
      <c r="E1253" s="100">
        <f t="array" ref="E1253">index(Sheet1!$C$25:$H$42, C1253,B1253)</f>
        <v>154.9404023</v>
      </c>
      <c r="F1253" s="100">
        <f t="array" ref="F1253">index(Sheet1!$C$25:$H$42, C1253+1,B1253)</f>
        <v>169.0258934</v>
      </c>
      <c r="G1253" s="94">
        <f t="array" ref="G1253">index(Sheet1!$B$25:$B$42, C1253,1)</f>
        <v>5500</v>
      </c>
      <c r="H1253" s="94">
        <f t="array" ref="H1253">index(Sheet1!$B$25:$B$42, C1253+1,1)</f>
        <v>6000</v>
      </c>
      <c r="I1253" s="100">
        <f t="shared" si="17"/>
        <v>164.4710178</v>
      </c>
      <c r="J1253" s="100">
        <f t="array" ref="J1253">index(Sheet1!$F$47:$K$64, C1253,B1253)</f>
        <v>1387.59075</v>
      </c>
      <c r="K1253" s="100">
        <f t="array" ref="K1253">index(Sheet1!$F$47:$K$64, C1253+1,B1253)</f>
        <v>1347.9453</v>
      </c>
      <c r="L1253" s="102">
        <f t="shared" si="18"/>
        <v>1360.765591</v>
      </c>
      <c r="M1253" s="83">
        <f>L1253/( 0.5*Sheet1!$F$18/12)</f>
        <v>1304.896499</v>
      </c>
      <c r="N1253" s="83">
        <f t="shared" si="19"/>
        <v>0.3746472864</v>
      </c>
      <c r="O1253" s="83">
        <f t="shared" si="20"/>
        <v>508.7389458</v>
      </c>
      <c r="P1253" s="83">
        <f t="shared" si="21"/>
        <v>0.1460634355</v>
      </c>
      <c r="Q1253" s="83">
        <f t="shared" si="22"/>
        <v>1</v>
      </c>
      <c r="R1253" s="86">
        <f t="shared" si="31"/>
        <v>164.5212024</v>
      </c>
      <c r="S1253" s="83" t="str">
        <f>min(R1253, offset(Sheet1!$K$9,B1253-1,0))</f>
        <v>#DIV/0!</v>
      </c>
      <c r="T1253" s="83">
        <f t="shared" si="30"/>
        <v>5840.09464</v>
      </c>
      <c r="U1253" s="83">
        <f t="shared" si="26"/>
        <v>0</v>
      </c>
      <c r="V1253" s="83" t="str">
        <f t="shared" si="27"/>
        <v>#DIV/0!</v>
      </c>
      <c r="W1253" s="83" t="str">
        <f t="shared" si="28"/>
        <v>#DIV/0!</v>
      </c>
    </row>
    <row r="1254" ht="12.75" customHeight="1">
      <c r="A1254" s="83">
        <f t="shared" si="29"/>
        <v>25.64</v>
      </c>
      <c r="B1254" s="83">
        <f>IF( ISERROR( MATCH(R1253,Sheet1!$K$9:$K$13,1) ), 1,  MATCH(R1253,Sheet1!$K$9:$K$13,1)+1)</f>
        <v>4</v>
      </c>
      <c r="C1254" s="94">
        <f>IF( ISERROR( MATCH(D1254,Sheet1!$B$25:$B$42) ), 1, MATCH(D1254,Sheet1!$B$25:$B$42))</f>
        <v>11</v>
      </c>
      <c r="D1254" s="83">
        <f>if(U1254, OFFSET(Sheet1!$P$9, 2*B1253-1, 0),T1253)</f>
        <v>5840.09464</v>
      </c>
      <c r="E1254" s="100">
        <f t="array" ref="E1254">index(Sheet1!$C$25:$H$42, C1254,B1254)</f>
        <v>154.9404023</v>
      </c>
      <c r="F1254" s="100">
        <f t="array" ref="F1254">index(Sheet1!$C$25:$H$42, C1254+1,B1254)</f>
        <v>169.0258934</v>
      </c>
      <c r="G1254" s="94">
        <f t="array" ref="G1254">index(Sheet1!$B$25:$B$42, C1254,1)</f>
        <v>5500</v>
      </c>
      <c r="H1254" s="94">
        <f t="array" ref="H1254">index(Sheet1!$B$25:$B$42, C1254+1,1)</f>
        <v>6000</v>
      </c>
      <c r="I1254" s="100">
        <f t="shared" si="17"/>
        <v>164.5212024</v>
      </c>
      <c r="J1254" s="100">
        <f t="array" ref="J1254">index(Sheet1!$F$47:$K$64, C1254,B1254)</f>
        <v>1387.59075</v>
      </c>
      <c r="K1254" s="100">
        <f t="array" ref="K1254">index(Sheet1!$F$47:$K$64, C1254+1,B1254)</f>
        <v>1347.9453</v>
      </c>
      <c r="L1254" s="102">
        <f t="shared" si="18"/>
        <v>1360.62434</v>
      </c>
      <c r="M1254" s="83">
        <f>L1254/( 0.5*Sheet1!$F$18/12)</f>
        <v>1304.761047</v>
      </c>
      <c r="N1254" s="83">
        <f t="shared" si="19"/>
        <v>0.3746083971</v>
      </c>
      <c r="O1254" s="83">
        <f t="shared" si="20"/>
        <v>509.0494531</v>
      </c>
      <c r="P1254" s="83">
        <f t="shared" si="21"/>
        <v>0.1461525849</v>
      </c>
      <c r="Q1254" s="83">
        <f t="shared" si="22"/>
        <v>1</v>
      </c>
      <c r="R1254" s="86">
        <f t="shared" si="31"/>
        <v>164.5713588</v>
      </c>
      <c r="S1254" s="83" t="str">
        <f>min(R1254, offset(Sheet1!$K$9,B1254-1,0))</f>
        <v>#DIV/0!</v>
      </c>
      <c r="T1254" s="83">
        <f t="shared" si="30"/>
        <v>5841.875069</v>
      </c>
      <c r="U1254" s="83">
        <f t="shared" si="26"/>
        <v>0</v>
      </c>
      <c r="V1254" s="83" t="str">
        <f t="shared" si="27"/>
        <v>#DIV/0!</v>
      </c>
      <c r="W1254" s="83" t="str">
        <f t="shared" si="28"/>
        <v>#DIV/0!</v>
      </c>
    </row>
    <row r="1255" ht="12.75" customHeight="1">
      <c r="A1255" s="83">
        <f t="shared" si="29"/>
        <v>25.66</v>
      </c>
      <c r="B1255" s="83">
        <f>IF( ISERROR( MATCH(R1254,Sheet1!$K$9:$K$13,1) ), 1,  MATCH(R1254,Sheet1!$K$9:$K$13,1)+1)</f>
        <v>4</v>
      </c>
      <c r="C1255" s="94">
        <f>IF( ISERROR( MATCH(D1255,Sheet1!$B$25:$B$42) ), 1, MATCH(D1255,Sheet1!$B$25:$B$42))</f>
        <v>11</v>
      </c>
      <c r="D1255" s="83">
        <f>if(U1255, OFFSET(Sheet1!$P$9, 2*B1254-1, 0),T1254)</f>
        <v>5841.875069</v>
      </c>
      <c r="E1255" s="100">
        <f t="array" ref="E1255">index(Sheet1!$C$25:$H$42, C1255,B1255)</f>
        <v>154.9404023</v>
      </c>
      <c r="F1255" s="100">
        <f t="array" ref="F1255">index(Sheet1!$C$25:$H$42, C1255+1,B1255)</f>
        <v>169.0258934</v>
      </c>
      <c r="G1255" s="94">
        <f t="array" ref="G1255">index(Sheet1!$B$25:$B$42, C1255,1)</f>
        <v>5500</v>
      </c>
      <c r="H1255" s="94">
        <f t="array" ref="H1255">index(Sheet1!$B$25:$B$42, C1255+1,1)</f>
        <v>6000</v>
      </c>
      <c r="I1255" s="100">
        <f t="shared" si="17"/>
        <v>164.5713588</v>
      </c>
      <c r="J1255" s="100">
        <f t="array" ref="J1255">index(Sheet1!$F$47:$K$64, C1255,B1255)</f>
        <v>1387.59075</v>
      </c>
      <c r="K1255" s="100">
        <f t="array" ref="K1255">index(Sheet1!$F$47:$K$64, C1255+1,B1255)</f>
        <v>1347.9453</v>
      </c>
      <c r="L1255" s="102">
        <f t="shared" si="18"/>
        <v>1360.483168</v>
      </c>
      <c r="M1255" s="83">
        <f>L1255/( 0.5*Sheet1!$F$18/12)</f>
        <v>1304.625671</v>
      </c>
      <c r="N1255" s="83">
        <f t="shared" si="19"/>
        <v>0.3745695295</v>
      </c>
      <c r="O1255" s="83">
        <f t="shared" si="20"/>
        <v>509.3598812</v>
      </c>
      <c r="P1255" s="83">
        <f t="shared" si="21"/>
        <v>0.1462417115</v>
      </c>
      <c r="Q1255" s="83">
        <f t="shared" si="22"/>
        <v>1</v>
      </c>
      <c r="R1255" s="86">
        <f t="shared" si="31"/>
        <v>164.6214871</v>
      </c>
      <c r="S1255" s="83" t="str">
        <f>min(R1255, offset(Sheet1!$K$9,B1255-1,0))</f>
        <v>#DIV/0!</v>
      </c>
      <c r="T1255" s="83">
        <f t="shared" si="30"/>
        <v>5843.6545</v>
      </c>
      <c r="U1255" s="83">
        <f t="shared" si="26"/>
        <v>0</v>
      </c>
      <c r="V1255" s="83" t="str">
        <f t="shared" si="27"/>
        <v>#DIV/0!</v>
      </c>
      <c r="W1255" s="83" t="str">
        <f t="shared" si="28"/>
        <v>#DIV/0!</v>
      </c>
    </row>
    <row r="1256" ht="12.75" customHeight="1">
      <c r="A1256" s="83">
        <f t="shared" si="29"/>
        <v>25.68</v>
      </c>
      <c r="B1256" s="83">
        <f>IF( ISERROR( MATCH(R1255,Sheet1!$K$9:$K$13,1) ), 1,  MATCH(R1255,Sheet1!$K$9:$K$13,1)+1)</f>
        <v>4</v>
      </c>
      <c r="C1256" s="94">
        <f>IF( ISERROR( MATCH(D1256,Sheet1!$B$25:$B$42) ), 1, MATCH(D1256,Sheet1!$B$25:$B$42))</f>
        <v>11</v>
      </c>
      <c r="D1256" s="83">
        <f>if(U1256, OFFSET(Sheet1!$P$9, 2*B1255-1, 0),T1255)</f>
        <v>5843.6545</v>
      </c>
      <c r="E1256" s="100">
        <f t="array" ref="E1256">index(Sheet1!$C$25:$H$42, C1256,B1256)</f>
        <v>154.9404023</v>
      </c>
      <c r="F1256" s="100">
        <f t="array" ref="F1256">index(Sheet1!$C$25:$H$42, C1256+1,B1256)</f>
        <v>169.0258934</v>
      </c>
      <c r="G1256" s="94">
        <f t="array" ref="G1256">index(Sheet1!$B$25:$B$42, C1256,1)</f>
        <v>5500</v>
      </c>
      <c r="H1256" s="94">
        <f t="array" ref="H1256">index(Sheet1!$B$25:$B$42, C1256+1,1)</f>
        <v>6000</v>
      </c>
      <c r="I1256" s="100">
        <f t="shared" si="17"/>
        <v>164.6214871</v>
      </c>
      <c r="J1256" s="100">
        <f t="array" ref="J1256">index(Sheet1!$F$47:$K$64, C1256,B1256)</f>
        <v>1387.59075</v>
      </c>
      <c r="K1256" s="100">
        <f t="array" ref="K1256">index(Sheet1!$F$47:$K$64, C1256+1,B1256)</f>
        <v>1347.9453</v>
      </c>
      <c r="L1256" s="102">
        <f t="shared" si="18"/>
        <v>1360.342075</v>
      </c>
      <c r="M1256" s="83">
        <f>L1256/( 0.5*Sheet1!$F$18/12)</f>
        <v>1304.490371</v>
      </c>
      <c r="N1256" s="83">
        <f t="shared" si="19"/>
        <v>0.3745306837</v>
      </c>
      <c r="O1256" s="83">
        <f t="shared" si="20"/>
        <v>509.6702298</v>
      </c>
      <c r="P1256" s="83">
        <f t="shared" si="21"/>
        <v>0.1463308153</v>
      </c>
      <c r="Q1256" s="83">
        <f t="shared" si="22"/>
        <v>1</v>
      </c>
      <c r="R1256" s="86">
        <f t="shared" si="31"/>
        <v>164.6715874</v>
      </c>
      <c r="S1256" s="83" t="str">
        <f>min(R1256, offset(Sheet1!$K$9,B1256-1,0))</f>
        <v>#DIV/0!</v>
      </c>
      <c r="T1256" s="83">
        <f t="shared" si="30"/>
        <v>5845.432935</v>
      </c>
      <c r="U1256" s="83">
        <f t="shared" si="26"/>
        <v>0</v>
      </c>
      <c r="V1256" s="83" t="str">
        <f t="shared" si="27"/>
        <v>#DIV/0!</v>
      </c>
      <c r="W1256" s="83" t="str">
        <f t="shared" si="28"/>
        <v>#DIV/0!</v>
      </c>
    </row>
    <row r="1257" ht="12.75" customHeight="1">
      <c r="A1257" s="83">
        <f t="shared" si="29"/>
        <v>25.7</v>
      </c>
      <c r="B1257" s="83">
        <f>IF( ISERROR( MATCH(R1256,Sheet1!$K$9:$K$13,1) ), 1,  MATCH(R1256,Sheet1!$K$9:$K$13,1)+1)</f>
        <v>4</v>
      </c>
      <c r="C1257" s="94">
        <f>IF( ISERROR( MATCH(D1257,Sheet1!$B$25:$B$42) ), 1, MATCH(D1257,Sheet1!$B$25:$B$42))</f>
        <v>11</v>
      </c>
      <c r="D1257" s="83">
        <f>if(U1257, OFFSET(Sheet1!$P$9, 2*B1256-1, 0),T1256)</f>
        <v>5845.432935</v>
      </c>
      <c r="E1257" s="100">
        <f t="array" ref="E1257">index(Sheet1!$C$25:$H$42, C1257,B1257)</f>
        <v>154.9404023</v>
      </c>
      <c r="F1257" s="100">
        <f t="array" ref="F1257">index(Sheet1!$C$25:$H$42, C1257+1,B1257)</f>
        <v>169.0258934</v>
      </c>
      <c r="G1257" s="94">
        <f t="array" ref="G1257">index(Sheet1!$B$25:$B$42, C1257,1)</f>
        <v>5500</v>
      </c>
      <c r="H1257" s="94">
        <f t="array" ref="H1257">index(Sheet1!$B$25:$B$42, C1257+1,1)</f>
        <v>6000</v>
      </c>
      <c r="I1257" s="100">
        <f t="shared" si="17"/>
        <v>164.6715874</v>
      </c>
      <c r="J1257" s="100">
        <f t="array" ref="J1257">index(Sheet1!$F$47:$K$64, C1257,B1257)</f>
        <v>1387.59075</v>
      </c>
      <c r="K1257" s="100">
        <f t="array" ref="K1257">index(Sheet1!$F$47:$K$64, C1257+1,B1257)</f>
        <v>1347.9453</v>
      </c>
      <c r="L1257" s="102">
        <f t="shared" si="18"/>
        <v>1360.201062</v>
      </c>
      <c r="M1257" s="83">
        <f>L1257/( 0.5*Sheet1!$F$18/12)</f>
        <v>1304.355147</v>
      </c>
      <c r="N1257" s="83">
        <f t="shared" si="19"/>
        <v>0.3744918597</v>
      </c>
      <c r="O1257" s="83">
        <f t="shared" si="20"/>
        <v>509.980499</v>
      </c>
      <c r="P1257" s="83">
        <f t="shared" si="21"/>
        <v>0.1464198964</v>
      </c>
      <c r="Q1257" s="83">
        <f t="shared" si="22"/>
        <v>1</v>
      </c>
      <c r="R1257" s="86">
        <f t="shared" si="31"/>
        <v>164.7216595</v>
      </c>
      <c r="S1257" s="83" t="str">
        <f>min(R1257, offset(Sheet1!$K$9,B1257-1,0))</f>
        <v>#DIV/0!</v>
      </c>
      <c r="T1257" s="83">
        <f t="shared" si="30"/>
        <v>5847.210372</v>
      </c>
      <c r="U1257" s="83">
        <f t="shared" si="26"/>
        <v>0</v>
      </c>
      <c r="V1257" s="83" t="str">
        <f t="shared" si="27"/>
        <v>#DIV/0!</v>
      </c>
      <c r="W1257" s="83" t="str">
        <f t="shared" si="28"/>
        <v>#DIV/0!</v>
      </c>
    </row>
    <row r="1258" ht="12.75" customHeight="1">
      <c r="A1258" s="83">
        <f t="shared" si="29"/>
        <v>25.72</v>
      </c>
      <c r="B1258" s="83">
        <f>IF( ISERROR( MATCH(R1257,Sheet1!$K$9:$K$13,1) ), 1,  MATCH(R1257,Sheet1!$K$9:$K$13,1)+1)</f>
        <v>4</v>
      </c>
      <c r="C1258" s="94">
        <f>IF( ISERROR( MATCH(D1258,Sheet1!$B$25:$B$42) ), 1, MATCH(D1258,Sheet1!$B$25:$B$42))</f>
        <v>11</v>
      </c>
      <c r="D1258" s="83">
        <f>if(U1258, OFFSET(Sheet1!$P$9, 2*B1257-1, 0),T1257)</f>
        <v>5847.210372</v>
      </c>
      <c r="E1258" s="100">
        <f t="array" ref="E1258">index(Sheet1!$C$25:$H$42, C1258,B1258)</f>
        <v>154.9404023</v>
      </c>
      <c r="F1258" s="100">
        <f t="array" ref="F1258">index(Sheet1!$C$25:$H$42, C1258+1,B1258)</f>
        <v>169.0258934</v>
      </c>
      <c r="G1258" s="94">
        <f t="array" ref="G1258">index(Sheet1!$B$25:$B$42, C1258,1)</f>
        <v>5500</v>
      </c>
      <c r="H1258" s="94">
        <f t="array" ref="H1258">index(Sheet1!$B$25:$B$42, C1258+1,1)</f>
        <v>6000</v>
      </c>
      <c r="I1258" s="100">
        <f t="shared" si="17"/>
        <v>164.7216595</v>
      </c>
      <c r="J1258" s="100">
        <f t="array" ref="J1258">index(Sheet1!$F$47:$K$64, C1258,B1258)</f>
        <v>1387.59075</v>
      </c>
      <c r="K1258" s="100">
        <f t="array" ref="K1258">index(Sheet1!$F$47:$K$64, C1258+1,B1258)</f>
        <v>1347.9453</v>
      </c>
      <c r="L1258" s="102">
        <f t="shared" si="18"/>
        <v>1360.060127</v>
      </c>
      <c r="M1258" s="83">
        <f>L1258/( 0.5*Sheet1!$F$18/12)</f>
        <v>1304.219999</v>
      </c>
      <c r="N1258" s="83">
        <f t="shared" si="19"/>
        <v>0.3744530575</v>
      </c>
      <c r="O1258" s="83">
        <f t="shared" si="20"/>
        <v>510.2906887</v>
      </c>
      <c r="P1258" s="83">
        <f t="shared" si="21"/>
        <v>0.1465089545</v>
      </c>
      <c r="Q1258" s="83">
        <f t="shared" si="22"/>
        <v>1</v>
      </c>
      <c r="R1258" s="86">
        <f t="shared" si="31"/>
        <v>164.7717036</v>
      </c>
      <c r="S1258" s="83" t="str">
        <f>min(R1258, offset(Sheet1!$K$9,B1258-1,0))</f>
        <v>#DIV/0!</v>
      </c>
      <c r="T1258" s="83">
        <f t="shared" si="30"/>
        <v>5848.986813</v>
      </c>
      <c r="U1258" s="83">
        <f t="shared" si="26"/>
        <v>0</v>
      </c>
      <c r="V1258" s="83" t="str">
        <f t="shared" si="27"/>
        <v>#DIV/0!</v>
      </c>
      <c r="W1258" s="83" t="str">
        <f t="shared" si="28"/>
        <v>#DIV/0!</v>
      </c>
    </row>
    <row r="1259" ht="12.75" customHeight="1">
      <c r="A1259" s="83">
        <f t="shared" si="29"/>
        <v>25.74</v>
      </c>
      <c r="B1259" s="83">
        <f>IF( ISERROR( MATCH(R1258,Sheet1!$K$9:$K$13,1) ), 1,  MATCH(R1258,Sheet1!$K$9:$K$13,1)+1)</f>
        <v>4</v>
      </c>
      <c r="C1259" s="94">
        <f>IF( ISERROR( MATCH(D1259,Sheet1!$B$25:$B$42) ), 1, MATCH(D1259,Sheet1!$B$25:$B$42))</f>
        <v>11</v>
      </c>
      <c r="D1259" s="83">
        <f>if(U1259, OFFSET(Sheet1!$P$9, 2*B1258-1, 0),T1258)</f>
        <v>5848.986813</v>
      </c>
      <c r="E1259" s="100">
        <f t="array" ref="E1259">index(Sheet1!$C$25:$H$42, C1259,B1259)</f>
        <v>154.9404023</v>
      </c>
      <c r="F1259" s="100">
        <f t="array" ref="F1259">index(Sheet1!$C$25:$H$42, C1259+1,B1259)</f>
        <v>169.0258934</v>
      </c>
      <c r="G1259" s="94">
        <f t="array" ref="G1259">index(Sheet1!$B$25:$B$42, C1259,1)</f>
        <v>5500</v>
      </c>
      <c r="H1259" s="94">
        <f t="array" ref="H1259">index(Sheet1!$B$25:$B$42, C1259+1,1)</f>
        <v>6000</v>
      </c>
      <c r="I1259" s="100">
        <f t="shared" si="17"/>
        <v>164.7717036</v>
      </c>
      <c r="J1259" s="100">
        <f t="array" ref="J1259">index(Sheet1!$F$47:$K$64, C1259,B1259)</f>
        <v>1387.59075</v>
      </c>
      <c r="K1259" s="100">
        <f t="array" ref="K1259">index(Sheet1!$F$47:$K$64, C1259+1,B1259)</f>
        <v>1347.9453</v>
      </c>
      <c r="L1259" s="102">
        <f t="shared" si="18"/>
        <v>1359.919271</v>
      </c>
      <c r="M1259" s="83">
        <f>L1259/( 0.5*Sheet1!$F$18/12)</f>
        <v>1304.084927</v>
      </c>
      <c r="N1259" s="83">
        <f t="shared" si="19"/>
        <v>0.374414277</v>
      </c>
      <c r="O1259" s="83">
        <f t="shared" si="20"/>
        <v>510.6007986</v>
      </c>
      <c r="P1259" s="83">
        <f t="shared" si="21"/>
        <v>0.1465979898</v>
      </c>
      <c r="Q1259" s="83">
        <f t="shared" si="22"/>
        <v>1</v>
      </c>
      <c r="R1259" s="86">
        <f t="shared" si="31"/>
        <v>164.8217197</v>
      </c>
      <c r="S1259" s="83" t="str">
        <f>min(R1259, offset(Sheet1!$K$9,B1259-1,0))</f>
        <v>#DIV/0!</v>
      </c>
      <c r="T1259" s="83">
        <f t="shared" si="30"/>
        <v>5850.762258</v>
      </c>
      <c r="U1259" s="83">
        <f t="shared" si="26"/>
        <v>0</v>
      </c>
      <c r="V1259" s="83" t="str">
        <f t="shared" si="27"/>
        <v>#DIV/0!</v>
      </c>
      <c r="W1259" s="83" t="str">
        <f t="shared" si="28"/>
        <v>#DIV/0!</v>
      </c>
    </row>
    <row r="1260" ht="12.75" customHeight="1">
      <c r="A1260" s="83">
        <f t="shared" si="29"/>
        <v>25.76</v>
      </c>
      <c r="B1260" s="83">
        <f>IF( ISERROR( MATCH(R1259,Sheet1!$K$9:$K$13,1) ), 1,  MATCH(R1259,Sheet1!$K$9:$K$13,1)+1)</f>
        <v>4</v>
      </c>
      <c r="C1260" s="94">
        <f>IF( ISERROR( MATCH(D1260,Sheet1!$B$25:$B$42) ), 1, MATCH(D1260,Sheet1!$B$25:$B$42))</f>
        <v>11</v>
      </c>
      <c r="D1260" s="83">
        <f>if(U1260, OFFSET(Sheet1!$P$9, 2*B1259-1, 0),T1259)</f>
        <v>5850.762258</v>
      </c>
      <c r="E1260" s="100">
        <f t="array" ref="E1260">index(Sheet1!$C$25:$H$42, C1260,B1260)</f>
        <v>154.9404023</v>
      </c>
      <c r="F1260" s="100">
        <f t="array" ref="F1260">index(Sheet1!$C$25:$H$42, C1260+1,B1260)</f>
        <v>169.0258934</v>
      </c>
      <c r="G1260" s="94">
        <f t="array" ref="G1260">index(Sheet1!$B$25:$B$42, C1260,1)</f>
        <v>5500</v>
      </c>
      <c r="H1260" s="94">
        <f t="array" ref="H1260">index(Sheet1!$B$25:$B$42, C1260+1,1)</f>
        <v>6000</v>
      </c>
      <c r="I1260" s="100">
        <f t="shared" si="17"/>
        <v>164.8217197</v>
      </c>
      <c r="J1260" s="100">
        <f t="array" ref="J1260">index(Sheet1!$F$47:$K$64, C1260,B1260)</f>
        <v>1387.59075</v>
      </c>
      <c r="K1260" s="100">
        <f t="array" ref="K1260">index(Sheet1!$F$47:$K$64, C1260+1,B1260)</f>
        <v>1347.9453</v>
      </c>
      <c r="L1260" s="102">
        <f t="shared" si="18"/>
        <v>1359.778495</v>
      </c>
      <c r="M1260" s="83">
        <f>L1260/( 0.5*Sheet1!$F$18/12)</f>
        <v>1303.94993</v>
      </c>
      <c r="N1260" s="83">
        <f t="shared" si="19"/>
        <v>0.3743755182</v>
      </c>
      <c r="O1260" s="83">
        <f t="shared" si="20"/>
        <v>510.9108288</v>
      </c>
      <c r="P1260" s="83">
        <f t="shared" si="21"/>
        <v>0.1466870022</v>
      </c>
      <c r="Q1260" s="83">
        <f t="shared" si="22"/>
        <v>1</v>
      </c>
      <c r="R1260" s="86">
        <f t="shared" si="31"/>
        <v>164.8717076</v>
      </c>
      <c r="S1260" s="83" t="str">
        <f>min(R1260, offset(Sheet1!$K$9,B1260-1,0))</f>
        <v>#DIV/0!</v>
      </c>
      <c r="T1260" s="83">
        <f t="shared" si="30"/>
        <v>5852.536708</v>
      </c>
      <c r="U1260" s="83">
        <f t="shared" si="26"/>
        <v>0</v>
      </c>
      <c r="V1260" s="83" t="str">
        <f t="shared" si="27"/>
        <v>#DIV/0!</v>
      </c>
      <c r="W1260" s="83" t="str">
        <f t="shared" si="28"/>
        <v>#DIV/0!</v>
      </c>
    </row>
    <row r="1261" ht="12.75" customHeight="1">
      <c r="A1261" s="83">
        <f t="shared" si="29"/>
        <v>25.78</v>
      </c>
      <c r="B1261" s="83">
        <f>IF( ISERROR( MATCH(R1260,Sheet1!$K$9:$K$13,1) ), 1,  MATCH(R1260,Sheet1!$K$9:$K$13,1)+1)</f>
        <v>4</v>
      </c>
      <c r="C1261" s="94">
        <f>IF( ISERROR( MATCH(D1261,Sheet1!$B$25:$B$42) ), 1, MATCH(D1261,Sheet1!$B$25:$B$42))</f>
        <v>11</v>
      </c>
      <c r="D1261" s="83">
        <f>if(U1261, OFFSET(Sheet1!$P$9, 2*B1260-1, 0),T1260)</f>
        <v>5852.536708</v>
      </c>
      <c r="E1261" s="100">
        <f t="array" ref="E1261">index(Sheet1!$C$25:$H$42, C1261,B1261)</f>
        <v>154.9404023</v>
      </c>
      <c r="F1261" s="100">
        <f t="array" ref="F1261">index(Sheet1!$C$25:$H$42, C1261+1,B1261)</f>
        <v>169.0258934</v>
      </c>
      <c r="G1261" s="94">
        <f t="array" ref="G1261">index(Sheet1!$B$25:$B$42, C1261,1)</f>
        <v>5500</v>
      </c>
      <c r="H1261" s="94">
        <f t="array" ref="H1261">index(Sheet1!$B$25:$B$42, C1261+1,1)</f>
        <v>6000</v>
      </c>
      <c r="I1261" s="100">
        <f t="shared" si="17"/>
        <v>164.8717076</v>
      </c>
      <c r="J1261" s="100">
        <f t="array" ref="J1261">index(Sheet1!$F$47:$K$64, C1261,B1261)</f>
        <v>1387.59075</v>
      </c>
      <c r="K1261" s="100">
        <f t="array" ref="K1261">index(Sheet1!$F$47:$K$64, C1261+1,B1261)</f>
        <v>1347.9453</v>
      </c>
      <c r="L1261" s="102">
        <f t="shared" si="18"/>
        <v>1359.637797</v>
      </c>
      <c r="M1261" s="83">
        <f>L1261/( 0.5*Sheet1!$F$18/12)</f>
        <v>1303.815009</v>
      </c>
      <c r="N1261" s="83">
        <f t="shared" si="19"/>
        <v>0.3743367812</v>
      </c>
      <c r="O1261" s="83">
        <f t="shared" si="20"/>
        <v>511.2207791</v>
      </c>
      <c r="P1261" s="83">
        <f t="shared" si="21"/>
        <v>0.1467759917</v>
      </c>
      <c r="Q1261" s="83">
        <f t="shared" si="22"/>
        <v>1</v>
      </c>
      <c r="R1261" s="86">
        <f t="shared" si="31"/>
        <v>164.9216676</v>
      </c>
      <c r="S1261" s="83" t="str">
        <f>min(R1261, offset(Sheet1!$K$9,B1261-1,0))</f>
        <v>#DIV/0!</v>
      </c>
      <c r="T1261" s="83">
        <f t="shared" si="30"/>
        <v>5854.310161</v>
      </c>
      <c r="U1261" s="83">
        <f t="shared" si="26"/>
        <v>0</v>
      </c>
      <c r="V1261" s="83" t="str">
        <f t="shared" si="27"/>
        <v>#DIV/0!</v>
      </c>
      <c r="W1261" s="83" t="str">
        <f t="shared" si="28"/>
        <v>#DIV/0!</v>
      </c>
    </row>
    <row r="1262" ht="12.75" customHeight="1">
      <c r="A1262" s="83">
        <f t="shared" si="29"/>
        <v>25.8</v>
      </c>
      <c r="B1262" s="83">
        <f>IF( ISERROR( MATCH(R1261,Sheet1!$K$9:$K$13,1) ), 1,  MATCH(R1261,Sheet1!$K$9:$K$13,1)+1)</f>
        <v>4</v>
      </c>
      <c r="C1262" s="94">
        <f>IF( ISERROR( MATCH(D1262,Sheet1!$B$25:$B$42) ), 1, MATCH(D1262,Sheet1!$B$25:$B$42))</f>
        <v>11</v>
      </c>
      <c r="D1262" s="83">
        <f>if(U1262, OFFSET(Sheet1!$P$9, 2*B1261-1, 0),T1261)</f>
        <v>5854.310161</v>
      </c>
      <c r="E1262" s="100">
        <f t="array" ref="E1262">index(Sheet1!$C$25:$H$42, C1262,B1262)</f>
        <v>154.9404023</v>
      </c>
      <c r="F1262" s="100">
        <f t="array" ref="F1262">index(Sheet1!$C$25:$H$42, C1262+1,B1262)</f>
        <v>169.0258934</v>
      </c>
      <c r="G1262" s="94">
        <f t="array" ref="G1262">index(Sheet1!$B$25:$B$42, C1262,1)</f>
        <v>5500</v>
      </c>
      <c r="H1262" s="94">
        <f t="array" ref="H1262">index(Sheet1!$B$25:$B$42, C1262+1,1)</f>
        <v>6000</v>
      </c>
      <c r="I1262" s="100">
        <f t="shared" si="17"/>
        <v>164.9216676</v>
      </c>
      <c r="J1262" s="100">
        <f t="array" ref="J1262">index(Sheet1!$F$47:$K$64, C1262,B1262)</f>
        <v>1387.59075</v>
      </c>
      <c r="K1262" s="100">
        <f t="array" ref="K1262">index(Sheet1!$F$47:$K$64, C1262+1,B1262)</f>
        <v>1347.9453</v>
      </c>
      <c r="L1262" s="102">
        <f t="shared" si="18"/>
        <v>1359.497178</v>
      </c>
      <c r="M1262" s="83">
        <f>L1262/( 0.5*Sheet1!$F$18/12)</f>
        <v>1303.680164</v>
      </c>
      <c r="N1262" s="83">
        <f t="shared" si="19"/>
        <v>0.3742980659</v>
      </c>
      <c r="O1262" s="83">
        <f t="shared" si="20"/>
        <v>511.5306495</v>
      </c>
      <c r="P1262" s="83">
        <f t="shared" si="21"/>
        <v>0.1468649582</v>
      </c>
      <c r="Q1262" s="83">
        <f t="shared" si="22"/>
        <v>1</v>
      </c>
      <c r="R1262" s="86">
        <f t="shared" si="31"/>
        <v>164.9715995</v>
      </c>
      <c r="S1262" s="83" t="str">
        <f>min(R1262, offset(Sheet1!$K$9,B1262-1,0))</f>
        <v>#DIV/0!</v>
      </c>
      <c r="T1262" s="83">
        <f t="shared" si="30"/>
        <v>5856.08262</v>
      </c>
      <c r="U1262" s="83">
        <f t="shared" si="26"/>
        <v>0</v>
      </c>
      <c r="V1262" s="83" t="str">
        <f t="shared" si="27"/>
        <v>#DIV/0!</v>
      </c>
      <c r="W1262" s="83" t="str">
        <f t="shared" si="28"/>
        <v>#DIV/0!</v>
      </c>
    </row>
    <row r="1263" ht="12.75" customHeight="1">
      <c r="A1263" s="83">
        <f t="shared" si="29"/>
        <v>25.82</v>
      </c>
      <c r="B1263" s="83">
        <f>IF( ISERROR( MATCH(R1262,Sheet1!$K$9:$K$13,1) ), 1,  MATCH(R1262,Sheet1!$K$9:$K$13,1)+1)</f>
        <v>4</v>
      </c>
      <c r="C1263" s="94">
        <f>IF( ISERROR( MATCH(D1263,Sheet1!$B$25:$B$42) ), 1, MATCH(D1263,Sheet1!$B$25:$B$42))</f>
        <v>11</v>
      </c>
      <c r="D1263" s="83">
        <f>if(U1263, OFFSET(Sheet1!$P$9, 2*B1262-1, 0),T1262)</f>
        <v>5856.08262</v>
      </c>
      <c r="E1263" s="100">
        <f t="array" ref="E1263">index(Sheet1!$C$25:$H$42, C1263,B1263)</f>
        <v>154.9404023</v>
      </c>
      <c r="F1263" s="100">
        <f t="array" ref="F1263">index(Sheet1!$C$25:$H$42, C1263+1,B1263)</f>
        <v>169.0258934</v>
      </c>
      <c r="G1263" s="94">
        <f t="array" ref="G1263">index(Sheet1!$B$25:$B$42, C1263,1)</f>
        <v>5500</v>
      </c>
      <c r="H1263" s="94">
        <f t="array" ref="H1263">index(Sheet1!$B$25:$B$42, C1263+1,1)</f>
        <v>6000</v>
      </c>
      <c r="I1263" s="100">
        <f t="shared" si="17"/>
        <v>164.9715995</v>
      </c>
      <c r="J1263" s="100">
        <f t="array" ref="J1263">index(Sheet1!$F$47:$K$64, C1263,B1263)</f>
        <v>1387.59075</v>
      </c>
      <c r="K1263" s="100">
        <f t="array" ref="K1263">index(Sheet1!$F$47:$K$64, C1263+1,B1263)</f>
        <v>1347.9453</v>
      </c>
      <c r="L1263" s="102">
        <f t="shared" si="18"/>
        <v>1359.356639</v>
      </c>
      <c r="M1263" s="83">
        <f>L1263/( 0.5*Sheet1!$F$18/12)</f>
        <v>1303.545394</v>
      </c>
      <c r="N1263" s="83">
        <f t="shared" si="19"/>
        <v>0.3742593723</v>
      </c>
      <c r="O1263" s="83">
        <f t="shared" si="20"/>
        <v>511.8404398</v>
      </c>
      <c r="P1263" s="83">
        <f t="shared" si="21"/>
        <v>0.1469539017</v>
      </c>
      <c r="Q1263" s="83">
        <f t="shared" si="22"/>
        <v>1</v>
      </c>
      <c r="R1263" s="86">
        <f t="shared" si="31"/>
        <v>165.0215034</v>
      </c>
      <c r="S1263" s="83" t="str">
        <f>min(R1263, offset(Sheet1!$K$9,B1263-1,0))</f>
        <v>#DIV/0!</v>
      </c>
      <c r="T1263" s="83">
        <f t="shared" si="30"/>
        <v>5857.854084</v>
      </c>
      <c r="U1263" s="83">
        <f t="shared" si="26"/>
        <v>0</v>
      </c>
      <c r="V1263" s="83" t="str">
        <f t="shared" si="27"/>
        <v>#DIV/0!</v>
      </c>
      <c r="W1263" s="83" t="str">
        <f t="shared" si="28"/>
        <v>#DIV/0!</v>
      </c>
    </row>
    <row r="1264" ht="12.75" customHeight="1">
      <c r="A1264" s="83">
        <f t="shared" si="29"/>
        <v>25.84</v>
      </c>
      <c r="B1264" s="83">
        <f>IF( ISERROR( MATCH(R1263,Sheet1!$K$9:$K$13,1) ), 1,  MATCH(R1263,Sheet1!$K$9:$K$13,1)+1)</f>
        <v>4</v>
      </c>
      <c r="C1264" s="94">
        <f>IF( ISERROR( MATCH(D1264,Sheet1!$B$25:$B$42) ), 1, MATCH(D1264,Sheet1!$B$25:$B$42))</f>
        <v>11</v>
      </c>
      <c r="D1264" s="83">
        <f>if(U1264, OFFSET(Sheet1!$P$9, 2*B1263-1, 0),T1263)</f>
        <v>5857.854084</v>
      </c>
      <c r="E1264" s="100">
        <f t="array" ref="E1264">index(Sheet1!$C$25:$H$42, C1264,B1264)</f>
        <v>154.9404023</v>
      </c>
      <c r="F1264" s="100">
        <f t="array" ref="F1264">index(Sheet1!$C$25:$H$42, C1264+1,B1264)</f>
        <v>169.0258934</v>
      </c>
      <c r="G1264" s="94">
        <f t="array" ref="G1264">index(Sheet1!$B$25:$B$42, C1264,1)</f>
        <v>5500</v>
      </c>
      <c r="H1264" s="94">
        <f t="array" ref="H1264">index(Sheet1!$B$25:$B$42, C1264+1,1)</f>
        <v>6000</v>
      </c>
      <c r="I1264" s="100">
        <f t="shared" si="17"/>
        <v>165.0215034</v>
      </c>
      <c r="J1264" s="100">
        <f t="array" ref="J1264">index(Sheet1!$F$47:$K$64, C1264,B1264)</f>
        <v>1387.59075</v>
      </c>
      <c r="K1264" s="100">
        <f t="array" ref="K1264">index(Sheet1!$F$47:$K$64, C1264+1,B1264)</f>
        <v>1347.9453</v>
      </c>
      <c r="L1264" s="102">
        <f t="shared" si="18"/>
        <v>1359.216178</v>
      </c>
      <c r="M1264" s="83">
        <f>L1264/( 0.5*Sheet1!$F$18/12)</f>
        <v>1303.4107</v>
      </c>
      <c r="N1264" s="83">
        <f t="shared" si="19"/>
        <v>0.3742207005</v>
      </c>
      <c r="O1264" s="83">
        <f t="shared" si="20"/>
        <v>512.1501499</v>
      </c>
      <c r="P1264" s="83">
        <f t="shared" si="21"/>
        <v>0.1470428223</v>
      </c>
      <c r="Q1264" s="83">
        <f t="shared" si="22"/>
        <v>1</v>
      </c>
      <c r="R1264" s="86">
        <f t="shared" si="31"/>
        <v>165.0713792</v>
      </c>
      <c r="S1264" s="83" t="str">
        <f>min(R1264, offset(Sheet1!$K$9,B1264-1,0))</f>
        <v>#DIV/0!</v>
      </c>
      <c r="T1264" s="83">
        <f t="shared" si="30"/>
        <v>5859.624554</v>
      </c>
      <c r="U1264" s="83">
        <f t="shared" si="26"/>
        <v>0</v>
      </c>
      <c r="V1264" s="83" t="str">
        <f t="shared" si="27"/>
        <v>#DIV/0!</v>
      </c>
      <c r="W1264" s="83" t="str">
        <f t="shared" si="28"/>
        <v>#DIV/0!</v>
      </c>
    </row>
    <row r="1265" ht="12.75" customHeight="1">
      <c r="A1265" s="83">
        <f t="shared" si="29"/>
        <v>25.86</v>
      </c>
      <c r="B1265" s="83">
        <f>IF( ISERROR( MATCH(R1264,Sheet1!$K$9:$K$13,1) ), 1,  MATCH(R1264,Sheet1!$K$9:$K$13,1)+1)</f>
        <v>4</v>
      </c>
      <c r="C1265" s="94">
        <f>IF( ISERROR( MATCH(D1265,Sheet1!$B$25:$B$42) ), 1, MATCH(D1265,Sheet1!$B$25:$B$42))</f>
        <v>11</v>
      </c>
      <c r="D1265" s="83">
        <f>if(U1265, OFFSET(Sheet1!$P$9, 2*B1264-1, 0),T1264)</f>
        <v>5859.624554</v>
      </c>
      <c r="E1265" s="100">
        <f t="array" ref="E1265">index(Sheet1!$C$25:$H$42, C1265,B1265)</f>
        <v>154.9404023</v>
      </c>
      <c r="F1265" s="100">
        <f t="array" ref="F1265">index(Sheet1!$C$25:$H$42, C1265+1,B1265)</f>
        <v>169.0258934</v>
      </c>
      <c r="G1265" s="94">
        <f t="array" ref="G1265">index(Sheet1!$B$25:$B$42, C1265,1)</f>
        <v>5500</v>
      </c>
      <c r="H1265" s="94">
        <f t="array" ref="H1265">index(Sheet1!$B$25:$B$42, C1265+1,1)</f>
        <v>6000</v>
      </c>
      <c r="I1265" s="100">
        <f t="shared" si="17"/>
        <v>165.0713792</v>
      </c>
      <c r="J1265" s="100">
        <f t="array" ref="J1265">index(Sheet1!$F$47:$K$64, C1265,B1265)</f>
        <v>1387.59075</v>
      </c>
      <c r="K1265" s="100">
        <f t="array" ref="K1265">index(Sheet1!$F$47:$K$64, C1265+1,B1265)</f>
        <v>1347.9453</v>
      </c>
      <c r="L1265" s="102">
        <f t="shared" si="18"/>
        <v>1359.075795</v>
      </c>
      <c r="M1265" s="83">
        <f>L1265/( 0.5*Sheet1!$F$18/12)</f>
        <v>1303.276081</v>
      </c>
      <c r="N1265" s="83">
        <f t="shared" si="19"/>
        <v>0.3741820503</v>
      </c>
      <c r="O1265" s="83">
        <f t="shared" si="20"/>
        <v>512.4597798</v>
      </c>
      <c r="P1265" s="83">
        <f t="shared" si="21"/>
        <v>0.1471317197</v>
      </c>
      <c r="Q1265" s="83">
        <f t="shared" si="22"/>
        <v>1</v>
      </c>
      <c r="R1265" s="86">
        <f t="shared" si="31"/>
        <v>165.1212271</v>
      </c>
      <c r="S1265" s="83" t="str">
        <f>min(R1265, offset(Sheet1!$K$9,B1265-1,0))</f>
        <v>#DIV/0!</v>
      </c>
      <c r="T1265" s="83">
        <f t="shared" si="30"/>
        <v>5861.39403</v>
      </c>
      <c r="U1265" s="83">
        <f t="shared" si="26"/>
        <v>0</v>
      </c>
      <c r="V1265" s="83" t="str">
        <f t="shared" si="27"/>
        <v>#DIV/0!</v>
      </c>
      <c r="W1265" s="83" t="str">
        <f t="shared" si="28"/>
        <v>#DIV/0!</v>
      </c>
    </row>
    <row r="1266" ht="12.75" customHeight="1">
      <c r="A1266" s="83">
        <f t="shared" si="29"/>
        <v>25.88</v>
      </c>
      <c r="B1266" s="83">
        <f>IF( ISERROR( MATCH(R1265,Sheet1!$K$9:$K$13,1) ), 1,  MATCH(R1265,Sheet1!$K$9:$K$13,1)+1)</f>
        <v>4</v>
      </c>
      <c r="C1266" s="94">
        <f>IF( ISERROR( MATCH(D1266,Sheet1!$B$25:$B$42) ), 1, MATCH(D1266,Sheet1!$B$25:$B$42))</f>
        <v>11</v>
      </c>
      <c r="D1266" s="83">
        <f>if(U1266, OFFSET(Sheet1!$P$9, 2*B1265-1, 0),T1265)</f>
        <v>5861.39403</v>
      </c>
      <c r="E1266" s="100">
        <f t="array" ref="E1266">index(Sheet1!$C$25:$H$42, C1266,B1266)</f>
        <v>154.9404023</v>
      </c>
      <c r="F1266" s="100">
        <f t="array" ref="F1266">index(Sheet1!$C$25:$H$42, C1266+1,B1266)</f>
        <v>169.0258934</v>
      </c>
      <c r="G1266" s="94">
        <f t="array" ref="G1266">index(Sheet1!$B$25:$B$42, C1266,1)</f>
        <v>5500</v>
      </c>
      <c r="H1266" s="94">
        <f t="array" ref="H1266">index(Sheet1!$B$25:$B$42, C1266+1,1)</f>
        <v>6000</v>
      </c>
      <c r="I1266" s="100">
        <f t="shared" si="17"/>
        <v>165.1212271</v>
      </c>
      <c r="J1266" s="100">
        <f t="array" ref="J1266">index(Sheet1!$F$47:$K$64, C1266,B1266)</f>
        <v>1387.59075</v>
      </c>
      <c r="K1266" s="100">
        <f t="array" ref="K1266">index(Sheet1!$F$47:$K$64, C1266+1,B1266)</f>
        <v>1347.9453</v>
      </c>
      <c r="L1266" s="102">
        <f t="shared" si="18"/>
        <v>1358.935492</v>
      </c>
      <c r="M1266" s="83">
        <f>L1266/( 0.5*Sheet1!$F$18/12)</f>
        <v>1303.141538</v>
      </c>
      <c r="N1266" s="83">
        <f t="shared" si="19"/>
        <v>0.3741434219</v>
      </c>
      <c r="O1266" s="83">
        <f t="shared" si="20"/>
        <v>512.7693294</v>
      </c>
      <c r="P1266" s="83">
        <f t="shared" si="21"/>
        <v>0.1472205941</v>
      </c>
      <c r="Q1266" s="83">
        <f t="shared" si="22"/>
        <v>1</v>
      </c>
      <c r="R1266" s="86">
        <f t="shared" si="31"/>
        <v>165.171047</v>
      </c>
      <c r="S1266" s="83" t="str">
        <f>min(R1266, offset(Sheet1!$K$9,B1266-1,0))</f>
        <v>#DIV/0!</v>
      </c>
      <c r="T1266" s="83">
        <f t="shared" si="30"/>
        <v>5863.162512</v>
      </c>
      <c r="U1266" s="83">
        <f t="shared" si="26"/>
        <v>0</v>
      </c>
      <c r="V1266" s="83" t="str">
        <f t="shared" si="27"/>
        <v>#DIV/0!</v>
      </c>
      <c r="W1266" s="83" t="str">
        <f t="shared" si="28"/>
        <v>#DIV/0!</v>
      </c>
    </row>
    <row r="1267" ht="12.75" customHeight="1">
      <c r="A1267" s="83">
        <f t="shared" si="29"/>
        <v>25.9</v>
      </c>
      <c r="B1267" s="83">
        <f>IF( ISERROR( MATCH(R1266,Sheet1!$K$9:$K$13,1) ), 1,  MATCH(R1266,Sheet1!$K$9:$K$13,1)+1)</f>
        <v>4</v>
      </c>
      <c r="C1267" s="94">
        <f>IF( ISERROR( MATCH(D1267,Sheet1!$B$25:$B$42) ), 1, MATCH(D1267,Sheet1!$B$25:$B$42))</f>
        <v>11</v>
      </c>
      <c r="D1267" s="83">
        <f>if(U1267, OFFSET(Sheet1!$P$9, 2*B1266-1, 0),T1266)</f>
        <v>5863.162512</v>
      </c>
      <c r="E1267" s="100">
        <f t="array" ref="E1267">index(Sheet1!$C$25:$H$42, C1267,B1267)</f>
        <v>154.9404023</v>
      </c>
      <c r="F1267" s="100">
        <f t="array" ref="F1267">index(Sheet1!$C$25:$H$42, C1267+1,B1267)</f>
        <v>169.0258934</v>
      </c>
      <c r="G1267" s="94">
        <f t="array" ref="G1267">index(Sheet1!$B$25:$B$42, C1267,1)</f>
        <v>5500</v>
      </c>
      <c r="H1267" s="94">
        <f t="array" ref="H1267">index(Sheet1!$B$25:$B$42, C1267+1,1)</f>
        <v>6000</v>
      </c>
      <c r="I1267" s="100">
        <f t="shared" si="17"/>
        <v>165.171047</v>
      </c>
      <c r="J1267" s="100">
        <f t="array" ref="J1267">index(Sheet1!$F$47:$K$64, C1267,B1267)</f>
        <v>1387.59075</v>
      </c>
      <c r="K1267" s="100">
        <f t="array" ref="K1267">index(Sheet1!$F$47:$K$64, C1267+1,B1267)</f>
        <v>1347.9453</v>
      </c>
      <c r="L1267" s="102">
        <f t="shared" si="18"/>
        <v>1358.795268</v>
      </c>
      <c r="M1267" s="83">
        <f>L1267/( 0.5*Sheet1!$F$18/12)</f>
        <v>1303.007071</v>
      </c>
      <c r="N1267" s="83">
        <f t="shared" si="19"/>
        <v>0.3741048151</v>
      </c>
      <c r="O1267" s="83">
        <f t="shared" si="20"/>
        <v>513.0787984</v>
      </c>
      <c r="P1267" s="83">
        <f t="shared" si="21"/>
        <v>0.1473094454</v>
      </c>
      <c r="Q1267" s="83">
        <f t="shared" si="22"/>
        <v>1</v>
      </c>
      <c r="R1267" s="86">
        <f t="shared" si="31"/>
        <v>165.2208389</v>
      </c>
      <c r="S1267" s="83" t="str">
        <f>min(R1267, offset(Sheet1!$K$9,B1267-1,0))</f>
        <v>#DIV/0!</v>
      </c>
      <c r="T1267" s="83">
        <f t="shared" si="30"/>
        <v>5864.93</v>
      </c>
      <c r="U1267" s="83">
        <f t="shared" si="26"/>
        <v>0</v>
      </c>
      <c r="V1267" s="83" t="str">
        <f t="shared" si="27"/>
        <v>#DIV/0!</v>
      </c>
      <c r="W1267" s="83" t="str">
        <f t="shared" si="28"/>
        <v>#DIV/0!</v>
      </c>
    </row>
    <row r="1268" ht="12.75" customHeight="1">
      <c r="A1268" s="83">
        <f t="shared" si="29"/>
        <v>25.92</v>
      </c>
      <c r="B1268" s="83">
        <f>IF( ISERROR( MATCH(R1267,Sheet1!$K$9:$K$13,1) ), 1,  MATCH(R1267,Sheet1!$K$9:$K$13,1)+1)</f>
        <v>4</v>
      </c>
      <c r="C1268" s="94">
        <f>IF( ISERROR( MATCH(D1268,Sheet1!$B$25:$B$42) ), 1, MATCH(D1268,Sheet1!$B$25:$B$42))</f>
        <v>11</v>
      </c>
      <c r="D1268" s="83">
        <f>if(U1268, OFFSET(Sheet1!$P$9, 2*B1267-1, 0),T1267)</f>
        <v>5864.93</v>
      </c>
      <c r="E1268" s="100">
        <f t="array" ref="E1268">index(Sheet1!$C$25:$H$42, C1268,B1268)</f>
        <v>154.9404023</v>
      </c>
      <c r="F1268" s="100">
        <f t="array" ref="F1268">index(Sheet1!$C$25:$H$42, C1268+1,B1268)</f>
        <v>169.0258934</v>
      </c>
      <c r="G1268" s="94">
        <f t="array" ref="G1268">index(Sheet1!$B$25:$B$42, C1268,1)</f>
        <v>5500</v>
      </c>
      <c r="H1268" s="94">
        <f t="array" ref="H1268">index(Sheet1!$B$25:$B$42, C1268+1,1)</f>
        <v>6000</v>
      </c>
      <c r="I1268" s="100">
        <f t="shared" si="17"/>
        <v>165.2208389</v>
      </c>
      <c r="J1268" s="100">
        <f t="array" ref="J1268">index(Sheet1!$F$47:$K$64, C1268,B1268)</f>
        <v>1387.59075</v>
      </c>
      <c r="K1268" s="100">
        <f t="array" ref="K1268">index(Sheet1!$F$47:$K$64, C1268+1,B1268)</f>
        <v>1347.9453</v>
      </c>
      <c r="L1268" s="102">
        <f t="shared" si="18"/>
        <v>1358.655122</v>
      </c>
      <c r="M1268" s="83">
        <f>L1268/( 0.5*Sheet1!$F$18/12)</f>
        <v>1302.872679</v>
      </c>
      <c r="N1268" s="83">
        <f t="shared" si="19"/>
        <v>0.3740662301</v>
      </c>
      <c r="O1268" s="83">
        <f t="shared" si="20"/>
        <v>513.388187</v>
      </c>
      <c r="P1268" s="83">
        <f t="shared" si="21"/>
        <v>0.1473982736</v>
      </c>
      <c r="Q1268" s="83">
        <f t="shared" si="22"/>
        <v>1</v>
      </c>
      <c r="R1268" s="86">
        <f t="shared" si="31"/>
        <v>165.2706028</v>
      </c>
      <c r="S1268" s="83" t="str">
        <f>min(R1268, offset(Sheet1!$K$9,B1268-1,0))</f>
        <v>#DIV/0!</v>
      </c>
      <c r="T1268" s="83">
        <f t="shared" si="30"/>
        <v>5866.696496</v>
      </c>
      <c r="U1268" s="83">
        <f t="shared" si="26"/>
        <v>0</v>
      </c>
      <c r="V1268" s="83" t="str">
        <f t="shared" si="27"/>
        <v>#DIV/0!</v>
      </c>
      <c r="W1268" s="83" t="str">
        <f t="shared" si="28"/>
        <v>#DIV/0!</v>
      </c>
    </row>
    <row r="1269" ht="12.75" customHeight="1">
      <c r="A1269" s="83">
        <f t="shared" si="29"/>
        <v>25.94</v>
      </c>
      <c r="B1269" s="83">
        <f>IF( ISERROR( MATCH(R1268,Sheet1!$K$9:$K$13,1) ), 1,  MATCH(R1268,Sheet1!$K$9:$K$13,1)+1)</f>
        <v>4</v>
      </c>
      <c r="C1269" s="94">
        <f>IF( ISERROR( MATCH(D1269,Sheet1!$B$25:$B$42) ), 1, MATCH(D1269,Sheet1!$B$25:$B$42))</f>
        <v>11</v>
      </c>
      <c r="D1269" s="83">
        <f>if(U1269, OFFSET(Sheet1!$P$9, 2*B1268-1, 0),T1268)</f>
        <v>5866.696496</v>
      </c>
      <c r="E1269" s="100">
        <f t="array" ref="E1269">index(Sheet1!$C$25:$H$42, C1269,B1269)</f>
        <v>154.9404023</v>
      </c>
      <c r="F1269" s="100">
        <f t="array" ref="F1269">index(Sheet1!$C$25:$H$42, C1269+1,B1269)</f>
        <v>169.0258934</v>
      </c>
      <c r="G1269" s="94">
        <f t="array" ref="G1269">index(Sheet1!$B$25:$B$42, C1269,1)</f>
        <v>5500</v>
      </c>
      <c r="H1269" s="94">
        <f t="array" ref="H1269">index(Sheet1!$B$25:$B$42, C1269+1,1)</f>
        <v>6000</v>
      </c>
      <c r="I1269" s="100">
        <f t="shared" si="17"/>
        <v>165.2706028</v>
      </c>
      <c r="J1269" s="100">
        <f t="array" ref="J1269">index(Sheet1!$F$47:$K$64, C1269,B1269)</f>
        <v>1387.59075</v>
      </c>
      <c r="K1269" s="100">
        <f t="array" ref="K1269">index(Sheet1!$F$47:$K$64, C1269+1,B1269)</f>
        <v>1347.9453</v>
      </c>
      <c r="L1269" s="102">
        <f t="shared" si="18"/>
        <v>1358.515055</v>
      </c>
      <c r="M1269" s="83">
        <f>L1269/( 0.5*Sheet1!$F$18/12)</f>
        <v>1302.738363</v>
      </c>
      <c r="N1269" s="83">
        <f t="shared" si="19"/>
        <v>0.3740276667</v>
      </c>
      <c r="O1269" s="83">
        <f t="shared" si="20"/>
        <v>513.6974949</v>
      </c>
      <c r="P1269" s="83">
        <f t="shared" si="21"/>
        <v>0.1474870786</v>
      </c>
      <c r="Q1269" s="83">
        <f t="shared" si="22"/>
        <v>1</v>
      </c>
      <c r="R1269" s="86">
        <f t="shared" si="31"/>
        <v>165.3203387</v>
      </c>
      <c r="S1269" s="83" t="str">
        <f>min(R1269, offset(Sheet1!$K$9,B1269-1,0))</f>
        <v>#DIV/0!</v>
      </c>
      <c r="T1269" s="83">
        <f t="shared" si="30"/>
        <v>5868.461999</v>
      </c>
      <c r="U1269" s="83">
        <f t="shared" si="26"/>
        <v>0</v>
      </c>
      <c r="V1269" s="83" t="str">
        <f t="shared" si="27"/>
        <v>#DIV/0!</v>
      </c>
      <c r="W1269" s="83" t="str">
        <f t="shared" si="28"/>
        <v>#DIV/0!</v>
      </c>
    </row>
    <row r="1270" ht="12.75" customHeight="1">
      <c r="A1270" s="83">
        <f t="shared" si="29"/>
        <v>25.96</v>
      </c>
      <c r="B1270" s="83">
        <f>IF( ISERROR( MATCH(R1269,Sheet1!$K$9:$K$13,1) ), 1,  MATCH(R1269,Sheet1!$K$9:$K$13,1)+1)</f>
        <v>4</v>
      </c>
      <c r="C1270" s="94">
        <f>IF( ISERROR( MATCH(D1270,Sheet1!$B$25:$B$42) ), 1, MATCH(D1270,Sheet1!$B$25:$B$42))</f>
        <v>11</v>
      </c>
      <c r="D1270" s="83">
        <f>if(U1270, OFFSET(Sheet1!$P$9, 2*B1269-1, 0),T1269)</f>
        <v>5868.461999</v>
      </c>
      <c r="E1270" s="100">
        <f t="array" ref="E1270">index(Sheet1!$C$25:$H$42, C1270,B1270)</f>
        <v>154.9404023</v>
      </c>
      <c r="F1270" s="100">
        <f t="array" ref="F1270">index(Sheet1!$C$25:$H$42, C1270+1,B1270)</f>
        <v>169.0258934</v>
      </c>
      <c r="G1270" s="94">
        <f t="array" ref="G1270">index(Sheet1!$B$25:$B$42, C1270,1)</f>
        <v>5500</v>
      </c>
      <c r="H1270" s="94">
        <f t="array" ref="H1270">index(Sheet1!$B$25:$B$42, C1270+1,1)</f>
        <v>6000</v>
      </c>
      <c r="I1270" s="100">
        <f t="shared" si="17"/>
        <v>165.3203387</v>
      </c>
      <c r="J1270" s="100">
        <f t="array" ref="J1270">index(Sheet1!$F$47:$K$64, C1270,B1270)</f>
        <v>1387.59075</v>
      </c>
      <c r="K1270" s="100">
        <f t="array" ref="K1270">index(Sheet1!$F$47:$K$64, C1270+1,B1270)</f>
        <v>1347.9453</v>
      </c>
      <c r="L1270" s="102">
        <f t="shared" si="18"/>
        <v>1358.375066</v>
      </c>
      <c r="M1270" s="83">
        <f>L1270/( 0.5*Sheet1!$F$18/12)</f>
        <v>1302.604122</v>
      </c>
      <c r="N1270" s="83">
        <f t="shared" si="19"/>
        <v>0.373989125</v>
      </c>
      <c r="O1270" s="83">
        <f t="shared" si="20"/>
        <v>514.0067221</v>
      </c>
      <c r="P1270" s="83">
        <f t="shared" si="21"/>
        <v>0.1475758605</v>
      </c>
      <c r="Q1270" s="83">
        <f t="shared" si="22"/>
        <v>1</v>
      </c>
      <c r="R1270" s="86">
        <f t="shared" si="31"/>
        <v>165.3700467</v>
      </c>
      <c r="S1270" s="83" t="str">
        <f>min(R1270, offset(Sheet1!$K$9,B1270-1,0))</f>
        <v>#DIV/0!</v>
      </c>
      <c r="T1270" s="83">
        <f t="shared" si="30"/>
        <v>5870.22651</v>
      </c>
      <c r="U1270" s="83">
        <f t="shared" si="26"/>
        <v>0</v>
      </c>
      <c r="V1270" s="83" t="str">
        <f t="shared" si="27"/>
        <v>#DIV/0!</v>
      </c>
      <c r="W1270" s="83" t="str">
        <f t="shared" si="28"/>
        <v>#DIV/0!</v>
      </c>
    </row>
    <row r="1271" ht="12.75" customHeight="1">
      <c r="A1271" s="83">
        <f t="shared" si="29"/>
        <v>25.98</v>
      </c>
      <c r="B1271" s="83">
        <f>IF( ISERROR( MATCH(R1270,Sheet1!$K$9:$K$13,1) ), 1,  MATCH(R1270,Sheet1!$K$9:$K$13,1)+1)</f>
        <v>4</v>
      </c>
      <c r="C1271" s="94">
        <f>IF( ISERROR( MATCH(D1271,Sheet1!$B$25:$B$42) ), 1, MATCH(D1271,Sheet1!$B$25:$B$42))</f>
        <v>11</v>
      </c>
      <c r="D1271" s="83">
        <f>if(U1271, OFFSET(Sheet1!$P$9, 2*B1270-1, 0),T1270)</f>
        <v>5870.22651</v>
      </c>
      <c r="E1271" s="100">
        <f t="array" ref="E1271">index(Sheet1!$C$25:$H$42, C1271,B1271)</f>
        <v>154.9404023</v>
      </c>
      <c r="F1271" s="100">
        <f t="array" ref="F1271">index(Sheet1!$C$25:$H$42, C1271+1,B1271)</f>
        <v>169.0258934</v>
      </c>
      <c r="G1271" s="94">
        <f t="array" ref="G1271">index(Sheet1!$B$25:$B$42, C1271,1)</f>
        <v>5500</v>
      </c>
      <c r="H1271" s="94">
        <f t="array" ref="H1271">index(Sheet1!$B$25:$B$42, C1271+1,1)</f>
        <v>6000</v>
      </c>
      <c r="I1271" s="100">
        <f t="shared" si="17"/>
        <v>165.3700467</v>
      </c>
      <c r="J1271" s="100">
        <f t="array" ref="J1271">index(Sheet1!$F$47:$K$64, C1271,B1271)</f>
        <v>1387.59075</v>
      </c>
      <c r="K1271" s="100">
        <f t="array" ref="K1271">index(Sheet1!$F$47:$K$64, C1271+1,B1271)</f>
        <v>1347.9453</v>
      </c>
      <c r="L1271" s="102">
        <f t="shared" si="18"/>
        <v>1358.235157</v>
      </c>
      <c r="M1271" s="83">
        <f>L1271/( 0.5*Sheet1!$F$18/12)</f>
        <v>1302.469957</v>
      </c>
      <c r="N1271" s="83">
        <f t="shared" si="19"/>
        <v>0.3739506049</v>
      </c>
      <c r="O1271" s="83">
        <f t="shared" si="20"/>
        <v>514.3158684</v>
      </c>
      <c r="P1271" s="83">
        <f t="shared" si="21"/>
        <v>0.1476646191</v>
      </c>
      <c r="Q1271" s="83">
        <f t="shared" si="22"/>
        <v>1</v>
      </c>
      <c r="R1271" s="86">
        <f t="shared" si="31"/>
        <v>165.4197268</v>
      </c>
      <c r="S1271" s="83" t="str">
        <f>min(R1271, offset(Sheet1!$K$9,B1271-1,0))</f>
        <v>#DIV/0!</v>
      </c>
      <c r="T1271" s="83">
        <f t="shared" si="30"/>
        <v>5871.990029</v>
      </c>
      <c r="U1271" s="83">
        <f t="shared" si="26"/>
        <v>0</v>
      </c>
      <c r="V1271" s="83" t="str">
        <f t="shared" si="27"/>
        <v>#DIV/0!</v>
      </c>
      <c r="W1271" s="83" t="str">
        <f t="shared" si="28"/>
        <v>#DIV/0!</v>
      </c>
    </row>
    <row r="1272" ht="12.75" customHeight="1">
      <c r="A1272" s="83">
        <f t="shared" si="29"/>
        <v>26</v>
      </c>
      <c r="B1272" s="83">
        <f>IF( ISERROR( MATCH(R1271,Sheet1!$K$9:$K$13,1) ), 1,  MATCH(R1271,Sheet1!$K$9:$K$13,1)+1)</f>
        <v>4</v>
      </c>
      <c r="C1272" s="94">
        <f>IF( ISERROR( MATCH(D1272,Sheet1!$B$25:$B$42) ), 1, MATCH(D1272,Sheet1!$B$25:$B$42))</f>
        <v>11</v>
      </c>
      <c r="D1272" s="83">
        <f>if(U1272, OFFSET(Sheet1!$P$9, 2*B1271-1, 0),T1271)</f>
        <v>5871.990029</v>
      </c>
      <c r="E1272" s="100">
        <f t="array" ref="E1272">index(Sheet1!$C$25:$H$42, C1272,B1272)</f>
        <v>154.9404023</v>
      </c>
      <c r="F1272" s="100">
        <f t="array" ref="F1272">index(Sheet1!$C$25:$H$42, C1272+1,B1272)</f>
        <v>169.0258934</v>
      </c>
      <c r="G1272" s="94">
        <f t="array" ref="G1272">index(Sheet1!$B$25:$B$42, C1272,1)</f>
        <v>5500</v>
      </c>
      <c r="H1272" s="94">
        <f t="array" ref="H1272">index(Sheet1!$B$25:$B$42, C1272+1,1)</f>
        <v>6000</v>
      </c>
      <c r="I1272" s="100">
        <f t="shared" si="17"/>
        <v>165.4197268</v>
      </c>
      <c r="J1272" s="100">
        <f t="array" ref="J1272">index(Sheet1!$F$47:$K$64, C1272,B1272)</f>
        <v>1387.59075</v>
      </c>
      <c r="K1272" s="100">
        <f t="array" ref="K1272">index(Sheet1!$F$47:$K$64, C1272+1,B1272)</f>
        <v>1347.9453</v>
      </c>
      <c r="L1272" s="102">
        <f t="shared" si="18"/>
        <v>1358.095326</v>
      </c>
      <c r="M1272" s="83">
        <f>L1272/( 0.5*Sheet1!$F$18/12)</f>
        <v>1302.335867</v>
      </c>
      <c r="N1272" s="83">
        <f t="shared" si="19"/>
        <v>0.3739121065</v>
      </c>
      <c r="O1272" s="83">
        <f t="shared" si="20"/>
        <v>514.6249338</v>
      </c>
      <c r="P1272" s="83">
        <f t="shared" si="21"/>
        <v>0.1477533545</v>
      </c>
      <c r="Q1272" s="83">
        <f t="shared" si="22"/>
        <v>1</v>
      </c>
      <c r="R1272" s="86">
        <f t="shared" si="31"/>
        <v>165.4693789</v>
      </c>
      <c r="S1272" s="83" t="str">
        <f>min(R1272, offset(Sheet1!$K$9,B1272-1,0))</f>
        <v>#DIV/0!</v>
      </c>
      <c r="T1272" s="83">
        <f t="shared" si="30"/>
        <v>5873.752556</v>
      </c>
      <c r="U1272" s="83">
        <f t="shared" si="26"/>
        <v>0</v>
      </c>
      <c r="V1272" s="83" t="str">
        <f t="shared" si="27"/>
        <v>#DIV/0!</v>
      </c>
      <c r="W1272" s="83" t="str">
        <f t="shared" si="28"/>
        <v>#DIV/0!</v>
      </c>
    </row>
    <row r="1273" ht="12.75" customHeight="1">
      <c r="A1273" s="83">
        <f t="shared" si="29"/>
        <v>26.02</v>
      </c>
      <c r="B1273" s="83">
        <f>IF( ISERROR( MATCH(R1272,Sheet1!$K$9:$K$13,1) ), 1,  MATCH(R1272,Sheet1!$K$9:$K$13,1)+1)</f>
        <v>4</v>
      </c>
      <c r="C1273" s="94">
        <f>IF( ISERROR( MATCH(D1273,Sheet1!$B$25:$B$42) ), 1, MATCH(D1273,Sheet1!$B$25:$B$42))</f>
        <v>11</v>
      </c>
      <c r="D1273" s="83">
        <f>if(U1273, OFFSET(Sheet1!$P$9, 2*B1272-1, 0),T1272)</f>
        <v>5873.752556</v>
      </c>
      <c r="E1273" s="100">
        <f t="array" ref="E1273">index(Sheet1!$C$25:$H$42, C1273,B1273)</f>
        <v>154.9404023</v>
      </c>
      <c r="F1273" s="100">
        <f t="array" ref="F1273">index(Sheet1!$C$25:$H$42, C1273+1,B1273)</f>
        <v>169.0258934</v>
      </c>
      <c r="G1273" s="94">
        <f t="array" ref="G1273">index(Sheet1!$B$25:$B$42, C1273,1)</f>
        <v>5500</v>
      </c>
      <c r="H1273" s="94">
        <f t="array" ref="H1273">index(Sheet1!$B$25:$B$42, C1273+1,1)</f>
        <v>6000</v>
      </c>
      <c r="I1273" s="100">
        <f t="shared" si="17"/>
        <v>165.4693789</v>
      </c>
      <c r="J1273" s="100">
        <f t="array" ref="J1273">index(Sheet1!$F$47:$K$64, C1273,B1273)</f>
        <v>1387.59075</v>
      </c>
      <c r="K1273" s="100">
        <f t="array" ref="K1273">index(Sheet1!$F$47:$K$64, C1273+1,B1273)</f>
        <v>1347.9453</v>
      </c>
      <c r="L1273" s="102">
        <f t="shared" si="18"/>
        <v>1357.955573</v>
      </c>
      <c r="M1273" s="83">
        <f>L1273/( 0.5*Sheet1!$F$18/12)</f>
        <v>1302.201852</v>
      </c>
      <c r="N1273" s="83">
        <f t="shared" si="19"/>
        <v>0.3738736297</v>
      </c>
      <c r="O1273" s="83">
        <f t="shared" si="20"/>
        <v>514.9339182</v>
      </c>
      <c r="P1273" s="83">
        <f t="shared" si="21"/>
        <v>0.1478420667</v>
      </c>
      <c r="Q1273" s="83">
        <f t="shared" si="22"/>
        <v>1</v>
      </c>
      <c r="R1273" s="86">
        <f t="shared" si="31"/>
        <v>165.5190031</v>
      </c>
      <c r="S1273" s="83" t="str">
        <f>min(R1273, offset(Sheet1!$K$9,B1273-1,0))</f>
        <v>#DIV/0!</v>
      </c>
      <c r="T1273" s="83">
        <f t="shared" si="30"/>
        <v>5875.514092</v>
      </c>
      <c r="U1273" s="83">
        <f t="shared" si="26"/>
        <v>0</v>
      </c>
      <c r="V1273" s="83" t="str">
        <f t="shared" si="27"/>
        <v>#DIV/0!</v>
      </c>
      <c r="W1273" s="83" t="str">
        <f t="shared" si="28"/>
        <v>#DIV/0!</v>
      </c>
    </row>
    <row r="1274" ht="12.75" customHeight="1">
      <c r="A1274" s="83">
        <f t="shared" si="29"/>
        <v>26.04</v>
      </c>
      <c r="B1274" s="83">
        <f>IF( ISERROR( MATCH(R1273,Sheet1!$K$9:$K$13,1) ), 1,  MATCH(R1273,Sheet1!$K$9:$K$13,1)+1)</f>
        <v>4</v>
      </c>
      <c r="C1274" s="94">
        <f>IF( ISERROR( MATCH(D1274,Sheet1!$B$25:$B$42) ), 1, MATCH(D1274,Sheet1!$B$25:$B$42))</f>
        <v>11</v>
      </c>
      <c r="D1274" s="83">
        <f>if(U1274, OFFSET(Sheet1!$P$9, 2*B1273-1, 0),T1273)</f>
        <v>5875.514092</v>
      </c>
      <c r="E1274" s="100">
        <f t="array" ref="E1274">index(Sheet1!$C$25:$H$42, C1274,B1274)</f>
        <v>154.9404023</v>
      </c>
      <c r="F1274" s="100">
        <f t="array" ref="F1274">index(Sheet1!$C$25:$H$42, C1274+1,B1274)</f>
        <v>169.0258934</v>
      </c>
      <c r="G1274" s="94">
        <f t="array" ref="G1274">index(Sheet1!$B$25:$B$42, C1274,1)</f>
        <v>5500</v>
      </c>
      <c r="H1274" s="94">
        <f t="array" ref="H1274">index(Sheet1!$B$25:$B$42, C1274+1,1)</f>
        <v>6000</v>
      </c>
      <c r="I1274" s="100">
        <f t="shared" si="17"/>
        <v>165.5190031</v>
      </c>
      <c r="J1274" s="100">
        <f t="array" ref="J1274">index(Sheet1!$F$47:$K$64, C1274,B1274)</f>
        <v>1387.59075</v>
      </c>
      <c r="K1274" s="100">
        <f t="array" ref="K1274">index(Sheet1!$F$47:$K$64, C1274+1,B1274)</f>
        <v>1347.9453</v>
      </c>
      <c r="L1274" s="102">
        <f t="shared" si="18"/>
        <v>1357.8159</v>
      </c>
      <c r="M1274" s="83">
        <f>L1274/( 0.5*Sheet1!$F$18/12)</f>
        <v>1302.067913</v>
      </c>
      <c r="N1274" s="83">
        <f t="shared" si="19"/>
        <v>0.3738351746</v>
      </c>
      <c r="O1274" s="83">
        <f t="shared" si="20"/>
        <v>515.2428215</v>
      </c>
      <c r="P1274" s="83">
        <f t="shared" si="21"/>
        <v>0.1479307555</v>
      </c>
      <c r="Q1274" s="83">
        <f t="shared" si="22"/>
        <v>1</v>
      </c>
      <c r="R1274" s="86">
        <f t="shared" si="31"/>
        <v>165.5685994</v>
      </c>
      <c r="S1274" s="83" t="str">
        <f>min(R1274, offset(Sheet1!$K$9,B1274-1,0))</f>
        <v>#DIV/0!</v>
      </c>
      <c r="T1274" s="83">
        <f t="shared" si="30"/>
        <v>5877.274638</v>
      </c>
      <c r="U1274" s="83">
        <f t="shared" si="26"/>
        <v>0</v>
      </c>
      <c r="V1274" s="83" t="str">
        <f t="shared" si="27"/>
        <v>#DIV/0!</v>
      </c>
      <c r="W1274" s="83" t="str">
        <f t="shared" si="28"/>
        <v>#DIV/0!</v>
      </c>
    </row>
    <row r="1275" ht="12.75" customHeight="1">
      <c r="A1275" s="83">
        <f t="shared" si="29"/>
        <v>26.06</v>
      </c>
      <c r="B1275" s="83">
        <f>IF( ISERROR( MATCH(R1274,Sheet1!$K$9:$K$13,1) ), 1,  MATCH(R1274,Sheet1!$K$9:$K$13,1)+1)</f>
        <v>4</v>
      </c>
      <c r="C1275" s="94">
        <f>IF( ISERROR( MATCH(D1275,Sheet1!$B$25:$B$42) ), 1, MATCH(D1275,Sheet1!$B$25:$B$42))</f>
        <v>11</v>
      </c>
      <c r="D1275" s="83">
        <f>if(U1275, OFFSET(Sheet1!$P$9, 2*B1274-1, 0),T1274)</f>
        <v>5877.274638</v>
      </c>
      <c r="E1275" s="100">
        <f t="array" ref="E1275">index(Sheet1!$C$25:$H$42, C1275,B1275)</f>
        <v>154.9404023</v>
      </c>
      <c r="F1275" s="100">
        <f t="array" ref="F1275">index(Sheet1!$C$25:$H$42, C1275+1,B1275)</f>
        <v>169.0258934</v>
      </c>
      <c r="G1275" s="94">
        <f t="array" ref="G1275">index(Sheet1!$B$25:$B$42, C1275,1)</f>
        <v>5500</v>
      </c>
      <c r="H1275" s="94">
        <f t="array" ref="H1275">index(Sheet1!$B$25:$B$42, C1275+1,1)</f>
        <v>6000</v>
      </c>
      <c r="I1275" s="100">
        <f t="shared" si="17"/>
        <v>165.5685994</v>
      </c>
      <c r="J1275" s="100">
        <f t="array" ref="J1275">index(Sheet1!$F$47:$K$64, C1275,B1275)</f>
        <v>1387.59075</v>
      </c>
      <c r="K1275" s="100">
        <f t="array" ref="K1275">index(Sheet1!$F$47:$K$64, C1275+1,B1275)</f>
        <v>1347.9453</v>
      </c>
      <c r="L1275" s="102">
        <f t="shared" si="18"/>
        <v>1357.676304</v>
      </c>
      <c r="M1275" s="83">
        <f>L1275/( 0.5*Sheet1!$F$18/12)</f>
        <v>1301.934049</v>
      </c>
      <c r="N1275" s="83">
        <f t="shared" si="19"/>
        <v>0.3737967411</v>
      </c>
      <c r="O1275" s="83">
        <f t="shared" si="20"/>
        <v>515.5516436</v>
      </c>
      <c r="P1275" s="83">
        <f t="shared" si="21"/>
        <v>0.1480194211</v>
      </c>
      <c r="Q1275" s="83">
        <f t="shared" si="22"/>
        <v>1</v>
      </c>
      <c r="R1275" s="86">
        <f t="shared" si="31"/>
        <v>165.6181678</v>
      </c>
      <c r="S1275" s="83" t="str">
        <f>min(R1275, offset(Sheet1!$K$9,B1275-1,0))</f>
        <v>#DIV/0!</v>
      </c>
      <c r="T1275" s="83">
        <f t="shared" si="30"/>
        <v>5879.034192</v>
      </c>
      <c r="U1275" s="83">
        <f t="shared" si="26"/>
        <v>0</v>
      </c>
      <c r="V1275" s="83" t="str">
        <f t="shared" si="27"/>
        <v>#DIV/0!</v>
      </c>
      <c r="W1275" s="83" t="str">
        <f t="shared" si="28"/>
        <v>#DIV/0!</v>
      </c>
    </row>
    <row r="1276" ht="12.75" customHeight="1">
      <c r="A1276" s="83">
        <f t="shared" si="29"/>
        <v>26.08</v>
      </c>
      <c r="B1276" s="83">
        <f>IF( ISERROR( MATCH(R1275,Sheet1!$K$9:$K$13,1) ), 1,  MATCH(R1275,Sheet1!$K$9:$K$13,1)+1)</f>
        <v>4</v>
      </c>
      <c r="C1276" s="94">
        <f>IF( ISERROR( MATCH(D1276,Sheet1!$B$25:$B$42) ), 1, MATCH(D1276,Sheet1!$B$25:$B$42))</f>
        <v>11</v>
      </c>
      <c r="D1276" s="83">
        <f>if(U1276, OFFSET(Sheet1!$P$9, 2*B1275-1, 0),T1275)</f>
        <v>5879.034192</v>
      </c>
      <c r="E1276" s="100">
        <f t="array" ref="E1276">index(Sheet1!$C$25:$H$42, C1276,B1276)</f>
        <v>154.9404023</v>
      </c>
      <c r="F1276" s="100">
        <f t="array" ref="F1276">index(Sheet1!$C$25:$H$42, C1276+1,B1276)</f>
        <v>169.0258934</v>
      </c>
      <c r="G1276" s="94">
        <f t="array" ref="G1276">index(Sheet1!$B$25:$B$42, C1276,1)</f>
        <v>5500</v>
      </c>
      <c r="H1276" s="94">
        <f t="array" ref="H1276">index(Sheet1!$B$25:$B$42, C1276+1,1)</f>
        <v>6000</v>
      </c>
      <c r="I1276" s="100">
        <f t="shared" si="17"/>
        <v>165.6181678</v>
      </c>
      <c r="J1276" s="100">
        <f t="array" ref="J1276">index(Sheet1!$F$47:$K$64, C1276,B1276)</f>
        <v>1387.59075</v>
      </c>
      <c r="K1276" s="100">
        <f t="array" ref="K1276">index(Sheet1!$F$47:$K$64, C1276+1,B1276)</f>
        <v>1347.9453</v>
      </c>
      <c r="L1276" s="102">
        <f t="shared" si="18"/>
        <v>1357.536788</v>
      </c>
      <c r="M1276" s="83">
        <f>L1276/( 0.5*Sheet1!$F$18/12)</f>
        <v>1301.800261</v>
      </c>
      <c r="N1276" s="83">
        <f t="shared" si="19"/>
        <v>0.3737583293</v>
      </c>
      <c r="O1276" s="83">
        <f t="shared" si="20"/>
        <v>515.8603843</v>
      </c>
      <c r="P1276" s="83">
        <f t="shared" si="21"/>
        <v>0.1481080633</v>
      </c>
      <c r="Q1276" s="83">
        <f t="shared" si="22"/>
        <v>1</v>
      </c>
      <c r="R1276" s="86">
        <f t="shared" si="31"/>
        <v>165.6677083</v>
      </c>
      <c r="S1276" s="83" t="str">
        <f>min(R1276, offset(Sheet1!$K$9,B1276-1,0))</f>
        <v>#DIV/0!</v>
      </c>
      <c r="T1276" s="83">
        <f t="shared" si="30"/>
        <v>5880.792757</v>
      </c>
      <c r="U1276" s="83">
        <f t="shared" si="26"/>
        <v>0</v>
      </c>
      <c r="V1276" s="83" t="str">
        <f t="shared" si="27"/>
        <v>#DIV/0!</v>
      </c>
      <c r="W1276" s="83" t="str">
        <f t="shared" si="28"/>
        <v>#DIV/0!</v>
      </c>
    </row>
    <row r="1277" ht="12.75" customHeight="1">
      <c r="A1277" s="83">
        <f t="shared" si="29"/>
        <v>26.1</v>
      </c>
      <c r="B1277" s="83">
        <f>IF( ISERROR( MATCH(R1276,Sheet1!$K$9:$K$13,1) ), 1,  MATCH(R1276,Sheet1!$K$9:$K$13,1)+1)</f>
        <v>4</v>
      </c>
      <c r="C1277" s="94">
        <f>IF( ISERROR( MATCH(D1277,Sheet1!$B$25:$B$42) ), 1, MATCH(D1277,Sheet1!$B$25:$B$42))</f>
        <v>11</v>
      </c>
      <c r="D1277" s="83">
        <f>if(U1277, OFFSET(Sheet1!$P$9, 2*B1276-1, 0),T1276)</f>
        <v>5880.792757</v>
      </c>
      <c r="E1277" s="100">
        <f t="array" ref="E1277">index(Sheet1!$C$25:$H$42, C1277,B1277)</f>
        <v>154.9404023</v>
      </c>
      <c r="F1277" s="100">
        <f t="array" ref="F1277">index(Sheet1!$C$25:$H$42, C1277+1,B1277)</f>
        <v>169.0258934</v>
      </c>
      <c r="G1277" s="94">
        <f t="array" ref="G1277">index(Sheet1!$B$25:$B$42, C1277,1)</f>
        <v>5500</v>
      </c>
      <c r="H1277" s="94">
        <f t="array" ref="H1277">index(Sheet1!$B$25:$B$42, C1277+1,1)</f>
        <v>6000</v>
      </c>
      <c r="I1277" s="100">
        <f t="shared" si="17"/>
        <v>165.6677083</v>
      </c>
      <c r="J1277" s="100">
        <f t="array" ref="J1277">index(Sheet1!$F$47:$K$64, C1277,B1277)</f>
        <v>1387.59075</v>
      </c>
      <c r="K1277" s="100">
        <f t="array" ref="K1277">index(Sheet1!$F$47:$K$64, C1277+1,B1277)</f>
        <v>1347.9453</v>
      </c>
      <c r="L1277" s="102">
        <f t="shared" si="18"/>
        <v>1357.39735</v>
      </c>
      <c r="M1277" s="83">
        <f>L1277/( 0.5*Sheet1!$F$18/12)</f>
        <v>1301.666548</v>
      </c>
      <c r="N1277" s="83">
        <f t="shared" si="19"/>
        <v>0.373719939</v>
      </c>
      <c r="O1277" s="83">
        <f t="shared" si="20"/>
        <v>516.1690437</v>
      </c>
      <c r="P1277" s="83">
        <f t="shared" si="21"/>
        <v>0.1481966821</v>
      </c>
      <c r="Q1277" s="83">
        <f t="shared" si="22"/>
        <v>1</v>
      </c>
      <c r="R1277" s="86">
        <f t="shared" si="31"/>
        <v>165.7172209</v>
      </c>
      <c r="S1277" s="83" t="str">
        <f>min(R1277, offset(Sheet1!$K$9,B1277-1,0))</f>
        <v>#DIV/0!</v>
      </c>
      <c r="T1277" s="83">
        <f t="shared" si="30"/>
        <v>5882.550331</v>
      </c>
      <c r="U1277" s="83">
        <f t="shared" si="26"/>
        <v>0</v>
      </c>
      <c r="V1277" s="83" t="str">
        <f t="shared" si="27"/>
        <v>#DIV/0!</v>
      </c>
      <c r="W1277" s="83" t="str">
        <f t="shared" si="28"/>
        <v>#DIV/0!</v>
      </c>
    </row>
    <row r="1278" ht="12.75" customHeight="1">
      <c r="A1278" s="83">
        <f t="shared" si="29"/>
        <v>26.12</v>
      </c>
      <c r="B1278" s="83">
        <f>IF( ISERROR( MATCH(R1277,Sheet1!$K$9:$K$13,1) ), 1,  MATCH(R1277,Sheet1!$K$9:$K$13,1)+1)</f>
        <v>4</v>
      </c>
      <c r="C1278" s="94">
        <f>IF( ISERROR( MATCH(D1278,Sheet1!$B$25:$B$42) ), 1, MATCH(D1278,Sheet1!$B$25:$B$42))</f>
        <v>11</v>
      </c>
      <c r="D1278" s="83">
        <f>if(U1278, OFFSET(Sheet1!$P$9, 2*B1277-1, 0),T1277)</f>
        <v>5882.550331</v>
      </c>
      <c r="E1278" s="100">
        <f t="array" ref="E1278">index(Sheet1!$C$25:$H$42, C1278,B1278)</f>
        <v>154.9404023</v>
      </c>
      <c r="F1278" s="100">
        <f t="array" ref="F1278">index(Sheet1!$C$25:$H$42, C1278+1,B1278)</f>
        <v>169.0258934</v>
      </c>
      <c r="G1278" s="94">
        <f t="array" ref="G1278">index(Sheet1!$B$25:$B$42, C1278,1)</f>
        <v>5500</v>
      </c>
      <c r="H1278" s="94">
        <f t="array" ref="H1278">index(Sheet1!$B$25:$B$42, C1278+1,1)</f>
        <v>6000</v>
      </c>
      <c r="I1278" s="100">
        <f t="shared" si="17"/>
        <v>165.7172209</v>
      </c>
      <c r="J1278" s="100">
        <f t="array" ref="J1278">index(Sheet1!$F$47:$K$64, C1278,B1278)</f>
        <v>1387.59075</v>
      </c>
      <c r="K1278" s="100">
        <f t="array" ref="K1278">index(Sheet1!$F$47:$K$64, C1278+1,B1278)</f>
        <v>1347.9453</v>
      </c>
      <c r="L1278" s="102">
        <f t="shared" si="18"/>
        <v>1357.25799</v>
      </c>
      <c r="M1278" s="83">
        <f>L1278/( 0.5*Sheet1!$F$18/12)</f>
        <v>1301.53291</v>
      </c>
      <c r="N1278" s="83">
        <f t="shared" si="19"/>
        <v>0.3736815704</v>
      </c>
      <c r="O1278" s="83">
        <f t="shared" si="20"/>
        <v>516.4776215</v>
      </c>
      <c r="P1278" s="83">
        <f t="shared" si="21"/>
        <v>0.1482852775</v>
      </c>
      <c r="Q1278" s="83">
        <f t="shared" si="22"/>
        <v>1</v>
      </c>
      <c r="R1278" s="86">
        <f t="shared" si="31"/>
        <v>165.7667056</v>
      </c>
      <c r="S1278" s="83" t="str">
        <f>min(R1278, offset(Sheet1!$K$9,B1278-1,0))</f>
        <v>#DIV/0!</v>
      </c>
      <c r="T1278" s="83">
        <f t="shared" si="30"/>
        <v>5884.306917</v>
      </c>
      <c r="U1278" s="83">
        <f t="shared" si="26"/>
        <v>0</v>
      </c>
      <c r="V1278" s="83" t="str">
        <f t="shared" si="27"/>
        <v>#DIV/0!</v>
      </c>
      <c r="W1278" s="83" t="str">
        <f t="shared" si="28"/>
        <v>#DIV/0!</v>
      </c>
    </row>
    <row r="1279" ht="12.75" customHeight="1">
      <c r="A1279" s="83">
        <f t="shared" si="29"/>
        <v>26.14</v>
      </c>
      <c r="B1279" s="83">
        <f>IF( ISERROR( MATCH(R1278,Sheet1!$K$9:$K$13,1) ), 1,  MATCH(R1278,Sheet1!$K$9:$K$13,1)+1)</f>
        <v>4</v>
      </c>
      <c r="C1279" s="94">
        <f>IF( ISERROR( MATCH(D1279,Sheet1!$B$25:$B$42) ), 1, MATCH(D1279,Sheet1!$B$25:$B$42))</f>
        <v>11</v>
      </c>
      <c r="D1279" s="83">
        <f>if(U1279, OFFSET(Sheet1!$P$9, 2*B1278-1, 0),T1278)</f>
        <v>5884.306917</v>
      </c>
      <c r="E1279" s="100">
        <f t="array" ref="E1279">index(Sheet1!$C$25:$H$42, C1279,B1279)</f>
        <v>154.9404023</v>
      </c>
      <c r="F1279" s="100">
        <f t="array" ref="F1279">index(Sheet1!$C$25:$H$42, C1279+1,B1279)</f>
        <v>169.0258934</v>
      </c>
      <c r="G1279" s="94">
        <f t="array" ref="G1279">index(Sheet1!$B$25:$B$42, C1279,1)</f>
        <v>5500</v>
      </c>
      <c r="H1279" s="94">
        <f t="array" ref="H1279">index(Sheet1!$B$25:$B$42, C1279+1,1)</f>
        <v>6000</v>
      </c>
      <c r="I1279" s="100">
        <f t="shared" si="17"/>
        <v>165.7667056</v>
      </c>
      <c r="J1279" s="100">
        <f t="array" ref="J1279">index(Sheet1!$F$47:$K$64, C1279,B1279)</f>
        <v>1387.59075</v>
      </c>
      <c r="K1279" s="100">
        <f t="array" ref="K1279">index(Sheet1!$F$47:$K$64, C1279+1,B1279)</f>
        <v>1347.9453</v>
      </c>
      <c r="L1279" s="102">
        <f t="shared" si="18"/>
        <v>1357.118709</v>
      </c>
      <c r="M1279" s="83">
        <f>L1279/( 0.5*Sheet1!$F$18/12)</f>
        <v>1301.399347</v>
      </c>
      <c r="N1279" s="83">
        <f t="shared" si="19"/>
        <v>0.3736432233</v>
      </c>
      <c r="O1279" s="83">
        <f t="shared" si="20"/>
        <v>516.7861178</v>
      </c>
      <c r="P1279" s="83">
        <f t="shared" si="21"/>
        <v>0.1483738495</v>
      </c>
      <c r="Q1279" s="83">
        <f t="shared" si="22"/>
        <v>1</v>
      </c>
      <c r="R1279" s="86">
        <f t="shared" si="31"/>
        <v>165.8161625</v>
      </c>
      <c r="S1279" s="83" t="str">
        <f>min(R1279, offset(Sheet1!$K$9,B1279-1,0))</f>
        <v>#DIV/0!</v>
      </c>
      <c r="T1279" s="83">
        <f t="shared" si="30"/>
        <v>5886.062513</v>
      </c>
      <c r="U1279" s="83">
        <f t="shared" si="26"/>
        <v>0</v>
      </c>
      <c r="V1279" s="83" t="str">
        <f t="shared" si="27"/>
        <v>#DIV/0!</v>
      </c>
      <c r="W1279" s="83" t="str">
        <f t="shared" si="28"/>
        <v>#DIV/0!</v>
      </c>
    </row>
    <row r="1280" ht="12.75" customHeight="1">
      <c r="A1280" s="83">
        <f t="shared" si="29"/>
        <v>26.16</v>
      </c>
      <c r="B1280" s="83">
        <f>IF( ISERROR( MATCH(R1279,Sheet1!$K$9:$K$13,1) ), 1,  MATCH(R1279,Sheet1!$K$9:$K$13,1)+1)</f>
        <v>4</v>
      </c>
      <c r="C1280" s="94">
        <f>IF( ISERROR( MATCH(D1280,Sheet1!$B$25:$B$42) ), 1, MATCH(D1280,Sheet1!$B$25:$B$42))</f>
        <v>11</v>
      </c>
      <c r="D1280" s="83">
        <f>if(U1280, OFFSET(Sheet1!$P$9, 2*B1279-1, 0),T1279)</f>
        <v>5886.062513</v>
      </c>
      <c r="E1280" s="100">
        <f t="array" ref="E1280">index(Sheet1!$C$25:$H$42, C1280,B1280)</f>
        <v>154.9404023</v>
      </c>
      <c r="F1280" s="100">
        <f t="array" ref="F1280">index(Sheet1!$C$25:$H$42, C1280+1,B1280)</f>
        <v>169.0258934</v>
      </c>
      <c r="G1280" s="94">
        <f t="array" ref="G1280">index(Sheet1!$B$25:$B$42, C1280,1)</f>
        <v>5500</v>
      </c>
      <c r="H1280" s="94">
        <f t="array" ref="H1280">index(Sheet1!$B$25:$B$42, C1280+1,1)</f>
        <v>6000</v>
      </c>
      <c r="I1280" s="100">
        <f t="shared" si="17"/>
        <v>165.8161625</v>
      </c>
      <c r="J1280" s="100">
        <f t="array" ref="J1280">index(Sheet1!$F$47:$K$64, C1280,B1280)</f>
        <v>1387.59075</v>
      </c>
      <c r="K1280" s="100">
        <f t="array" ref="K1280">index(Sheet1!$F$47:$K$64, C1280+1,B1280)</f>
        <v>1347.9453</v>
      </c>
      <c r="L1280" s="102">
        <f t="shared" si="18"/>
        <v>1356.979506</v>
      </c>
      <c r="M1280" s="83">
        <f>L1280/( 0.5*Sheet1!$F$18/12)</f>
        <v>1301.265859</v>
      </c>
      <c r="N1280" s="83">
        <f t="shared" si="19"/>
        <v>0.3736048979</v>
      </c>
      <c r="O1280" s="83">
        <f t="shared" si="20"/>
        <v>517.0945324</v>
      </c>
      <c r="P1280" s="83">
        <f t="shared" si="21"/>
        <v>0.148462398</v>
      </c>
      <c r="Q1280" s="83">
        <f t="shared" si="22"/>
        <v>1</v>
      </c>
      <c r="R1280" s="86">
        <f t="shared" si="31"/>
        <v>165.8655915</v>
      </c>
      <c r="S1280" s="83" t="str">
        <f>min(R1280, offset(Sheet1!$K$9,B1280-1,0))</f>
        <v>#DIV/0!</v>
      </c>
      <c r="T1280" s="83">
        <f t="shared" si="30"/>
        <v>5887.81712</v>
      </c>
      <c r="U1280" s="83">
        <f t="shared" si="26"/>
        <v>0</v>
      </c>
      <c r="V1280" s="83" t="str">
        <f t="shared" si="27"/>
        <v>#DIV/0!</v>
      </c>
      <c r="W1280" s="83" t="str">
        <f t="shared" si="28"/>
        <v>#DIV/0!</v>
      </c>
    </row>
    <row r="1281" ht="12.75" customHeight="1">
      <c r="A1281" s="83">
        <f t="shared" si="29"/>
        <v>26.18</v>
      </c>
      <c r="B1281" s="83">
        <f>IF( ISERROR( MATCH(R1280,Sheet1!$K$9:$K$13,1) ), 1,  MATCH(R1280,Sheet1!$K$9:$K$13,1)+1)</f>
        <v>4</v>
      </c>
      <c r="C1281" s="94">
        <f>IF( ISERROR( MATCH(D1281,Sheet1!$B$25:$B$42) ), 1, MATCH(D1281,Sheet1!$B$25:$B$42))</f>
        <v>11</v>
      </c>
      <c r="D1281" s="83">
        <f>if(U1281, OFFSET(Sheet1!$P$9, 2*B1280-1, 0),T1280)</f>
        <v>5887.81712</v>
      </c>
      <c r="E1281" s="100">
        <f t="array" ref="E1281">index(Sheet1!$C$25:$H$42, C1281,B1281)</f>
        <v>154.9404023</v>
      </c>
      <c r="F1281" s="100">
        <f t="array" ref="F1281">index(Sheet1!$C$25:$H$42, C1281+1,B1281)</f>
        <v>169.0258934</v>
      </c>
      <c r="G1281" s="94">
        <f t="array" ref="G1281">index(Sheet1!$B$25:$B$42, C1281,1)</f>
        <v>5500</v>
      </c>
      <c r="H1281" s="94">
        <f t="array" ref="H1281">index(Sheet1!$B$25:$B$42, C1281+1,1)</f>
        <v>6000</v>
      </c>
      <c r="I1281" s="100">
        <f t="shared" si="17"/>
        <v>165.8655915</v>
      </c>
      <c r="J1281" s="100">
        <f t="array" ref="J1281">index(Sheet1!$F$47:$K$64, C1281,B1281)</f>
        <v>1387.59075</v>
      </c>
      <c r="K1281" s="100">
        <f t="array" ref="K1281">index(Sheet1!$F$47:$K$64, C1281+1,B1281)</f>
        <v>1347.9453</v>
      </c>
      <c r="L1281" s="102">
        <f t="shared" si="18"/>
        <v>1356.840382</v>
      </c>
      <c r="M1281" s="83">
        <f>L1281/( 0.5*Sheet1!$F$18/12)</f>
        <v>1301.132447</v>
      </c>
      <c r="N1281" s="83">
        <f t="shared" si="19"/>
        <v>0.373566594</v>
      </c>
      <c r="O1281" s="83">
        <f t="shared" si="20"/>
        <v>517.4028652</v>
      </c>
      <c r="P1281" s="83">
        <f t="shared" si="21"/>
        <v>0.1485509231</v>
      </c>
      <c r="Q1281" s="83">
        <f t="shared" si="22"/>
        <v>1</v>
      </c>
      <c r="R1281" s="86">
        <f t="shared" si="31"/>
        <v>165.9149927</v>
      </c>
      <c r="S1281" s="83" t="str">
        <f>min(R1281, offset(Sheet1!$K$9,B1281-1,0))</f>
        <v>#DIV/0!</v>
      </c>
      <c r="T1281" s="83">
        <f t="shared" si="30"/>
        <v>5889.570739</v>
      </c>
      <c r="U1281" s="83">
        <f t="shared" si="26"/>
        <v>0</v>
      </c>
      <c r="V1281" s="83" t="str">
        <f t="shared" si="27"/>
        <v>#DIV/0!</v>
      </c>
      <c r="W1281" s="83" t="str">
        <f t="shared" si="28"/>
        <v>#DIV/0!</v>
      </c>
    </row>
    <row r="1282" ht="12.75" customHeight="1">
      <c r="A1282" s="83">
        <f t="shared" si="29"/>
        <v>26.2</v>
      </c>
      <c r="B1282" s="83">
        <f>IF( ISERROR( MATCH(R1281,Sheet1!$K$9:$K$13,1) ), 1,  MATCH(R1281,Sheet1!$K$9:$K$13,1)+1)</f>
        <v>4</v>
      </c>
      <c r="C1282" s="94">
        <f>IF( ISERROR( MATCH(D1282,Sheet1!$B$25:$B$42) ), 1, MATCH(D1282,Sheet1!$B$25:$B$42))</f>
        <v>11</v>
      </c>
      <c r="D1282" s="83">
        <f>if(U1282, OFFSET(Sheet1!$P$9, 2*B1281-1, 0),T1281)</f>
        <v>5889.570739</v>
      </c>
      <c r="E1282" s="100">
        <f t="array" ref="E1282">index(Sheet1!$C$25:$H$42, C1282,B1282)</f>
        <v>154.9404023</v>
      </c>
      <c r="F1282" s="100">
        <f t="array" ref="F1282">index(Sheet1!$C$25:$H$42, C1282+1,B1282)</f>
        <v>169.0258934</v>
      </c>
      <c r="G1282" s="94">
        <f t="array" ref="G1282">index(Sheet1!$B$25:$B$42, C1282,1)</f>
        <v>5500</v>
      </c>
      <c r="H1282" s="94">
        <f t="array" ref="H1282">index(Sheet1!$B$25:$B$42, C1282+1,1)</f>
        <v>6000</v>
      </c>
      <c r="I1282" s="100">
        <f t="shared" si="17"/>
        <v>165.9149927</v>
      </c>
      <c r="J1282" s="100">
        <f t="array" ref="J1282">index(Sheet1!$F$47:$K$64, C1282,B1282)</f>
        <v>1387.59075</v>
      </c>
      <c r="K1282" s="100">
        <f t="array" ref="K1282">index(Sheet1!$F$47:$K$64, C1282+1,B1282)</f>
        <v>1347.9453</v>
      </c>
      <c r="L1282" s="102">
        <f t="shared" si="18"/>
        <v>1356.701335</v>
      </c>
      <c r="M1282" s="83">
        <f>L1282/( 0.5*Sheet1!$F$18/12)</f>
        <v>1300.99911</v>
      </c>
      <c r="N1282" s="83">
        <f t="shared" si="19"/>
        <v>0.3735283117</v>
      </c>
      <c r="O1282" s="83">
        <f t="shared" si="20"/>
        <v>517.7111161</v>
      </c>
      <c r="P1282" s="83">
        <f t="shared" si="21"/>
        <v>0.1486394247</v>
      </c>
      <c r="Q1282" s="83">
        <f t="shared" si="22"/>
        <v>1</v>
      </c>
      <c r="R1282" s="86">
        <f t="shared" si="31"/>
        <v>165.964366</v>
      </c>
      <c r="S1282" s="83" t="str">
        <f>min(R1282, offset(Sheet1!$K$9,B1282-1,0))</f>
        <v>#DIV/0!</v>
      </c>
      <c r="T1282" s="83">
        <f t="shared" si="30"/>
        <v>5891.32337</v>
      </c>
      <c r="U1282" s="83">
        <f t="shared" si="26"/>
        <v>0</v>
      </c>
      <c r="V1282" s="83" t="str">
        <f t="shared" si="27"/>
        <v>#DIV/0!</v>
      </c>
      <c r="W1282" s="83" t="str">
        <f t="shared" si="28"/>
        <v>#DIV/0!</v>
      </c>
    </row>
    <row r="1283" ht="12.75" customHeight="1">
      <c r="A1283" s="83">
        <f t="shared" si="29"/>
        <v>26.22</v>
      </c>
      <c r="B1283" s="83">
        <f>IF( ISERROR( MATCH(R1282,Sheet1!$K$9:$K$13,1) ), 1,  MATCH(R1282,Sheet1!$K$9:$K$13,1)+1)</f>
        <v>4</v>
      </c>
      <c r="C1283" s="94">
        <f>IF( ISERROR( MATCH(D1283,Sheet1!$B$25:$B$42) ), 1, MATCH(D1283,Sheet1!$B$25:$B$42))</f>
        <v>11</v>
      </c>
      <c r="D1283" s="83">
        <f>if(U1283, OFFSET(Sheet1!$P$9, 2*B1282-1, 0),T1282)</f>
        <v>5891.32337</v>
      </c>
      <c r="E1283" s="100">
        <f t="array" ref="E1283">index(Sheet1!$C$25:$H$42, C1283,B1283)</f>
        <v>154.9404023</v>
      </c>
      <c r="F1283" s="100">
        <f t="array" ref="F1283">index(Sheet1!$C$25:$H$42, C1283+1,B1283)</f>
        <v>169.0258934</v>
      </c>
      <c r="G1283" s="94">
        <f t="array" ref="G1283">index(Sheet1!$B$25:$B$42, C1283,1)</f>
        <v>5500</v>
      </c>
      <c r="H1283" s="94">
        <f t="array" ref="H1283">index(Sheet1!$B$25:$B$42, C1283+1,1)</f>
        <v>6000</v>
      </c>
      <c r="I1283" s="100">
        <f t="shared" si="17"/>
        <v>165.964366</v>
      </c>
      <c r="J1283" s="100">
        <f t="array" ref="J1283">index(Sheet1!$F$47:$K$64, C1283,B1283)</f>
        <v>1387.59075</v>
      </c>
      <c r="K1283" s="100">
        <f t="array" ref="K1283">index(Sheet1!$F$47:$K$64, C1283+1,B1283)</f>
        <v>1347.9453</v>
      </c>
      <c r="L1283" s="102">
        <f t="shared" si="18"/>
        <v>1356.562368</v>
      </c>
      <c r="M1283" s="83">
        <f>L1283/( 0.5*Sheet1!$F$18/12)</f>
        <v>1300.865848</v>
      </c>
      <c r="N1283" s="83">
        <f t="shared" si="19"/>
        <v>0.373490051</v>
      </c>
      <c r="O1283" s="83">
        <f t="shared" si="20"/>
        <v>518.0192851</v>
      </c>
      <c r="P1283" s="83">
        <f t="shared" si="21"/>
        <v>0.1487279027</v>
      </c>
      <c r="Q1283" s="83">
        <f t="shared" si="22"/>
        <v>1</v>
      </c>
      <c r="R1283" s="86">
        <f t="shared" si="31"/>
        <v>166.0137115</v>
      </c>
      <c r="S1283" s="83" t="str">
        <f>min(R1283, offset(Sheet1!$K$9,B1283-1,0))</f>
        <v>#DIV/0!</v>
      </c>
      <c r="T1283" s="83">
        <f t="shared" si="30"/>
        <v>5893.075013</v>
      </c>
      <c r="U1283" s="83">
        <f t="shared" si="26"/>
        <v>0</v>
      </c>
      <c r="V1283" s="83" t="str">
        <f t="shared" si="27"/>
        <v>#DIV/0!</v>
      </c>
      <c r="W1283" s="83" t="str">
        <f t="shared" si="28"/>
        <v>#DIV/0!</v>
      </c>
    </row>
    <row r="1284" ht="12.75" customHeight="1">
      <c r="A1284" s="83">
        <f t="shared" si="29"/>
        <v>26.24</v>
      </c>
      <c r="B1284" s="83">
        <f>IF( ISERROR( MATCH(R1283,Sheet1!$K$9:$K$13,1) ), 1,  MATCH(R1283,Sheet1!$K$9:$K$13,1)+1)</f>
        <v>4</v>
      </c>
      <c r="C1284" s="94">
        <f>IF( ISERROR( MATCH(D1284,Sheet1!$B$25:$B$42) ), 1, MATCH(D1284,Sheet1!$B$25:$B$42))</f>
        <v>11</v>
      </c>
      <c r="D1284" s="83">
        <f>if(U1284, OFFSET(Sheet1!$P$9, 2*B1283-1, 0),T1283)</f>
        <v>5893.075013</v>
      </c>
      <c r="E1284" s="100">
        <f t="array" ref="E1284">index(Sheet1!$C$25:$H$42, C1284,B1284)</f>
        <v>154.9404023</v>
      </c>
      <c r="F1284" s="100">
        <f t="array" ref="F1284">index(Sheet1!$C$25:$H$42, C1284+1,B1284)</f>
        <v>169.0258934</v>
      </c>
      <c r="G1284" s="94">
        <f t="array" ref="G1284">index(Sheet1!$B$25:$B$42, C1284,1)</f>
        <v>5500</v>
      </c>
      <c r="H1284" s="94">
        <f t="array" ref="H1284">index(Sheet1!$B$25:$B$42, C1284+1,1)</f>
        <v>6000</v>
      </c>
      <c r="I1284" s="100">
        <f t="shared" si="17"/>
        <v>166.0137115</v>
      </c>
      <c r="J1284" s="100">
        <f t="array" ref="J1284">index(Sheet1!$F$47:$K$64, C1284,B1284)</f>
        <v>1387.59075</v>
      </c>
      <c r="K1284" s="100">
        <f t="array" ref="K1284">index(Sheet1!$F$47:$K$64, C1284+1,B1284)</f>
        <v>1347.9453</v>
      </c>
      <c r="L1284" s="102">
        <f t="shared" si="18"/>
        <v>1356.423478</v>
      </c>
      <c r="M1284" s="83">
        <f>L1284/( 0.5*Sheet1!$F$18/12)</f>
        <v>1300.732661</v>
      </c>
      <c r="N1284" s="83">
        <f t="shared" si="19"/>
        <v>0.3734518119</v>
      </c>
      <c r="O1284" s="83">
        <f t="shared" si="20"/>
        <v>518.327372</v>
      </c>
      <c r="P1284" s="83">
        <f t="shared" si="21"/>
        <v>0.1488163572</v>
      </c>
      <c r="Q1284" s="83">
        <f t="shared" si="22"/>
        <v>1</v>
      </c>
      <c r="R1284" s="86">
        <f t="shared" si="31"/>
        <v>166.0630292</v>
      </c>
      <c r="S1284" s="83" t="str">
        <f>min(R1284, offset(Sheet1!$K$9,B1284-1,0))</f>
        <v>#DIV/0!</v>
      </c>
      <c r="T1284" s="83">
        <f t="shared" si="30"/>
        <v>5894.825669</v>
      </c>
      <c r="U1284" s="83">
        <f t="shared" si="26"/>
        <v>0</v>
      </c>
      <c r="V1284" s="83" t="str">
        <f t="shared" si="27"/>
        <v>#DIV/0!</v>
      </c>
      <c r="W1284" s="83" t="str">
        <f t="shared" si="28"/>
        <v>#DIV/0!</v>
      </c>
    </row>
    <row r="1285" ht="12.75" customHeight="1">
      <c r="A1285" s="83">
        <f t="shared" si="29"/>
        <v>26.26</v>
      </c>
      <c r="B1285" s="83">
        <f>IF( ISERROR( MATCH(R1284,Sheet1!$K$9:$K$13,1) ), 1,  MATCH(R1284,Sheet1!$K$9:$K$13,1)+1)</f>
        <v>4</v>
      </c>
      <c r="C1285" s="94">
        <f>IF( ISERROR( MATCH(D1285,Sheet1!$B$25:$B$42) ), 1, MATCH(D1285,Sheet1!$B$25:$B$42))</f>
        <v>11</v>
      </c>
      <c r="D1285" s="83">
        <f>if(U1285, OFFSET(Sheet1!$P$9, 2*B1284-1, 0),T1284)</f>
        <v>5894.825669</v>
      </c>
      <c r="E1285" s="100">
        <f t="array" ref="E1285">index(Sheet1!$C$25:$H$42, C1285,B1285)</f>
        <v>154.9404023</v>
      </c>
      <c r="F1285" s="100">
        <f t="array" ref="F1285">index(Sheet1!$C$25:$H$42, C1285+1,B1285)</f>
        <v>169.0258934</v>
      </c>
      <c r="G1285" s="94">
        <f t="array" ref="G1285">index(Sheet1!$B$25:$B$42, C1285,1)</f>
        <v>5500</v>
      </c>
      <c r="H1285" s="94">
        <f t="array" ref="H1285">index(Sheet1!$B$25:$B$42, C1285+1,1)</f>
        <v>6000</v>
      </c>
      <c r="I1285" s="100">
        <f t="shared" si="17"/>
        <v>166.0630292</v>
      </c>
      <c r="J1285" s="100">
        <f t="array" ref="J1285">index(Sheet1!$F$47:$K$64, C1285,B1285)</f>
        <v>1387.59075</v>
      </c>
      <c r="K1285" s="100">
        <f t="array" ref="K1285">index(Sheet1!$F$47:$K$64, C1285+1,B1285)</f>
        <v>1347.9453</v>
      </c>
      <c r="L1285" s="102">
        <f t="shared" si="18"/>
        <v>1356.284667</v>
      </c>
      <c r="M1285" s="83">
        <f>L1285/( 0.5*Sheet1!$F$18/12)</f>
        <v>1300.599549</v>
      </c>
      <c r="N1285" s="83">
        <f t="shared" si="19"/>
        <v>0.3734135943</v>
      </c>
      <c r="O1285" s="83">
        <f t="shared" si="20"/>
        <v>518.6353768</v>
      </c>
      <c r="P1285" s="83">
        <f t="shared" si="21"/>
        <v>0.1489047881</v>
      </c>
      <c r="Q1285" s="83">
        <f t="shared" si="22"/>
        <v>1</v>
      </c>
      <c r="R1285" s="86">
        <f t="shared" si="31"/>
        <v>166.1123191</v>
      </c>
      <c r="S1285" s="83" t="str">
        <f>min(R1285, offset(Sheet1!$K$9,B1285-1,0))</f>
        <v>#DIV/0!</v>
      </c>
      <c r="T1285" s="83">
        <f t="shared" si="30"/>
        <v>5896.575338</v>
      </c>
      <c r="U1285" s="83">
        <f t="shared" si="26"/>
        <v>0</v>
      </c>
      <c r="V1285" s="83" t="str">
        <f t="shared" si="27"/>
        <v>#DIV/0!</v>
      </c>
      <c r="W1285" s="83" t="str">
        <f t="shared" si="28"/>
        <v>#DIV/0!</v>
      </c>
    </row>
    <row r="1286" ht="12.75" customHeight="1">
      <c r="A1286" s="83">
        <f t="shared" si="29"/>
        <v>26.28</v>
      </c>
      <c r="B1286" s="83">
        <f>IF( ISERROR( MATCH(R1285,Sheet1!$K$9:$K$13,1) ), 1,  MATCH(R1285,Sheet1!$K$9:$K$13,1)+1)</f>
        <v>4</v>
      </c>
      <c r="C1286" s="94">
        <f>IF( ISERROR( MATCH(D1286,Sheet1!$B$25:$B$42) ), 1, MATCH(D1286,Sheet1!$B$25:$B$42))</f>
        <v>11</v>
      </c>
      <c r="D1286" s="83">
        <f>if(U1286, OFFSET(Sheet1!$P$9, 2*B1285-1, 0),T1285)</f>
        <v>5896.575338</v>
      </c>
      <c r="E1286" s="100">
        <f t="array" ref="E1286">index(Sheet1!$C$25:$H$42, C1286,B1286)</f>
        <v>154.9404023</v>
      </c>
      <c r="F1286" s="100">
        <f t="array" ref="F1286">index(Sheet1!$C$25:$H$42, C1286+1,B1286)</f>
        <v>169.0258934</v>
      </c>
      <c r="G1286" s="94">
        <f t="array" ref="G1286">index(Sheet1!$B$25:$B$42, C1286,1)</f>
        <v>5500</v>
      </c>
      <c r="H1286" s="94">
        <f t="array" ref="H1286">index(Sheet1!$B$25:$B$42, C1286+1,1)</f>
        <v>6000</v>
      </c>
      <c r="I1286" s="100">
        <f t="shared" si="17"/>
        <v>166.1123191</v>
      </c>
      <c r="J1286" s="100">
        <f t="array" ref="J1286">index(Sheet1!$F$47:$K$64, C1286,B1286)</f>
        <v>1387.59075</v>
      </c>
      <c r="K1286" s="100">
        <f t="array" ref="K1286">index(Sheet1!$F$47:$K$64, C1286+1,B1286)</f>
        <v>1347.9453</v>
      </c>
      <c r="L1286" s="102">
        <f t="shared" si="18"/>
        <v>1356.145935</v>
      </c>
      <c r="M1286" s="83">
        <f>L1286/( 0.5*Sheet1!$F$18/12)</f>
        <v>1300.466512</v>
      </c>
      <c r="N1286" s="83">
        <f t="shared" si="19"/>
        <v>0.3733753982</v>
      </c>
      <c r="O1286" s="83">
        <f t="shared" si="20"/>
        <v>518.9432993</v>
      </c>
      <c r="P1286" s="83">
        <f t="shared" si="21"/>
        <v>0.1489931953</v>
      </c>
      <c r="Q1286" s="83">
        <f t="shared" si="22"/>
        <v>1</v>
      </c>
      <c r="R1286" s="86">
        <f t="shared" si="31"/>
        <v>166.1615812</v>
      </c>
      <c r="S1286" s="83" t="str">
        <f>min(R1286, offset(Sheet1!$K$9,B1286-1,0))</f>
        <v>#DIV/0!</v>
      </c>
      <c r="T1286" s="83">
        <f t="shared" si="30"/>
        <v>5898.32402</v>
      </c>
      <c r="U1286" s="83">
        <f t="shared" si="26"/>
        <v>0</v>
      </c>
      <c r="V1286" s="83" t="str">
        <f t="shared" si="27"/>
        <v>#DIV/0!</v>
      </c>
      <c r="W1286" s="83" t="str">
        <f t="shared" si="28"/>
        <v>#DIV/0!</v>
      </c>
    </row>
    <row r="1287" ht="12.75" customHeight="1">
      <c r="A1287" s="83">
        <f t="shared" si="29"/>
        <v>26.3</v>
      </c>
      <c r="B1287" s="83">
        <f>IF( ISERROR( MATCH(R1286,Sheet1!$K$9:$K$13,1) ), 1,  MATCH(R1286,Sheet1!$K$9:$K$13,1)+1)</f>
        <v>4</v>
      </c>
      <c r="C1287" s="94">
        <f>IF( ISERROR( MATCH(D1287,Sheet1!$B$25:$B$42) ), 1, MATCH(D1287,Sheet1!$B$25:$B$42))</f>
        <v>11</v>
      </c>
      <c r="D1287" s="83">
        <f>if(U1287, OFFSET(Sheet1!$P$9, 2*B1286-1, 0),T1286)</f>
        <v>5898.32402</v>
      </c>
      <c r="E1287" s="100">
        <f t="array" ref="E1287">index(Sheet1!$C$25:$H$42, C1287,B1287)</f>
        <v>154.9404023</v>
      </c>
      <c r="F1287" s="100">
        <f t="array" ref="F1287">index(Sheet1!$C$25:$H$42, C1287+1,B1287)</f>
        <v>169.0258934</v>
      </c>
      <c r="G1287" s="94">
        <f t="array" ref="G1287">index(Sheet1!$B$25:$B$42, C1287,1)</f>
        <v>5500</v>
      </c>
      <c r="H1287" s="94">
        <f t="array" ref="H1287">index(Sheet1!$B$25:$B$42, C1287+1,1)</f>
        <v>6000</v>
      </c>
      <c r="I1287" s="100">
        <f t="shared" si="17"/>
        <v>166.1615812</v>
      </c>
      <c r="J1287" s="100">
        <f t="array" ref="J1287">index(Sheet1!$F$47:$K$64, C1287,B1287)</f>
        <v>1387.59075</v>
      </c>
      <c r="K1287" s="100">
        <f t="array" ref="K1287">index(Sheet1!$F$47:$K$64, C1287+1,B1287)</f>
        <v>1347.9453</v>
      </c>
      <c r="L1287" s="102">
        <f t="shared" si="18"/>
        <v>1356.00728</v>
      </c>
      <c r="M1287" s="83">
        <f>L1287/( 0.5*Sheet1!$F$18/12)</f>
        <v>1300.33355</v>
      </c>
      <c r="N1287" s="83">
        <f t="shared" si="19"/>
        <v>0.3733372237</v>
      </c>
      <c r="O1287" s="83">
        <f t="shared" si="20"/>
        <v>519.2511395</v>
      </c>
      <c r="P1287" s="83">
        <f t="shared" si="21"/>
        <v>0.149081579</v>
      </c>
      <c r="Q1287" s="83">
        <f t="shared" si="22"/>
        <v>1</v>
      </c>
      <c r="R1287" s="86">
        <f t="shared" si="31"/>
        <v>166.2108155</v>
      </c>
      <c r="S1287" s="83" t="str">
        <f>min(R1287, offset(Sheet1!$K$9,B1287-1,0))</f>
        <v>#DIV/0!</v>
      </c>
      <c r="T1287" s="83">
        <f t="shared" si="30"/>
        <v>5900.071716</v>
      </c>
      <c r="U1287" s="83">
        <f t="shared" si="26"/>
        <v>0</v>
      </c>
      <c r="V1287" s="83" t="str">
        <f t="shared" si="27"/>
        <v>#DIV/0!</v>
      </c>
      <c r="W1287" s="83" t="str">
        <f t="shared" si="28"/>
        <v>#DIV/0!</v>
      </c>
    </row>
    <row r="1288" ht="12.75" customHeight="1">
      <c r="A1288" s="83">
        <f t="shared" si="29"/>
        <v>26.32</v>
      </c>
      <c r="B1288" s="83">
        <f>IF( ISERROR( MATCH(R1287,Sheet1!$K$9:$K$13,1) ), 1,  MATCH(R1287,Sheet1!$K$9:$K$13,1)+1)</f>
        <v>4</v>
      </c>
      <c r="C1288" s="94">
        <f>IF( ISERROR( MATCH(D1288,Sheet1!$B$25:$B$42) ), 1, MATCH(D1288,Sheet1!$B$25:$B$42))</f>
        <v>11</v>
      </c>
      <c r="D1288" s="83">
        <f>if(U1288, OFFSET(Sheet1!$P$9, 2*B1287-1, 0),T1287)</f>
        <v>5900.071716</v>
      </c>
      <c r="E1288" s="100">
        <f t="array" ref="E1288">index(Sheet1!$C$25:$H$42, C1288,B1288)</f>
        <v>154.9404023</v>
      </c>
      <c r="F1288" s="100">
        <f t="array" ref="F1288">index(Sheet1!$C$25:$H$42, C1288+1,B1288)</f>
        <v>169.0258934</v>
      </c>
      <c r="G1288" s="94">
        <f t="array" ref="G1288">index(Sheet1!$B$25:$B$42, C1288,1)</f>
        <v>5500</v>
      </c>
      <c r="H1288" s="94">
        <f t="array" ref="H1288">index(Sheet1!$B$25:$B$42, C1288+1,1)</f>
        <v>6000</v>
      </c>
      <c r="I1288" s="100">
        <f t="shared" si="17"/>
        <v>166.2108155</v>
      </c>
      <c r="J1288" s="100">
        <f t="array" ref="J1288">index(Sheet1!$F$47:$K$64, C1288,B1288)</f>
        <v>1387.59075</v>
      </c>
      <c r="K1288" s="100">
        <f t="array" ref="K1288">index(Sheet1!$F$47:$K$64, C1288+1,B1288)</f>
        <v>1347.9453</v>
      </c>
      <c r="L1288" s="102">
        <f t="shared" si="18"/>
        <v>1355.868704</v>
      </c>
      <c r="M1288" s="83">
        <f>L1288/( 0.5*Sheet1!$F$18/12)</f>
        <v>1300.200663</v>
      </c>
      <c r="N1288" s="83">
        <f t="shared" si="19"/>
        <v>0.3732990707</v>
      </c>
      <c r="O1288" s="83">
        <f t="shared" si="20"/>
        <v>519.5588973</v>
      </c>
      <c r="P1288" s="83">
        <f t="shared" si="21"/>
        <v>0.1491699389</v>
      </c>
      <c r="Q1288" s="83">
        <f t="shared" si="22"/>
        <v>1</v>
      </c>
      <c r="R1288" s="86">
        <f t="shared" si="31"/>
        <v>166.260022</v>
      </c>
      <c r="S1288" s="83" t="str">
        <f>min(R1288, offset(Sheet1!$K$9,B1288-1,0))</f>
        <v>#DIV/0!</v>
      </c>
      <c r="T1288" s="83">
        <f t="shared" si="30"/>
        <v>5901.818425</v>
      </c>
      <c r="U1288" s="83">
        <f t="shared" si="26"/>
        <v>0</v>
      </c>
      <c r="V1288" s="83" t="str">
        <f t="shared" si="27"/>
        <v>#DIV/0!</v>
      </c>
      <c r="W1288" s="83" t="str">
        <f t="shared" si="28"/>
        <v>#DIV/0!</v>
      </c>
    </row>
    <row r="1289" ht="12.75" customHeight="1">
      <c r="A1289" s="83">
        <f t="shared" si="29"/>
        <v>26.34</v>
      </c>
      <c r="B1289" s="83">
        <f>IF( ISERROR( MATCH(R1288,Sheet1!$K$9:$K$13,1) ), 1,  MATCH(R1288,Sheet1!$K$9:$K$13,1)+1)</f>
        <v>4</v>
      </c>
      <c r="C1289" s="94">
        <f>IF( ISERROR( MATCH(D1289,Sheet1!$B$25:$B$42) ), 1, MATCH(D1289,Sheet1!$B$25:$B$42))</f>
        <v>11</v>
      </c>
      <c r="D1289" s="83">
        <f>if(U1289, OFFSET(Sheet1!$P$9, 2*B1288-1, 0),T1288)</f>
        <v>5901.818425</v>
      </c>
      <c r="E1289" s="100">
        <f t="array" ref="E1289">index(Sheet1!$C$25:$H$42, C1289,B1289)</f>
        <v>154.9404023</v>
      </c>
      <c r="F1289" s="100">
        <f t="array" ref="F1289">index(Sheet1!$C$25:$H$42, C1289+1,B1289)</f>
        <v>169.0258934</v>
      </c>
      <c r="G1289" s="94">
        <f t="array" ref="G1289">index(Sheet1!$B$25:$B$42, C1289,1)</f>
        <v>5500</v>
      </c>
      <c r="H1289" s="94">
        <f t="array" ref="H1289">index(Sheet1!$B$25:$B$42, C1289+1,1)</f>
        <v>6000</v>
      </c>
      <c r="I1289" s="100">
        <f t="shared" si="17"/>
        <v>166.260022</v>
      </c>
      <c r="J1289" s="100">
        <f t="array" ref="J1289">index(Sheet1!$F$47:$K$64, C1289,B1289)</f>
        <v>1387.59075</v>
      </c>
      <c r="K1289" s="100">
        <f t="array" ref="K1289">index(Sheet1!$F$47:$K$64, C1289+1,B1289)</f>
        <v>1347.9453</v>
      </c>
      <c r="L1289" s="102">
        <f t="shared" si="18"/>
        <v>1355.730205</v>
      </c>
      <c r="M1289" s="83">
        <f>L1289/( 0.5*Sheet1!$F$18/12)</f>
        <v>1300.067852</v>
      </c>
      <c r="N1289" s="83">
        <f t="shared" si="19"/>
        <v>0.3732609393</v>
      </c>
      <c r="O1289" s="83">
        <f t="shared" si="20"/>
        <v>519.8665725</v>
      </c>
      <c r="P1289" s="83">
        <f t="shared" si="21"/>
        <v>0.1492582752</v>
      </c>
      <c r="Q1289" s="83">
        <f t="shared" si="22"/>
        <v>1</v>
      </c>
      <c r="R1289" s="86">
        <f t="shared" si="31"/>
        <v>166.3092008</v>
      </c>
      <c r="S1289" s="83" t="str">
        <f>min(R1289, offset(Sheet1!$K$9,B1289-1,0))</f>
        <v>#DIV/0!</v>
      </c>
      <c r="T1289" s="83">
        <f t="shared" si="30"/>
        <v>5903.56415</v>
      </c>
      <c r="U1289" s="83">
        <f t="shared" si="26"/>
        <v>0</v>
      </c>
      <c r="V1289" s="83" t="str">
        <f t="shared" si="27"/>
        <v>#DIV/0!</v>
      </c>
      <c r="W1289" s="83" t="str">
        <f t="shared" si="28"/>
        <v>#DIV/0!</v>
      </c>
    </row>
    <row r="1290" ht="12.75" customHeight="1">
      <c r="A1290" s="83">
        <f t="shared" si="29"/>
        <v>26.36</v>
      </c>
      <c r="B1290" s="83">
        <f>IF( ISERROR( MATCH(R1289,Sheet1!$K$9:$K$13,1) ), 1,  MATCH(R1289,Sheet1!$K$9:$K$13,1)+1)</f>
        <v>4</v>
      </c>
      <c r="C1290" s="94">
        <f>IF( ISERROR( MATCH(D1290,Sheet1!$B$25:$B$42) ), 1, MATCH(D1290,Sheet1!$B$25:$B$42))</f>
        <v>11</v>
      </c>
      <c r="D1290" s="83">
        <f>if(U1290, OFFSET(Sheet1!$P$9, 2*B1289-1, 0),T1289)</f>
        <v>5903.56415</v>
      </c>
      <c r="E1290" s="100">
        <f t="array" ref="E1290">index(Sheet1!$C$25:$H$42, C1290,B1290)</f>
        <v>154.9404023</v>
      </c>
      <c r="F1290" s="100">
        <f t="array" ref="F1290">index(Sheet1!$C$25:$H$42, C1290+1,B1290)</f>
        <v>169.0258934</v>
      </c>
      <c r="G1290" s="94">
        <f t="array" ref="G1290">index(Sheet1!$B$25:$B$42, C1290,1)</f>
        <v>5500</v>
      </c>
      <c r="H1290" s="94">
        <f t="array" ref="H1290">index(Sheet1!$B$25:$B$42, C1290+1,1)</f>
        <v>6000</v>
      </c>
      <c r="I1290" s="100">
        <f t="shared" si="17"/>
        <v>166.3092008</v>
      </c>
      <c r="J1290" s="100">
        <f t="array" ref="J1290">index(Sheet1!$F$47:$K$64, C1290,B1290)</f>
        <v>1387.59075</v>
      </c>
      <c r="K1290" s="100">
        <f t="array" ref="K1290">index(Sheet1!$F$47:$K$64, C1290+1,B1290)</f>
        <v>1347.9453</v>
      </c>
      <c r="L1290" s="102">
        <f t="shared" si="18"/>
        <v>1355.591785</v>
      </c>
      <c r="M1290" s="83">
        <f>L1290/( 0.5*Sheet1!$F$18/12)</f>
        <v>1299.935115</v>
      </c>
      <c r="N1290" s="83">
        <f t="shared" si="19"/>
        <v>0.3732228293</v>
      </c>
      <c r="O1290" s="83">
        <f t="shared" si="20"/>
        <v>520.1741651</v>
      </c>
      <c r="P1290" s="83">
        <f t="shared" si="21"/>
        <v>0.1493465877</v>
      </c>
      <c r="Q1290" s="83">
        <f t="shared" si="22"/>
        <v>1</v>
      </c>
      <c r="R1290" s="86">
        <f t="shared" si="31"/>
        <v>166.3583518</v>
      </c>
      <c r="S1290" s="83" t="str">
        <f>min(R1290, offset(Sheet1!$K$9,B1290-1,0))</f>
        <v>#DIV/0!</v>
      </c>
      <c r="T1290" s="83">
        <f t="shared" si="30"/>
        <v>5905.308889</v>
      </c>
      <c r="U1290" s="83">
        <f t="shared" si="26"/>
        <v>0</v>
      </c>
      <c r="V1290" s="83" t="str">
        <f t="shared" si="27"/>
        <v>#DIV/0!</v>
      </c>
      <c r="W1290" s="83" t="str">
        <f t="shared" si="28"/>
        <v>#DIV/0!</v>
      </c>
    </row>
    <row r="1291" ht="12.75" customHeight="1">
      <c r="A1291" s="83">
        <f t="shared" si="29"/>
        <v>26.38</v>
      </c>
      <c r="B1291" s="83">
        <f>IF( ISERROR( MATCH(R1290,Sheet1!$K$9:$K$13,1) ), 1,  MATCH(R1290,Sheet1!$K$9:$K$13,1)+1)</f>
        <v>4</v>
      </c>
      <c r="C1291" s="94">
        <f>IF( ISERROR( MATCH(D1291,Sheet1!$B$25:$B$42) ), 1, MATCH(D1291,Sheet1!$B$25:$B$42))</f>
        <v>11</v>
      </c>
      <c r="D1291" s="83">
        <f>if(U1291, OFFSET(Sheet1!$P$9, 2*B1290-1, 0),T1290)</f>
        <v>5905.308889</v>
      </c>
      <c r="E1291" s="100">
        <f t="array" ref="E1291">index(Sheet1!$C$25:$H$42, C1291,B1291)</f>
        <v>154.9404023</v>
      </c>
      <c r="F1291" s="100">
        <f t="array" ref="F1291">index(Sheet1!$C$25:$H$42, C1291+1,B1291)</f>
        <v>169.0258934</v>
      </c>
      <c r="G1291" s="94">
        <f t="array" ref="G1291">index(Sheet1!$B$25:$B$42, C1291,1)</f>
        <v>5500</v>
      </c>
      <c r="H1291" s="94">
        <f t="array" ref="H1291">index(Sheet1!$B$25:$B$42, C1291+1,1)</f>
        <v>6000</v>
      </c>
      <c r="I1291" s="100">
        <f t="shared" si="17"/>
        <v>166.3583518</v>
      </c>
      <c r="J1291" s="100">
        <f t="array" ref="J1291">index(Sheet1!$F$47:$K$64, C1291,B1291)</f>
        <v>1387.59075</v>
      </c>
      <c r="K1291" s="100">
        <f t="array" ref="K1291">index(Sheet1!$F$47:$K$64, C1291+1,B1291)</f>
        <v>1347.9453</v>
      </c>
      <c r="L1291" s="102">
        <f t="shared" si="18"/>
        <v>1355.453443</v>
      </c>
      <c r="M1291" s="83">
        <f>L1291/( 0.5*Sheet1!$F$18/12)</f>
        <v>1299.802453</v>
      </c>
      <c r="N1291" s="83">
        <f t="shared" si="19"/>
        <v>0.3731847409</v>
      </c>
      <c r="O1291" s="83">
        <f t="shared" si="20"/>
        <v>520.481675</v>
      </c>
      <c r="P1291" s="83">
        <f t="shared" si="21"/>
        <v>0.1494348766</v>
      </c>
      <c r="Q1291" s="83">
        <f t="shared" si="22"/>
        <v>1</v>
      </c>
      <c r="R1291" s="86">
        <f t="shared" si="31"/>
        <v>166.4074751</v>
      </c>
      <c r="S1291" s="83" t="str">
        <f>min(R1291, offset(Sheet1!$K$9,B1291-1,0))</f>
        <v>#DIV/0!</v>
      </c>
      <c r="T1291" s="83">
        <f t="shared" si="30"/>
        <v>5907.052643</v>
      </c>
      <c r="U1291" s="83">
        <f t="shared" si="26"/>
        <v>0</v>
      </c>
      <c r="V1291" s="83" t="str">
        <f t="shared" si="27"/>
        <v>#DIV/0!</v>
      </c>
      <c r="W1291" s="83" t="str">
        <f t="shared" si="28"/>
        <v>#DIV/0!</v>
      </c>
    </row>
    <row r="1292" ht="12.75" customHeight="1">
      <c r="A1292" s="83">
        <f t="shared" si="29"/>
        <v>26.4</v>
      </c>
      <c r="B1292" s="83">
        <f>IF( ISERROR( MATCH(R1291,Sheet1!$K$9:$K$13,1) ), 1,  MATCH(R1291,Sheet1!$K$9:$K$13,1)+1)</f>
        <v>4</v>
      </c>
      <c r="C1292" s="94">
        <f>IF( ISERROR( MATCH(D1292,Sheet1!$B$25:$B$42) ), 1, MATCH(D1292,Sheet1!$B$25:$B$42))</f>
        <v>11</v>
      </c>
      <c r="D1292" s="83">
        <f>if(U1292, OFFSET(Sheet1!$P$9, 2*B1291-1, 0),T1291)</f>
        <v>5907.052643</v>
      </c>
      <c r="E1292" s="100">
        <f t="array" ref="E1292">index(Sheet1!$C$25:$H$42, C1292,B1292)</f>
        <v>154.9404023</v>
      </c>
      <c r="F1292" s="100">
        <f t="array" ref="F1292">index(Sheet1!$C$25:$H$42, C1292+1,B1292)</f>
        <v>169.0258934</v>
      </c>
      <c r="G1292" s="94">
        <f t="array" ref="G1292">index(Sheet1!$B$25:$B$42, C1292,1)</f>
        <v>5500</v>
      </c>
      <c r="H1292" s="94">
        <f t="array" ref="H1292">index(Sheet1!$B$25:$B$42, C1292+1,1)</f>
        <v>6000</v>
      </c>
      <c r="I1292" s="100">
        <f t="shared" si="17"/>
        <v>166.4074751</v>
      </c>
      <c r="J1292" s="100">
        <f t="array" ref="J1292">index(Sheet1!$F$47:$K$64, C1292,B1292)</f>
        <v>1387.59075</v>
      </c>
      <c r="K1292" s="100">
        <f t="array" ref="K1292">index(Sheet1!$F$47:$K$64, C1292+1,B1292)</f>
        <v>1347.9453</v>
      </c>
      <c r="L1292" s="102">
        <f t="shared" si="18"/>
        <v>1355.31518</v>
      </c>
      <c r="M1292" s="83">
        <f>L1292/( 0.5*Sheet1!$F$18/12)</f>
        <v>1299.669865</v>
      </c>
      <c r="N1292" s="83">
        <f t="shared" si="19"/>
        <v>0.373146674</v>
      </c>
      <c r="O1292" s="83">
        <f t="shared" si="20"/>
        <v>520.7891022</v>
      </c>
      <c r="P1292" s="83">
        <f t="shared" si="21"/>
        <v>0.1495231416</v>
      </c>
      <c r="Q1292" s="83">
        <f t="shared" si="22"/>
        <v>1</v>
      </c>
      <c r="R1292" s="86">
        <f t="shared" si="31"/>
        <v>166.4565706</v>
      </c>
      <c r="S1292" s="83" t="str">
        <f>min(R1292, offset(Sheet1!$K$9,B1292-1,0))</f>
        <v>#DIV/0!</v>
      </c>
      <c r="T1292" s="83">
        <f t="shared" si="30"/>
        <v>5908.795412</v>
      </c>
      <c r="U1292" s="83">
        <f t="shared" si="26"/>
        <v>0</v>
      </c>
      <c r="V1292" s="83" t="str">
        <f t="shared" si="27"/>
        <v>#DIV/0!</v>
      </c>
      <c r="W1292" s="83" t="str">
        <f t="shared" si="28"/>
        <v>#DIV/0!</v>
      </c>
    </row>
    <row r="1293" ht="12.75" customHeight="1">
      <c r="A1293" s="83">
        <f t="shared" si="29"/>
        <v>26.42</v>
      </c>
      <c r="B1293" s="83">
        <f>IF( ISERROR( MATCH(R1292,Sheet1!$K$9:$K$13,1) ), 1,  MATCH(R1292,Sheet1!$K$9:$K$13,1)+1)</f>
        <v>4</v>
      </c>
      <c r="C1293" s="94">
        <f>IF( ISERROR( MATCH(D1293,Sheet1!$B$25:$B$42) ), 1, MATCH(D1293,Sheet1!$B$25:$B$42))</f>
        <v>11</v>
      </c>
      <c r="D1293" s="83">
        <f>if(U1293, OFFSET(Sheet1!$P$9, 2*B1292-1, 0),T1292)</f>
        <v>5908.795412</v>
      </c>
      <c r="E1293" s="100">
        <f t="array" ref="E1293">index(Sheet1!$C$25:$H$42, C1293,B1293)</f>
        <v>154.9404023</v>
      </c>
      <c r="F1293" s="100">
        <f t="array" ref="F1293">index(Sheet1!$C$25:$H$42, C1293+1,B1293)</f>
        <v>169.0258934</v>
      </c>
      <c r="G1293" s="94">
        <f t="array" ref="G1293">index(Sheet1!$B$25:$B$42, C1293,1)</f>
        <v>5500</v>
      </c>
      <c r="H1293" s="94">
        <f t="array" ref="H1293">index(Sheet1!$B$25:$B$42, C1293+1,1)</f>
        <v>6000</v>
      </c>
      <c r="I1293" s="100">
        <f t="shared" si="17"/>
        <v>166.4565706</v>
      </c>
      <c r="J1293" s="100">
        <f t="array" ref="J1293">index(Sheet1!$F$47:$K$64, C1293,B1293)</f>
        <v>1387.59075</v>
      </c>
      <c r="K1293" s="100">
        <f t="array" ref="K1293">index(Sheet1!$F$47:$K$64, C1293+1,B1293)</f>
        <v>1347.9453</v>
      </c>
      <c r="L1293" s="102">
        <f t="shared" si="18"/>
        <v>1355.176994</v>
      </c>
      <c r="M1293" s="83">
        <f>L1293/( 0.5*Sheet1!$F$18/12)</f>
        <v>1299.537353</v>
      </c>
      <c r="N1293" s="83">
        <f t="shared" si="19"/>
        <v>0.3731086285</v>
      </c>
      <c r="O1293" s="83">
        <f t="shared" si="20"/>
        <v>521.0964464</v>
      </c>
      <c r="P1293" s="83">
        <f t="shared" si="21"/>
        <v>0.1496113828</v>
      </c>
      <c r="Q1293" s="83">
        <f t="shared" si="22"/>
        <v>1</v>
      </c>
      <c r="R1293" s="86">
        <f t="shared" si="31"/>
        <v>166.5056384</v>
      </c>
      <c r="S1293" s="83" t="str">
        <f>min(R1293, offset(Sheet1!$K$9,B1293-1,0))</f>
        <v>#DIV/0!</v>
      </c>
      <c r="T1293" s="83">
        <f t="shared" si="30"/>
        <v>5910.537198</v>
      </c>
      <c r="U1293" s="83">
        <f t="shared" si="26"/>
        <v>0</v>
      </c>
      <c r="V1293" s="83" t="str">
        <f t="shared" si="27"/>
        <v>#DIV/0!</v>
      </c>
      <c r="W1293" s="83" t="str">
        <f t="shared" si="28"/>
        <v>#DIV/0!</v>
      </c>
    </row>
    <row r="1294" ht="12.75" customHeight="1">
      <c r="A1294" s="83">
        <f t="shared" si="29"/>
        <v>26.44</v>
      </c>
      <c r="B1294" s="83">
        <f>IF( ISERROR( MATCH(R1293,Sheet1!$K$9:$K$13,1) ), 1,  MATCH(R1293,Sheet1!$K$9:$K$13,1)+1)</f>
        <v>4</v>
      </c>
      <c r="C1294" s="94">
        <f>IF( ISERROR( MATCH(D1294,Sheet1!$B$25:$B$42) ), 1, MATCH(D1294,Sheet1!$B$25:$B$42))</f>
        <v>11</v>
      </c>
      <c r="D1294" s="83">
        <f>if(U1294, OFFSET(Sheet1!$P$9, 2*B1293-1, 0),T1293)</f>
        <v>5910.537198</v>
      </c>
      <c r="E1294" s="100">
        <f t="array" ref="E1294">index(Sheet1!$C$25:$H$42, C1294,B1294)</f>
        <v>154.9404023</v>
      </c>
      <c r="F1294" s="100">
        <f t="array" ref="F1294">index(Sheet1!$C$25:$H$42, C1294+1,B1294)</f>
        <v>169.0258934</v>
      </c>
      <c r="G1294" s="94">
        <f t="array" ref="G1294">index(Sheet1!$B$25:$B$42, C1294,1)</f>
        <v>5500</v>
      </c>
      <c r="H1294" s="94">
        <f t="array" ref="H1294">index(Sheet1!$B$25:$B$42, C1294+1,1)</f>
        <v>6000</v>
      </c>
      <c r="I1294" s="100">
        <f t="shared" si="17"/>
        <v>166.5056384</v>
      </c>
      <c r="J1294" s="100">
        <f t="array" ref="J1294">index(Sheet1!$F$47:$K$64, C1294,B1294)</f>
        <v>1387.59075</v>
      </c>
      <c r="K1294" s="100">
        <f t="array" ref="K1294">index(Sheet1!$F$47:$K$64, C1294+1,B1294)</f>
        <v>1347.9453</v>
      </c>
      <c r="L1294" s="102">
        <f t="shared" si="18"/>
        <v>1355.038886</v>
      </c>
      <c r="M1294" s="83">
        <f>L1294/( 0.5*Sheet1!$F$18/12)</f>
        <v>1299.404916</v>
      </c>
      <c r="N1294" s="83">
        <f t="shared" si="19"/>
        <v>0.3730706046</v>
      </c>
      <c r="O1294" s="83">
        <f t="shared" si="20"/>
        <v>521.4037076</v>
      </c>
      <c r="P1294" s="83">
        <f t="shared" si="21"/>
        <v>0.1496996002</v>
      </c>
      <c r="Q1294" s="83">
        <f t="shared" si="22"/>
        <v>1</v>
      </c>
      <c r="R1294" s="86">
        <f t="shared" si="31"/>
        <v>166.5546785</v>
      </c>
      <c r="S1294" s="83" t="str">
        <f>min(R1294, offset(Sheet1!$K$9,B1294-1,0))</f>
        <v>#DIV/0!</v>
      </c>
      <c r="T1294" s="83">
        <f t="shared" si="30"/>
        <v>5912.277999</v>
      </c>
      <c r="U1294" s="83">
        <f t="shared" si="26"/>
        <v>0</v>
      </c>
      <c r="V1294" s="83" t="str">
        <f t="shared" si="27"/>
        <v>#DIV/0!</v>
      </c>
      <c r="W1294" s="83" t="str">
        <f t="shared" si="28"/>
        <v>#DIV/0!</v>
      </c>
    </row>
    <row r="1295" ht="12.75" customHeight="1">
      <c r="A1295" s="83">
        <f t="shared" si="29"/>
        <v>26.46</v>
      </c>
      <c r="B1295" s="83">
        <f>IF( ISERROR( MATCH(R1294,Sheet1!$K$9:$K$13,1) ), 1,  MATCH(R1294,Sheet1!$K$9:$K$13,1)+1)</f>
        <v>4</v>
      </c>
      <c r="C1295" s="94">
        <f>IF( ISERROR( MATCH(D1295,Sheet1!$B$25:$B$42) ), 1, MATCH(D1295,Sheet1!$B$25:$B$42))</f>
        <v>11</v>
      </c>
      <c r="D1295" s="83">
        <f>if(U1295, OFFSET(Sheet1!$P$9, 2*B1294-1, 0),T1294)</f>
        <v>5912.277999</v>
      </c>
      <c r="E1295" s="100">
        <f t="array" ref="E1295">index(Sheet1!$C$25:$H$42, C1295,B1295)</f>
        <v>154.9404023</v>
      </c>
      <c r="F1295" s="100">
        <f t="array" ref="F1295">index(Sheet1!$C$25:$H$42, C1295+1,B1295)</f>
        <v>169.0258934</v>
      </c>
      <c r="G1295" s="94">
        <f t="array" ref="G1295">index(Sheet1!$B$25:$B$42, C1295,1)</f>
        <v>5500</v>
      </c>
      <c r="H1295" s="94">
        <f t="array" ref="H1295">index(Sheet1!$B$25:$B$42, C1295+1,1)</f>
        <v>6000</v>
      </c>
      <c r="I1295" s="100">
        <f t="shared" si="17"/>
        <v>166.5546785</v>
      </c>
      <c r="J1295" s="100">
        <f t="array" ref="J1295">index(Sheet1!$F$47:$K$64, C1295,B1295)</f>
        <v>1387.59075</v>
      </c>
      <c r="K1295" s="100">
        <f t="array" ref="K1295">index(Sheet1!$F$47:$K$64, C1295+1,B1295)</f>
        <v>1347.9453</v>
      </c>
      <c r="L1295" s="102">
        <f t="shared" si="18"/>
        <v>1354.900856</v>
      </c>
      <c r="M1295" s="83">
        <f>L1295/( 0.5*Sheet1!$F$18/12)</f>
        <v>1299.272553</v>
      </c>
      <c r="N1295" s="83">
        <f t="shared" si="19"/>
        <v>0.3730326021</v>
      </c>
      <c r="O1295" s="83">
        <f t="shared" si="20"/>
        <v>521.7108858</v>
      </c>
      <c r="P1295" s="83">
        <f t="shared" si="21"/>
        <v>0.1497877938</v>
      </c>
      <c r="Q1295" s="83">
        <f t="shared" si="22"/>
        <v>1</v>
      </c>
      <c r="R1295" s="86">
        <f t="shared" si="31"/>
        <v>166.6036909</v>
      </c>
      <c r="S1295" s="83" t="str">
        <f>min(R1295, offset(Sheet1!$K$9,B1295-1,0))</f>
        <v>#DIV/0!</v>
      </c>
      <c r="T1295" s="83">
        <f t="shared" si="30"/>
        <v>5914.017817</v>
      </c>
      <c r="U1295" s="83">
        <f t="shared" si="26"/>
        <v>0</v>
      </c>
      <c r="V1295" s="83" t="str">
        <f t="shared" si="27"/>
        <v>#DIV/0!</v>
      </c>
      <c r="W1295" s="83" t="str">
        <f t="shared" si="28"/>
        <v>#DIV/0!</v>
      </c>
    </row>
    <row r="1296" ht="12.75" customHeight="1">
      <c r="A1296" s="83">
        <f t="shared" si="29"/>
        <v>26.48</v>
      </c>
      <c r="B1296" s="83">
        <f>IF( ISERROR( MATCH(R1295,Sheet1!$K$9:$K$13,1) ), 1,  MATCH(R1295,Sheet1!$K$9:$K$13,1)+1)</f>
        <v>4</v>
      </c>
      <c r="C1296" s="94">
        <f>IF( ISERROR( MATCH(D1296,Sheet1!$B$25:$B$42) ), 1, MATCH(D1296,Sheet1!$B$25:$B$42))</f>
        <v>11</v>
      </c>
      <c r="D1296" s="83">
        <f>if(U1296, OFFSET(Sheet1!$P$9, 2*B1295-1, 0),T1295)</f>
        <v>5914.017817</v>
      </c>
      <c r="E1296" s="100">
        <f t="array" ref="E1296">index(Sheet1!$C$25:$H$42, C1296,B1296)</f>
        <v>154.9404023</v>
      </c>
      <c r="F1296" s="100">
        <f t="array" ref="F1296">index(Sheet1!$C$25:$H$42, C1296+1,B1296)</f>
        <v>169.0258934</v>
      </c>
      <c r="G1296" s="94">
        <f t="array" ref="G1296">index(Sheet1!$B$25:$B$42, C1296,1)</f>
        <v>5500</v>
      </c>
      <c r="H1296" s="94">
        <f t="array" ref="H1296">index(Sheet1!$B$25:$B$42, C1296+1,1)</f>
        <v>6000</v>
      </c>
      <c r="I1296" s="100">
        <f t="shared" si="17"/>
        <v>166.6036909</v>
      </c>
      <c r="J1296" s="100">
        <f t="array" ref="J1296">index(Sheet1!$F$47:$K$64, C1296,B1296)</f>
        <v>1387.59075</v>
      </c>
      <c r="K1296" s="100">
        <f t="array" ref="K1296">index(Sheet1!$F$47:$K$64, C1296+1,B1296)</f>
        <v>1347.9453</v>
      </c>
      <c r="L1296" s="102">
        <f t="shared" si="18"/>
        <v>1354.762905</v>
      </c>
      <c r="M1296" s="83">
        <f>L1296/( 0.5*Sheet1!$F$18/12)</f>
        <v>1299.140265</v>
      </c>
      <c r="N1296" s="83">
        <f t="shared" si="19"/>
        <v>0.3729946211</v>
      </c>
      <c r="O1296" s="83">
        <f t="shared" si="20"/>
        <v>522.0179808</v>
      </c>
      <c r="P1296" s="83">
        <f t="shared" si="21"/>
        <v>0.1498759635</v>
      </c>
      <c r="Q1296" s="83">
        <f t="shared" si="22"/>
        <v>1</v>
      </c>
      <c r="R1296" s="86">
        <f t="shared" si="31"/>
        <v>166.6526756</v>
      </c>
      <c r="S1296" s="83" t="str">
        <f>min(R1296, offset(Sheet1!$K$9,B1296-1,0))</f>
        <v>#DIV/0!</v>
      </c>
      <c r="T1296" s="83">
        <f t="shared" si="30"/>
        <v>5915.756652</v>
      </c>
      <c r="U1296" s="83">
        <f t="shared" si="26"/>
        <v>0</v>
      </c>
      <c r="V1296" s="83" t="str">
        <f t="shared" si="27"/>
        <v>#DIV/0!</v>
      </c>
      <c r="W1296" s="83" t="str">
        <f t="shared" si="28"/>
        <v>#DIV/0!</v>
      </c>
    </row>
    <row r="1297" ht="12.75" customHeight="1">
      <c r="A1297" s="83">
        <f t="shared" si="29"/>
        <v>26.5</v>
      </c>
      <c r="B1297" s="83">
        <f>IF( ISERROR( MATCH(R1296,Sheet1!$K$9:$K$13,1) ), 1,  MATCH(R1296,Sheet1!$K$9:$K$13,1)+1)</f>
        <v>4</v>
      </c>
      <c r="C1297" s="94">
        <f>IF( ISERROR( MATCH(D1297,Sheet1!$B$25:$B$42) ), 1, MATCH(D1297,Sheet1!$B$25:$B$42))</f>
        <v>11</v>
      </c>
      <c r="D1297" s="83">
        <f>if(U1297, OFFSET(Sheet1!$P$9, 2*B1296-1, 0),T1296)</f>
        <v>5915.756652</v>
      </c>
      <c r="E1297" s="100">
        <f t="array" ref="E1297">index(Sheet1!$C$25:$H$42, C1297,B1297)</f>
        <v>154.9404023</v>
      </c>
      <c r="F1297" s="100">
        <f t="array" ref="F1297">index(Sheet1!$C$25:$H$42, C1297+1,B1297)</f>
        <v>169.0258934</v>
      </c>
      <c r="G1297" s="94">
        <f t="array" ref="G1297">index(Sheet1!$B$25:$B$42, C1297,1)</f>
        <v>5500</v>
      </c>
      <c r="H1297" s="94">
        <f t="array" ref="H1297">index(Sheet1!$B$25:$B$42, C1297+1,1)</f>
        <v>6000</v>
      </c>
      <c r="I1297" s="100">
        <f t="shared" si="17"/>
        <v>166.6526756</v>
      </c>
      <c r="J1297" s="100">
        <f t="array" ref="J1297">index(Sheet1!$F$47:$K$64, C1297,B1297)</f>
        <v>1387.59075</v>
      </c>
      <c r="K1297" s="100">
        <f t="array" ref="K1297">index(Sheet1!$F$47:$K$64, C1297+1,B1297)</f>
        <v>1347.9453</v>
      </c>
      <c r="L1297" s="102">
        <f t="shared" si="18"/>
        <v>1354.625031</v>
      </c>
      <c r="M1297" s="83">
        <f>L1297/( 0.5*Sheet1!$F$18/12)</f>
        <v>1299.008052</v>
      </c>
      <c r="N1297" s="83">
        <f t="shared" si="19"/>
        <v>0.3729566616</v>
      </c>
      <c r="O1297" s="83">
        <f t="shared" si="20"/>
        <v>522.3249926</v>
      </c>
      <c r="P1297" s="83">
        <f t="shared" si="21"/>
        <v>0.1499641093</v>
      </c>
      <c r="Q1297" s="83">
        <f t="shared" si="22"/>
        <v>1</v>
      </c>
      <c r="R1297" s="86">
        <f t="shared" si="31"/>
        <v>166.7016326</v>
      </c>
      <c r="S1297" s="83" t="str">
        <f>min(R1297, offset(Sheet1!$K$9,B1297-1,0))</f>
        <v>#DIV/0!</v>
      </c>
      <c r="T1297" s="83">
        <f t="shared" si="30"/>
        <v>5917.494504</v>
      </c>
      <c r="U1297" s="83">
        <f t="shared" si="26"/>
        <v>0</v>
      </c>
      <c r="V1297" s="83" t="str">
        <f t="shared" si="27"/>
        <v>#DIV/0!</v>
      </c>
      <c r="W1297" s="83" t="str">
        <f t="shared" si="28"/>
        <v>#DIV/0!</v>
      </c>
    </row>
    <row r="1298" ht="12.75" customHeight="1">
      <c r="A1298" s="83">
        <f t="shared" si="29"/>
        <v>26.52</v>
      </c>
      <c r="B1298" s="83">
        <f>IF( ISERROR( MATCH(R1297,Sheet1!$K$9:$K$13,1) ), 1,  MATCH(R1297,Sheet1!$K$9:$K$13,1)+1)</f>
        <v>4</v>
      </c>
      <c r="C1298" s="94">
        <f>IF( ISERROR( MATCH(D1298,Sheet1!$B$25:$B$42) ), 1, MATCH(D1298,Sheet1!$B$25:$B$42))</f>
        <v>11</v>
      </c>
      <c r="D1298" s="83">
        <f>if(U1298, OFFSET(Sheet1!$P$9, 2*B1297-1, 0),T1297)</f>
        <v>5917.494504</v>
      </c>
      <c r="E1298" s="100">
        <f t="array" ref="E1298">index(Sheet1!$C$25:$H$42, C1298,B1298)</f>
        <v>154.9404023</v>
      </c>
      <c r="F1298" s="100">
        <f t="array" ref="F1298">index(Sheet1!$C$25:$H$42, C1298+1,B1298)</f>
        <v>169.0258934</v>
      </c>
      <c r="G1298" s="94">
        <f t="array" ref="G1298">index(Sheet1!$B$25:$B$42, C1298,1)</f>
        <v>5500</v>
      </c>
      <c r="H1298" s="94">
        <f t="array" ref="H1298">index(Sheet1!$B$25:$B$42, C1298+1,1)</f>
        <v>6000</v>
      </c>
      <c r="I1298" s="100">
        <f t="shared" si="17"/>
        <v>166.7016326</v>
      </c>
      <c r="J1298" s="100">
        <f t="array" ref="J1298">index(Sheet1!$F$47:$K$64, C1298,B1298)</f>
        <v>1387.59075</v>
      </c>
      <c r="K1298" s="100">
        <f t="array" ref="K1298">index(Sheet1!$F$47:$K$64, C1298+1,B1298)</f>
        <v>1347.9453</v>
      </c>
      <c r="L1298" s="102">
        <f t="shared" si="18"/>
        <v>1354.487235</v>
      </c>
      <c r="M1298" s="83">
        <f>L1298/( 0.5*Sheet1!$F$18/12)</f>
        <v>1298.875914</v>
      </c>
      <c r="N1298" s="83">
        <f t="shared" si="19"/>
        <v>0.3729187235</v>
      </c>
      <c r="O1298" s="83">
        <f t="shared" si="20"/>
        <v>522.631921</v>
      </c>
      <c r="P1298" s="83">
        <f t="shared" si="21"/>
        <v>0.1500522311</v>
      </c>
      <c r="Q1298" s="83">
        <f t="shared" si="22"/>
        <v>1</v>
      </c>
      <c r="R1298" s="86">
        <f t="shared" si="31"/>
        <v>166.7505619</v>
      </c>
      <c r="S1298" s="83" t="str">
        <f>min(R1298, offset(Sheet1!$K$9,B1298-1,0))</f>
        <v>#DIV/0!</v>
      </c>
      <c r="T1298" s="83">
        <f t="shared" si="30"/>
        <v>5919.231374</v>
      </c>
      <c r="U1298" s="83">
        <f t="shared" si="26"/>
        <v>0</v>
      </c>
      <c r="V1298" s="83" t="str">
        <f t="shared" si="27"/>
        <v>#DIV/0!</v>
      </c>
      <c r="W1298" s="83" t="str">
        <f t="shared" si="28"/>
        <v>#DIV/0!</v>
      </c>
    </row>
    <row r="1299" ht="12.75" customHeight="1">
      <c r="A1299" s="83">
        <f t="shared" si="29"/>
        <v>26.54</v>
      </c>
      <c r="B1299" s="83">
        <f>IF( ISERROR( MATCH(R1298,Sheet1!$K$9:$K$13,1) ), 1,  MATCH(R1298,Sheet1!$K$9:$K$13,1)+1)</f>
        <v>4</v>
      </c>
      <c r="C1299" s="94">
        <f>IF( ISERROR( MATCH(D1299,Sheet1!$B$25:$B$42) ), 1, MATCH(D1299,Sheet1!$B$25:$B$42))</f>
        <v>11</v>
      </c>
      <c r="D1299" s="83">
        <f>if(U1299, OFFSET(Sheet1!$P$9, 2*B1298-1, 0),T1298)</f>
        <v>5919.231374</v>
      </c>
      <c r="E1299" s="100">
        <f t="array" ref="E1299">index(Sheet1!$C$25:$H$42, C1299,B1299)</f>
        <v>154.9404023</v>
      </c>
      <c r="F1299" s="100">
        <f t="array" ref="F1299">index(Sheet1!$C$25:$H$42, C1299+1,B1299)</f>
        <v>169.0258934</v>
      </c>
      <c r="G1299" s="94">
        <f t="array" ref="G1299">index(Sheet1!$B$25:$B$42, C1299,1)</f>
        <v>5500</v>
      </c>
      <c r="H1299" s="94">
        <f t="array" ref="H1299">index(Sheet1!$B$25:$B$42, C1299+1,1)</f>
        <v>6000</v>
      </c>
      <c r="I1299" s="100">
        <f t="shared" si="17"/>
        <v>166.7505619</v>
      </c>
      <c r="J1299" s="100">
        <f t="array" ref="J1299">index(Sheet1!$F$47:$K$64, C1299,B1299)</f>
        <v>1387.59075</v>
      </c>
      <c r="K1299" s="100">
        <f t="array" ref="K1299">index(Sheet1!$F$47:$K$64, C1299+1,B1299)</f>
        <v>1347.9453</v>
      </c>
      <c r="L1299" s="102">
        <f t="shared" si="18"/>
        <v>1354.349517</v>
      </c>
      <c r="M1299" s="83">
        <f>L1299/( 0.5*Sheet1!$F$18/12)</f>
        <v>1298.74385</v>
      </c>
      <c r="N1299" s="83">
        <f t="shared" si="19"/>
        <v>0.3728808068</v>
      </c>
      <c r="O1299" s="83">
        <f t="shared" si="20"/>
        <v>522.938766</v>
      </c>
      <c r="P1299" s="83">
        <f t="shared" si="21"/>
        <v>0.150140329</v>
      </c>
      <c r="Q1299" s="83">
        <f t="shared" si="22"/>
        <v>1</v>
      </c>
      <c r="R1299" s="86">
        <f t="shared" si="31"/>
        <v>166.7994636</v>
      </c>
      <c r="S1299" s="83" t="str">
        <f>min(R1299, offset(Sheet1!$K$9,B1299-1,0))</f>
        <v>#DIV/0!</v>
      </c>
      <c r="T1299" s="83">
        <f t="shared" si="30"/>
        <v>5920.967262</v>
      </c>
      <c r="U1299" s="83">
        <f t="shared" si="26"/>
        <v>0</v>
      </c>
      <c r="V1299" s="83" t="str">
        <f t="shared" si="27"/>
        <v>#DIV/0!</v>
      </c>
      <c r="W1299" s="83" t="str">
        <f t="shared" si="28"/>
        <v>#DIV/0!</v>
      </c>
    </row>
    <row r="1300" ht="12.75" customHeight="1">
      <c r="A1300" s="83">
        <f t="shared" si="29"/>
        <v>26.56</v>
      </c>
      <c r="B1300" s="83">
        <f>IF( ISERROR( MATCH(R1299,Sheet1!$K$9:$K$13,1) ), 1,  MATCH(R1299,Sheet1!$K$9:$K$13,1)+1)</f>
        <v>4</v>
      </c>
      <c r="C1300" s="94">
        <f>IF( ISERROR( MATCH(D1300,Sheet1!$B$25:$B$42) ), 1, MATCH(D1300,Sheet1!$B$25:$B$42))</f>
        <v>11</v>
      </c>
      <c r="D1300" s="83">
        <f>if(U1300, OFFSET(Sheet1!$P$9, 2*B1299-1, 0),T1299)</f>
        <v>5920.967262</v>
      </c>
      <c r="E1300" s="100">
        <f t="array" ref="E1300">index(Sheet1!$C$25:$H$42, C1300,B1300)</f>
        <v>154.9404023</v>
      </c>
      <c r="F1300" s="100">
        <f t="array" ref="F1300">index(Sheet1!$C$25:$H$42, C1300+1,B1300)</f>
        <v>169.0258934</v>
      </c>
      <c r="G1300" s="94">
        <f t="array" ref="G1300">index(Sheet1!$B$25:$B$42, C1300,1)</f>
        <v>5500</v>
      </c>
      <c r="H1300" s="94">
        <f t="array" ref="H1300">index(Sheet1!$B$25:$B$42, C1300+1,1)</f>
        <v>6000</v>
      </c>
      <c r="I1300" s="100">
        <f t="shared" si="17"/>
        <v>166.7994636</v>
      </c>
      <c r="J1300" s="100">
        <f t="array" ref="J1300">index(Sheet1!$F$47:$K$64, C1300,B1300)</f>
        <v>1387.59075</v>
      </c>
      <c r="K1300" s="100">
        <f t="array" ref="K1300">index(Sheet1!$F$47:$K$64, C1300+1,B1300)</f>
        <v>1347.9453</v>
      </c>
      <c r="L1300" s="102">
        <f t="shared" si="18"/>
        <v>1354.211877</v>
      </c>
      <c r="M1300" s="83">
        <f>L1300/( 0.5*Sheet1!$F$18/12)</f>
        <v>1298.611861</v>
      </c>
      <c r="N1300" s="83">
        <f t="shared" si="19"/>
        <v>0.3728429116</v>
      </c>
      <c r="O1300" s="83">
        <f t="shared" si="20"/>
        <v>523.2455275</v>
      </c>
      <c r="P1300" s="83">
        <f t="shared" si="21"/>
        <v>0.150228403</v>
      </c>
      <c r="Q1300" s="83">
        <f t="shared" si="22"/>
        <v>1</v>
      </c>
      <c r="R1300" s="86">
        <f t="shared" si="31"/>
        <v>166.8483376</v>
      </c>
      <c r="S1300" s="83" t="str">
        <f>min(R1300, offset(Sheet1!$K$9,B1300-1,0))</f>
        <v>#DIV/0!</v>
      </c>
      <c r="T1300" s="83">
        <f t="shared" si="30"/>
        <v>5922.702168</v>
      </c>
      <c r="U1300" s="83">
        <f t="shared" si="26"/>
        <v>0</v>
      </c>
      <c r="V1300" s="83" t="str">
        <f t="shared" si="27"/>
        <v>#DIV/0!</v>
      </c>
      <c r="W1300" s="83" t="str">
        <f t="shared" si="28"/>
        <v>#DIV/0!</v>
      </c>
    </row>
    <row r="1301" ht="12.75" customHeight="1">
      <c r="A1301" s="83">
        <f t="shared" si="29"/>
        <v>26.58</v>
      </c>
      <c r="B1301" s="83">
        <f>IF( ISERROR( MATCH(R1300,Sheet1!$K$9:$K$13,1) ), 1,  MATCH(R1300,Sheet1!$K$9:$K$13,1)+1)</f>
        <v>4</v>
      </c>
      <c r="C1301" s="94">
        <f>IF( ISERROR( MATCH(D1301,Sheet1!$B$25:$B$42) ), 1, MATCH(D1301,Sheet1!$B$25:$B$42))</f>
        <v>11</v>
      </c>
      <c r="D1301" s="83">
        <f>if(U1301, OFFSET(Sheet1!$P$9, 2*B1300-1, 0),T1300)</f>
        <v>5922.702168</v>
      </c>
      <c r="E1301" s="100">
        <f t="array" ref="E1301">index(Sheet1!$C$25:$H$42, C1301,B1301)</f>
        <v>154.9404023</v>
      </c>
      <c r="F1301" s="100">
        <f t="array" ref="F1301">index(Sheet1!$C$25:$H$42, C1301+1,B1301)</f>
        <v>169.0258934</v>
      </c>
      <c r="G1301" s="94">
        <f t="array" ref="G1301">index(Sheet1!$B$25:$B$42, C1301,1)</f>
        <v>5500</v>
      </c>
      <c r="H1301" s="94">
        <f t="array" ref="H1301">index(Sheet1!$B$25:$B$42, C1301+1,1)</f>
        <v>6000</v>
      </c>
      <c r="I1301" s="100">
        <f t="shared" si="17"/>
        <v>166.8483376</v>
      </c>
      <c r="J1301" s="100">
        <f t="array" ref="J1301">index(Sheet1!$F$47:$K$64, C1301,B1301)</f>
        <v>1387.59075</v>
      </c>
      <c r="K1301" s="100">
        <f t="array" ref="K1301">index(Sheet1!$F$47:$K$64, C1301+1,B1301)</f>
        <v>1347.9453</v>
      </c>
      <c r="L1301" s="102">
        <f t="shared" si="18"/>
        <v>1354.074315</v>
      </c>
      <c r="M1301" s="83">
        <f>L1301/( 0.5*Sheet1!$F$18/12)</f>
        <v>1298.479947</v>
      </c>
      <c r="N1301" s="83">
        <f t="shared" si="19"/>
        <v>0.3728050379</v>
      </c>
      <c r="O1301" s="83">
        <f t="shared" si="20"/>
        <v>523.5522053</v>
      </c>
      <c r="P1301" s="83">
        <f t="shared" si="21"/>
        <v>0.1503164529</v>
      </c>
      <c r="Q1301" s="83">
        <f t="shared" si="22"/>
        <v>1</v>
      </c>
      <c r="R1301" s="86">
        <f t="shared" si="31"/>
        <v>166.8971839</v>
      </c>
      <c r="S1301" s="83" t="str">
        <f>min(R1301, offset(Sheet1!$K$9,B1301-1,0))</f>
        <v>#DIV/0!</v>
      </c>
      <c r="T1301" s="83">
        <f t="shared" si="30"/>
        <v>5924.436092</v>
      </c>
      <c r="U1301" s="83">
        <f t="shared" si="26"/>
        <v>0</v>
      </c>
      <c r="V1301" s="83" t="str">
        <f t="shared" si="27"/>
        <v>#DIV/0!</v>
      </c>
      <c r="W1301" s="83" t="str">
        <f t="shared" si="28"/>
        <v>#DIV/0!</v>
      </c>
    </row>
    <row r="1302" ht="12.75" customHeight="1">
      <c r="A1302" s="83">
        <f t="shared" si="29"/>
        <v>26.6</v>
      </c>
      <c r="B1302" s="83">
        <f>IF( ISERROR( MATCH(R1301,Sheet1!$K$9:$K$13,1) ), 1,  MATCH(R1301,Sheet1!$K$9:$K$13,1)+1)</f>
        <v>4</v>
      </c>
      <c r="C1302" s="94">
        <f>IF( ISERROR( MATCH(D1302,Sheet1!$B$25:$B$42) ), 1, MATCH(D1302,Sheet1!$B$25:$B$42))</f>
        <v>11</v>
      </c>
      <c r="D1302" s="83">
        <f>if(U1302, OFFSET(Sheet1!$P$9, 2*B1301-1, 0),T1301)</f>
        <v>5924.436092</v>
      </c>
      <c r="E1302" s="100">
        <f t="array" ref="E1302">index(Sheet1!$C$25:$H$42, C1302,B1302)</f>
        <v>154.9404023</v>
      </c>
      <c r="F1302" s="100">
        <f t="array" ref="F1302">index(Sheet1!$C$25:$H$42, C1302+1,B1302)</f>
        <v>169.0258934</v>
      </c>
      <c r="G1302" s="94">
        <f t="array" ref="G1302">index(Sheet1!$B$25:$B$42, C1302,1)</f>
        <v>5500</v>
      </c>
      <c r="H1302" s="94">
        <f t="array" ref="H1302">index(Sheet1!$B$25:$B$42, C1302+1,1)</f>
        <v>6000</v>
      </c>
      <c r="I1302" s="100">
        <f t="shared" si="17"/>
        <v>166.8971839</v>
      </c>
      <c r="J1302" s="100">
        <f t="array" ref="J1302">index(Sheet1!$F$47:$K$64, C1302,B1302)</f>
        <v>1387.59075</v>
      </c>
      <c r="K1302" s="100">
        <f t="array" ref="K1302">index(Sheet1!$F$47:$K$64, C1302+1,B1302)</f>
        <v>1347.9453</v>
      </c>
      <c r="L1302" s="102">
        <f t="shared" si="18"/>
        <v>1353.93683</v>
      </c>
      <c r="M1302" s="83">
        <f>L1302/( 0.5*Sheet1!$F$18/12)</f>
        <v>1298.348107</v>
      </c>
      <c r="N1302" s="83">
        <f t="shared" si="19"/>
        <v>0.3727671855</v>
      </c>
      <c r="O1302" s="83">
        <f t="shared" si="20"/>
        <v>523.8587995</v>
      </c>
      <c r="P1302" s="83">
        <f t="shared" si="21"/>
        <v>0.1504044787</v>
      </c>
      <c r="Q1302" s="83">
        <f t="shared" si="22"/>
        <v>1</v>
      </c>
      <c r="R1302" s="86">
        <f t="shared" si="31"/>
        <v>166.9460026</v>
      </c>
      <c r="S1302" s="83" t="str">
        <f>min(R1302, offset(Sheet1!$K$9,B1302-1,0))</f>
        <v>#DIV/0!</v>
      </c>
      <c r="T1302" s="83">
        <f t="shared" si="30"/>
        <v>5926.169036</v>
      </c>
      <c r="U1302" s="83">
        <f t="shared" si="26"/>
        <v>0</v>
      </c>
      <c r="V1302" s="83" t="str">
        <f t="shared" si="27"/>
        <v>#DIV/0!</v>
      </c>
      <c r="W1302" s="83" t="str">
        <f t="shared" si="28"/>
        <v>#DIV/0!</v>
      </c>
    </row>
    <row r="1303" ht="12.75" customHeight="1">
      <c r="A1303" s="83">
        <f t="shared" si="29"/>
        <v>26.62</v>
      </c>
      <c r="B1303" s="83">
        <f>IF( ISERROR( MATCH(R1302,Sheet1!$K$9:$K$13,1) ), 1,  MATCH(R1302,Sheet1!$K$9:$K$13,1)+1)</f>
        <v>4</v>
      </c>
      <c r="C1303" s="94">
        <f>IF( ISERROR( MATCH(D1303,Sheet1!$B$25:$B$42) ), 1, MATCH(D1303,Sheet1!$B$25:$B$42))</f>
        <v>11</v>
      </c>
      <c r="D1303" s="83">
        <f>if(U1303, OFFSET(Sheet1!$P$9, 2*B1302-1, 0),T1302)</f>
        <v>5926.169036</v>
      </c>
      <c r="E1303" s="100">
        <f t="array" ref="E1303">index(Sheet1!$C$25:$H$42, C1303,B1303)</f>
        <v>154.9404023</v>
      </c>
      <c r="F1303" s="100">
        <f t="array" ref="F1303">index(Sheet1!$C$25:$H$42, C1303+1,B1303)</f>
        <v>169.0258934</v>
      </c>
      <c r="G1303" s="94">
        <f t="array" ref="G1303">index(Sheet1!$B$25:$B$42, C1303,1)</f>
        <v>5500</v>
      </c>
      <c r="H1303" s="94">
        <f t="array" ref="H1303">index(Sheet1!$B$25:$B$42, C1303+1,1)</f>
        <v>6000</v>
      </c>
      <c r="I1303" s="100">
        <f t="shared" si="17"/>
        <v>166.9460026</v>
      </c>
      <c r="J1303" s="100">
        <f t="array" ref="J1303">index(Sheet1!$F$47:$K$64, C1303,B1303)</f>
        <v>1387.59075</v>
      </c>
      <c r="K1303" s="100">
        <f t="array" ref="K1303">index(Sheet1!$F$47:$K$64, C1303+1,B1303)</f>
        <v>1347.9453</v>
      </c>
      <c r="L1303" s="102">
        <f t="shared" si="18"/>
        <v>1353.799424</v>
      </c>
      <c r="M1303" s="83">
        <f>L1303/( 0.5*Sheet1!$F$18/12)</f>
        <v>1298.216342</v>
      </c>
      <c r="N1303" s="83">
        <f t="shared" si="19"/>
        <v>0.3727293546</v>
      </c>
      <c r="O1303" s="83">
        <f t="shared" si="20"/>
        <v>524.1653098</v>
      </c>
      <c r="P1303" s="83">
        <f t="shared" si="21"/>
        <v>0.1504924806</v>
      </c>
      <c r="Q1303" s="83">
        <f t="shared" si="22"/>
        <v>1</v>
      </c>
      <c r="R1303" s="86">
        <f t="shared" si="31"/>
        <v>166.9947937</v>
      </c>
      <c r="S1303" s="83" t="str">
        <f>min(R1303, offset(Sheet1!$K$9,B1303-1,0))</f>
        <v>#DIV/0!</v>
      </c>
      <c r="T1303" s="83">
        <f t="shared" si="30"/>
        <v>5927.900998</v>
      </c>
      <c r="U1303" s="83">
        <f t="shared" si="26"/>
        <v>0</v>
      </c>
      <c r="V1303" s="83" t="str">
        <f t="shared" si="27"/>
        <v>#DIV/0!</v>
      </c>
      <c r="W1303" s="83" t="str">
        <f t="shared" si="28"/>
        <v>#DIV/0!</v>
      </c>
    </row>
    <row r="1304" ht="12.75" customHeight="1">
      <c r="A1304" s="83">
        <f t="shared" si="29"/>
        <v>26.64</v>
      </c>
      <c r="B1304" s="83">
        <f>IF( ISERROR( MATCH(R1303,Sheet1!$K$9:$K$13,1) ), 1,  MATCH(R1303,Sheet1!$K$9:$K$13,1)+1)</f>
        <v>4</v>
      </c>
      <c r="C1304" s="94">
        <f>IF( ISERROR( MATCH(D1304,Sheet1!$B$25:$B$42) ), 1, MATCH(D1304,Sheet1!$B$25:$B$42))</f>
        <v>11</v>
      </c>
      <c r="D1304" s="83">
        <f>if(U1304, OFFSET(Sheet1!$P$9, 2*B1303-1, 0),T1303)</f>
        <v>5927.900998</v>
      </c>
      <c r="E1304" s="100">
        <f t="array" ref="E1304">index(Sheet1!$C$25:$H$42, C1304,B1304)</f>
        <v>154.9404023</v>
      </c>
      <c r="F1304" s="100">
        <f t="array" ref="F1304">index(Sheet1!$C$25:$H$42, C1304+1,B1304)</f>
        <v>169.0258934</v>
      </c>
      <c r="G1304" s="94">
        <f t="array" ref="G1304">index(Sheet1!$B$25:$B$42, C1304,1)</f>
        <v>5500</v>
      </c>
      <c r="H1304" s="94">
        <f t="array" ref="H1304">index(Sheet1!$B$25:$B$42, C1304+1,1)</f>
        <v>6000</v>
      </c>
      <c r="I1304" s="100">
        <f t="shared" si="17"/>
        <v>166.9947937</v>
      </c>
      <c r="J1304" s="100">
        <f t="array" ref="J1304">index(Sheet1!$F$47:$K$64, C1304,B1304)</f>
        <v>1387.59075</v>
      </c>
      <c r="K1304" s="100">
        <f t="array" ref="K1304">index(Sheet1!$F$47:$K$64, C1304+1,B1304)</f>
        <v>1347.9453</v>
      </c>
      <c r="L1304" s="102">
        <f t="shared" si="18"/>
        <v>1353.662095</v>
      </c>
      <c r="M1304" s="83">
        <f>L1304/( 0.5*Sheet1!$F$18/12)</f>
        <v>1298.084651</v>
      </c>
      <c r="N1304" s="83">
        <f t="shared" si="19"/>
        <v>0.3726915451</v>
      </c>
      <c r="O1304" s="83">
        <f t="shared" si="20"/>
        <v>524.4717363</v>
      </c>
      <c r="P1304" s="83">
        <f t="shared" si="21"/>
        <v>0.1505804583</v>
      </c>
      <c r="Q1304" s="83">
        <f t="shared" si="22"/>
        <v>1</v>
      </c>
      <c r="R1304" s="86">
        <f t="shared" si="31"/>
        <v>167.0435572</v>
      </c>
      <c r="S1304" s="83" t="str">
        <f>min(R1304, offset(Sheet1!$K$9,B1304-1,0))</f>
        <v>#DIV/0!</v>
      </c>
      <c r="T1304" s="83">
        <f t="shared" si="30"/>
        <v>5929.631981</v>
      </c>
      <c r="U1304" s="83">
        <f t="shared" si="26"/>
        <v>0</v>
      </c>
      <c r="V1304" s="83" t="str">
        <f t="shared" si="27"/>
        <v>#DIV/0!</v>
      </c>
      <c r="W1304" s="83" t="str">
        <f t="shared" si="28"/>
        <v>#DIV/0!</v>
      </c>
    </row>
    <row r="1305" ht="12.75" customHeight="1">
      <c r="A1305" s="83">
        <f t="shared" si="29"/>
        <v>26.66</v>
      </c>
      <c r="B1305" s="83">
        <f>IF( ISERROR( MATCH(R1304,Sheet1!$K$9:$K$13,1) ), 1,  MATCH(R1304,Sheet1!$K$9:$K$13,1)+1)</f>
        <v>4</v>
      </c>
      <c r="C1305" s="94">
        <f>IF( ISERROR( MATCH(D1305,Sheet1!$B$25:$B$42) ), 1, MATCH(D1305,Sheet1!$B$25:$B$42))</f>
        <v>11</v>
      </c>
      <c r="D1305" s="83">
        <f>if(U1305, OFFSET(Sheet1!$P$9, 2*B1304-1, 0),T1304)</f>
        <v>5929.631981</v>
      </c>
      <c r="E1305" s="100">
        <f t="array" ref="E1305">index(Sheet1!$C$25:$H$42, C1305,B1305)</f>
        <v>154.9404023</v>
      </c>
      <c r="F1305" s="100">
        <f t="array" ref="F1305">index(Sheet1!$C$25:$H$42, C1305+1,B1305)</f>
        <v>169.0258934</v>
      </c>
      <c r="G1305" s="94">
        <f t="array" ref="G1305">index(Sheet1!$B$25:$B$42, C1305,1)</f>
        <v>5500</v>
      </c>
      <c r="H1305" s="94">
        <f t="array" ref="H1305">index(Sheet1!$B$25:$B$42, C1305+1,1)</f>
        <v>6000</v>
      </c>
      <c r="I1305" s="100">
        <f t="shared" si="17"/>
        <v>167.0435572</v>
      </c>
      <c r="J1305" s="100">
        <f t="array" ref="J1305">index(Sheet1!$F$47:$K$64, C1305,B1305)</f>
        <v>1387.59075</v>
      </c>
      <c r="K1305" s="100">
        <f t="array" ref="K1305">index(Sheet1!$F$47:$K$64, C1305+1,B1305)</f>
        <v>1347.9453</v>
      </c>
      <c r="L1305" s="102">
        <f t="shared" si="18"/>
        <v>1353.524844</v>
      </c>
      <c r="M1305" s="83">
        <f>L1305/( 0.5*Sheet1!$F$18/12)</f>
        <v>1297.953035</v>
      </c>
      <c r="N1305" s="83">
        <f t="shared" si="19"/>
        <v>0.3726537569</v>
      </c>
      <c r="O1305" s="83">
        <f t="shared" si="20"/>
        <v>524.7780788</v>
      </c>
      <c r="P1305" s="83">
        <f t="shared" si="21"/>
        <v>0.1506684119</v>
      </c>
      <c r="Q1305" s="83">
        <f t="shared" si="22"/>
        <v>1</v>
      </c>
      <c r="R1305" s="86">
        <f t="shared" si="31"/>
        <v>167.0922931</v>
      </c>
      <c r="S1305" s="83" t="str">
        <f>min(R1305, offset(Sheet1!$K$9,B1305-1,0))</f>
        <v>#DIV/0!</v>
      </c>
      <c r="T1305" s="83">
        <f t="shared" si="30"/>
        <v>5931.361984</v>
      </c>
      <c r="U1305" s="83">
        <f t="shared" si="26"/>
        <v>0</v>
      </c>
      <c r="V1305" s="83" t="str">
        <f t="shared" si="27"/>
        <v>#DIV/0!</v>
      </c>
      <c r="W1305" s="83" t="str">
        <f t="shared" si="28"/>
        <v>#DIV/0!</v>
      </c>
    </row>
    <row r="1306" ht="12.75" customHeight="1">
      <c r="A1306" s="83">
        <f t="shared" si="29"/>
        <v>26.68</v>
      </c>
      <c r="B1306" s="83">
        <f>IF( ISERROR( MATCH(R1305,Sheet1!$K$9:$K$13,1) ), 1,  MATCH(R1305,Sheet1!$K$9:$K$13,1)+1)</f>
        <v>4</v>
      </c>
      <c r="C1306" s="94">
        <f>IF( ISERROR( MATCH(D1306,Sheet1!$B$25:$B$42) ), 1, MATCH(D1306,Sheet1!$B$25:$B$42))</f>
        <v>11</v>
      </c>
      <c r="D1306" s="83">
        <f>if(U1306, OFFSET(Sheet1!$P$9, 2*B1305-1, 0),T1305)</f>
        <v>5931.361984</v>
      </c>
      <c r="E1306" s="100">
        <f t="array" ref="E1306">index(Sheet1!$C$25:$H$42, C1306,B1306)</f>
        <v>154.9404023</v>
      </c>
      <c r="F1306" s="100">
        <f t="array" ref="F1306">index(Sheet1!$C$25:$H$42, C1306+1,B1306)</f>
        <v>169.0258934</v>
      </c>
      <c r="G1306" s="94">
        <f t="array" ref="G1306">index(Sheet1!$B$25:$B$42, C1306,1)</f>
        <v>5500</v>
      </c>
      <c r="H1306" s="94">
        <f t="array" ref="H1306">index(Sheet1!$B$25:$B$42, C1306+1,1)</f>
        <v>6000</v>
      </c>
      <c r="I1306" s="100">
        <f t="shared" si="17"/>
        <v>167.0922931</v>
      </c>
      <c r="J1306" s="100">
        <f t="array" ref="J1306">index(Sheet1!$F$47:$K$64, C1306,B1306)</f>
        <v>1387.59075</v>
      </c>
      <c r="K1306" s="100">
        <f t="array" ref="K1306">index(Sheet1!$F$47:$K$64, C1306+1,B1306)</f>
        <v>1347.9453</v>
      </c>
      <c r="L1306" s="102">
        <f t="shared" si="18"/>
        <v>1353.38767</v>
      </c>
      <c r="M1306" s="83">
        <f>L1306/( 0.5*Sheet1!$F$18/12)</f>
        <v>1297.821494</v>
      </c>
      <c r="N1306" s="83">
        <f t="shared" si="19"/>
        <v>0.3726159902</v>
      </c>
      <c r="O1306" s="83">
        <f t="shared" si="20"/>
        <v>525.0843372</v>
      </c>
      <c r="P1306" s="83">
        <f t="shared" si="21"/>
        <v>0.1507563414</v>
      </c>
      <c r="Q1306" s="83">
        <f t="shared" si="22"/>
        <v>1</v>
      </c>
      <c r="R1306" s="86">
        <f t="shared" si="31"/>
        <v>167.1410014</v>
      </c>
      <c r="S1306" s="83" t="str">
        <f>min(R1306, offset(Sheet1!$K$9,B1306-1,0))</f>
        <v>#DIV/0!</v>
      </c>
      <c r="T1306" s="83">
        <f t="shared" si="30"/>
        <v>5933.091007</v>
      </c>
      <c r="U1306" s="83">
        <f t="shared" si="26"/>
        <v>0</v>
      </c>
      <c r="V1306" s="83" t="str">
        <f t="shared" si="27"/>
        <v>#DIV/0!</v>
      </c>
      <c r="W1306" s="83" t="str">
        <f t="shared" si="28"/>
        <v>#DIV/0!</v>
      </c>
    </row>
    <row r="1307" ht="12.75" customHeight="1">
      <c r="A1307" s="83">
        <f t="shared" si="29"/>
        <v>26.7</v>
      </c>
      <c r="B1307" s="83">
        <f>IF( ISERROR( MATCH(R1306,Sheet1!$K$9:$K$13,1) ), 1,  MATCH(R1306,Sheet1!$K$9:$K$13,1)+1)</f>
        <v>4</v>
      </c>
      <c r="C1307" s="94">
        <f>IF( ISERROR( MATCH(D1307,Sheet1!$B$25:$B$42) ), 1, MATCH(D1307,Sheet1!$B$25:$B$42))</f>
        <v>11</v>
      </c>
      <c r="D1307" s="83">
        <f>if(U1307, OFFSET(Sheet1!$P$9, 2*B1306-1, 0),T1306)</f>
        <v>5933.091007</v>
      </c>
      <c r="E1307" s="100">
        <f t="array" ref="E1307">index(Sheet1!$C$25:$H$42, C1307,B1307)</f>
        <v>154.9404023</v>
      </c>
      <c r="F1307" s="100">
        <f t="array" ref="F1307">index(Sheet1!$C$25:$H$42, C1307+1,B1307)</f>
        <v>169.0258934</v>
      </c>
      <c r="G1307" s="94">
        <f t="array" ref="G1307">index(Sheet1!$B$25:$B$42, C1307,1)</f>
        <v>5500</v>
      </c>
      <c r="H1307" s="94">
        <f t="array" ref="H1307">index(Sheet1!$B$25:$B$42, C1307+1,1)</f>
        <v>6000</v>
      </c>
      <c r="I1307" s="100">
        <f t="shared" si="17"/>
        <v>167.1410014</v>
      </c>
      <c r="J1307" s="100">
        <f t="array" ref="J1307">index(Sheet1!$F$47:$K$64, C1307,B1307)</f>
        <v>1387.59075</v>
      </c>
      <c r="K1307" s="100">
        <f t="array" ref="K1307">index(Sheet1!$F$47:$K$64, C1307+1,B1307)</f>
        <v>1347.9453</v>
      </c>
      <c r="L1307" s="102">
        <f t="shared" si="18"/>
        <v>1353.250574</v>
      </c>
      <c r="M1307" s="83">
        <f>L1307/( 0.5*Sheet1!$F$18/12)</f>
        <v>1297.690027</v>
      </c>
      <c r="N1307" s="83">
        <f t="shared" si="19"/>
        <v>0.3725782449</v>
      </c>
      <c r="O1307" s="83">
        <f t="shared" si="20"/>
        <v>525.3905115</v>
      </c>
      <c r="P1307" s="83">
        <f t="shared" si="21"/>
        <v>0.1508442468</v>
      </c>
      <c r="Q1307" s="83">
        <f t="shared" si="22"/>
        <v>1</v>
      </c>
      <c r="R1307" s="86">
        <f t="shared" si="31"/>
        <v>167.1896821</v>
      </c>
      <c r="S1307" s="83" t="str">
        <f>min(R1307, offset(Sheet1!$K$9,B1307-1,0))</f>
        <v>#DIV/0!</v>
      </c>
      <c r="T1307" s="83">
        <f t="shared" si="30"/>
        <v>5934.819051</v>
      </c>
      <c r="U1307" s="83">
        <f t="shared" si="26"/>
        <v>0</v>
      </c>
      <c r="V1307" s="83" t="str">
        <f t="shared" si="27"/>
        <v>#DIV/0!</v>
      </c>
      <c r="W1307" s="83" t="str">
        <f t="shared" si="28"/>
        <v>#DIV/0!</v>
      </c>
    </row>
    <row r="1308" ht="12.75" customHeight="1">
      <c r="A1308" s="83">
        <f t="shared" si="29"/>
        <v>26.72</v>
      </c>
      <c r="B1308" s="83">
        <f>IF( ISERROR( MATCH(R1307,Sheet1!$K$9:$K$13,1) ), 1,  MATCH(R1307,Sheet1!$K$9:$K$13,1)+1)</f>
        <v>4</v>
      </c>
      <c r="C1308" s="94">
        <f>IF( ISERROR( MATCH(D1308,Sheet1!$B$25:$B$42) ), 1, MATCH(D1308,Sheet1!$B$25:$B$42))</f>
        <v>11</v>
      </c>
      <c r="D1308" s="83">
        <f>if(U1308, OFFSET(Sheet1!$P$9, 2*B1307-1, 0),T1307)</f>
        <v>5934.819051</v>
      </c>
      <c r="E1308" s="100">
        <f t="array" ref="E1308">index(Sheet1!$C$25:$H$42, C1308,B1308)</f>
        <v>154.9404023</v>
      </c>
      <c r="F1308" s="100">
        <f t="array" ref="F1308">index(Sheet1!$C$25:$H$42, C1308+1,B1308)</f>
        <v>169.0258934</v>
      </c>
      <c r="G1308" s="94">
        <f t="array" ref="G1308">index(Sheet1!$B$25:$B$42, C1308,1)</f>
        <v>5500</v>
      </c>
      <c r="H1308" s="94">
        <f t="array" ref="H1308">index(Sheet1!$B$25:$B$42, C1308+1,1)</f>
        <v>6000</v>
      </c>
      <c r="I1308" s="100">
        <f t="shared" si="17"/>
        <v>167.1896821</v>
      </c>
      <c r="J1308" s="100">
        <f t="array" ref="J1308">index(Sheet1!$F$47:$K$64, C1308,B1308)</f>
        <v>1387.59075</v>
      </c>
      <c r="K1308" s="100">
        <f t="array" ref="K1308">index(Sheet1!$F$47:$K$64, C1308+1,B1308)</f>
        <v>1347.9453</v>
      </c>
      <c r="L1308" s="102">
        <f t="shared" si="18"/>
        <v>1353.113556</v>
      </c>
      <c r="M1308" s="83">
        <f>L1308/( 0.5*Sheet1!$F$18/12)</f>
        <v>1297.558634</v>
      </c>
      <c r="N1308" s="83">
        <f t="shared" si="19"/>
        <v>0.3725405209</v>
      </c>
      <c r="O1308" s="83">
        <f t="shared" si="20"/>
        <v>525.6966015</v>
      </c>
      <c r="P1308" s="83">
        <f t="shared" si="21"/>
        <v>0.1509321279</v>
      </c>
      <c r="Q1308" s="83">
        <f t="shared" si="22"/>
        <v>1</v>
      </c>
      <c r="R1308" s="86">
        <f t="shared" si="31"/>
        <v>167.2383352</v>
      </c>
      <c r="S1308" s="83" t="str">
        <f>min(R1308, offset(Sheet1!$K$9,B1308-1,0))</f>
        <v>#DIV/0!</v>
      </c>
      <c r="T1308" s="83">
        <f t="shared" si="30"/>
        <v>5936.546115</v>
      </c>
      <c r="U1308" s="83">
        <f t="shared" si="26"/>
        <v>0</v>
      </c>
      <c r="V1308" s="83" t="str">
        <f t="shared" si="27"/>
        <v>#DIV/0!</v>
      </c>
      <c r="W1308" s="83" t="str">
        <f t="shared" si="28"/>
        <v>#DIV/0!</v>
      </c>
    </row>
    <row r="1309" ht="12.75" customHeight="1">
      <c r="A1309" s="83">
        <f t="shared" si="29"/>
        <v>26.74</v>
      </c>
      <c r="B1309" s="83">
        <f>IF( ISERROR( MATCH(R1308,Sheet1!$K$9:$K$13,1) ), 1,  MATCH(R1308,Sheet1!$K$9:$K$13,1)+1)</f>
        <v>4</v>
      </c>
      <c r="C1309" s="94">
        <f>IF( ISERROR( MATCH(D1309,Sheet1!$B$25:$B$42) ), 1, MATCH(D1309,Sheet1!$B$25:$B$42))</f>
        <v>11</v>
      </c>
      <c r="D1309" s="83">
        <f>if(U1309, OFFSET(Sheet1!$P$9, 2*B1308-1, 0),T1308)</f>
        <v>5936.546115</v>
      </c>
      <c r="E1309" s="100">
        <f t="array" ref="E1309">index(Sheet1!$C$25:$H$42, C1309,B1309)</f>
        <v>154.9404023</v>
      </c>
      <c r="F1309" s="100">
        <f t="array" ref="F1309">index(Sheet1!$C$25:$H$42, C1309+1,B1309)</f>
        <v>169.0258934</v>
      </c>
      <c r="G1309" s="94">
        <f t="array" ref="G1309">index(Sheet1!$B$25:$B$42, C1309,1)</f>
        <v>5500</v>
      </c>
      <c r="H1309" s="94">
        <f t="array" ref="H1309">index(Sheet1!$B$25:$B$42, C1309+1,1)</f>
        <v>6000</v>
      </c>
      <c r="I1309" s="100">
        <f t="shared" si="17"/>
        <v>167.2383352</v>
      </c>
      <c r="J1309" s="100">
        <f t="array" ref="J1309">index(Sheet1!$F$47:$K$64, C1309,B1309)</f>
        <v>1387.59075</v>
      </c>
      <c r="K1309" s="100">
        <f t="array" ref="K1309">index(Sheet1!$F$47:$K$64, C1309+1,B1309)</f>
        <v>1347.9453</v>
      </c>
      <c r="L1309" s="102">
        <f t="shared" si="18"/>
        <v>1352.976616</v>
      </c>
      <c r="M1309" s="83">
        <f>L1309/( 0.5*Sheet1!$F$18/12)</f>
        <v>1297.427316</v>
      </c>
      <c r="N1309" s="83">
        <f t="shared" si="19"/>
        <v>0.3725028183</v>
      </c>
      <c r="O1309" s="83">
        <f t="shared" si="20"/>
        <v>526.0026072</v>
      </c>
      <c r="P1309" s="83">
        <f t="shared" si="21"/>
        <v>0.1510199849</v>
      </c>
      <c r="Q1309" s="83">
        <f t="shared" si="22"/>
        <v>1</v>
      </c>
      <c r="R1309" s="86">
        <f t="shared" si="31"/>
        <v>167.2869607</v>
      </c>
      <c r="S1309" s="83" t="str">
        <f>min(R1309, offset(Sheet1!$K$9,B1309-1,0))</f>
        <v>#DIV/0!</v>
      </c>
      <c r="T1309" s="83">
        <f t="shared" si="30"/>
        <v>5938.272202</v>
      </c>
      <c r="U1309" s="83">
        <f t="shared" si="26"/>
        <v>0</v>
      </c>
      <c r="V1309" s="83" t="str">
        <f t="shared" si="27"/>
        <v>#DIV/0!</v>
      </c>
      <c r="W1309" s="83" t="str">
        <f t="shared" si="28"/>
        <v>#DIV/0!</v>
      </c>
    </row>
    <row r="1310" ht="12.75" customHeight="1">
      <c r="A1310" s="83">
        <f t="shared" si="29"/>
        <v>26.76</v>
      </c>
      <c r="B1310" s="83">
        <f>IF( ISERROR( MATCH(R1309,Sheet1!$K$9:$K$13,1) ), 1,  MATCH(R1309,Sheet1!$K$9:$K$13,1)+1)</f>
        <v>4</v>
      </c>
      <c r="C1310" s="94">
        <f>IF( ISERROR( MATCH(D1310,Sheet1!$B$25:$B$42) ), 1, MATCH(D1310,Sheet1!$B$25:$B$42))</f>
        <v>11</v>
      </c>
      <c r="D1310" s="83">
        <f>if(U1310, OFFSET(Sheet1!$P$9, 2*B1309-1, 0),T1309)</f>
        <v>5938.272202</v>
      </c>
      <c r="E1310" s="100">
        <f t="array" ref="E1310">index(Sheet1!$C$25:$H$42, C1310,B1310)</f>
        <v>154.9404023</v>
      </c>
      <c r="F1310" s="100">
        <f t="array" ref="F1310">index(Sheet1!$C$25:$H$42, C1310+1,B1310)</f>
        <v>169.0258934</v>
      </c>
      <c r="G1310" s="94">
        <f t="array" ref="G1310">index(Sheet1!$B$25:$B$42, C1310,1)</f>
        <v>5500</v>
      </c>
      <c r="H1310" s="94">
        <f t="array" ref="H1310">index(Sheet1!$B$25:$B$42, C1310+1,1)</f>
        <v>6000</v>
      </c>
      <c r="I1310" s="100">
        <f t="shared" si="17"/>
        <v>167.2869607</v>
      </c>
      <c r="J1310" s="100">
        <f t="array" ref="J1310">index(Sheet1!$F$47:$K$64, C1310,B1310)</f>
        <v>1387.59075</v>
      </c>
      <c r="K1310" s="100">
        <f t="array" ref="K1310">index(Sheet1!$F$47:$K$64, C1310+1,B1310)</f>
        <v>1347.9453</v>
      </c>
      <c r="L1310" s="102">
        <f t="shared" si="18"/>
        <v>1352.839753</v>
      </c>
      <c r="M1310" s="83">
        <f>L1310/( 0.5*Sheet1!$F$18/12)</f>
        <v>1297.296072</v>
      </c>
      <c r="N1310" s="83">
        <f t="shared" si="19"/>
        <v>0.3724651371</v>
      </c>
      <c r="O1310" s="83">
        <f t="shared" si="20"/>
        <v>526.3085285</v>
      </c>
      <c r="P1310" s="83">
        <f t="shared" si="21"/>
        <v>0.1511078176</v>
      </c>
      <c r="Q1310" s="83">
        <f t="shared" si="22"/>
        <v>1</v>
      </c>
      <c r="R1310" s="86">
        <f t="shared" si="31"/>
        <v>167.3355587</v>
      </c>
      <c r="S1310" s="83" t="str">
        <f>min(R1310, offset(Sheet1!$K$9,B1310-1,0))</f>
        <v>#DIV/0!</v>
      </c>
      <c r="T1310" s="83">
        <f t="shared" si="30"/>
        <v>5939.99731</v>
      </c>
      <c r="U1310" s="83">
        <f t="shared" si="26"/>
        <v>0</v>
      </c>
      <c r="V1310" s="83" t="str">
        <f t="shared" si="27"/>
        <v>#DIV/0!</v>
      </c>
      <c r="W1310" s="83" t="str">
        <f t="shared" si="28"/>
        <v>#DIV/0!</v>
      </c>
    </row>
    <row r="1311" ht="12.75" customHeight="1">
      <c r="A1311" s="83">
        <f t="shared" si="29"/>
        <v>26.78</v>
      </c>
      <c r="B1311" s="83">
        <f>IF( ISERROR( MATCH(R1310,Sheet1!$K$9:$K$13,1) ), 1,  MATCH(R1310,Sheet1!$K$9:$K$13,1)+1)</f>
        <v>4</v>
      </c>
      <c r="C1311" s="94">
        <f>IF( ISERROR( MATCH(D1311,Sheet1!$B$25:$B$42) ), 1, MATCH(D1311,Sheet1!$B$25:$B$42))</f>
        <v>11</v>
      </c>
      <c r="D1311" s="83">
        <f>if(U1311, OFFSET(Sheet1!$P$9, 2*B1310-1, 0),T1310)</f>
        <v>5939.99731</v>
      </c>
      <c r="E1311" s="100">
        <f t="array" ref="E1311">index(Sheet1!$C$25:$H$42, C1311,B1311)</f>
        <v>154.9404023</v>
      </c>
      <c r="F1311" s="100">
        <f t="array" ref="F1311">index(Sheet1!$C$25:$H$42, C1311+1,B1311)</f>
        <v>169.0258934</v>
      </c>
      <c r="G1311" s="94">
        <f t="array" ref="G1311">index(Sheet1!$B$25:$B$42, C1311,1)</f>
        <v>5500</v>
      </c>
      <c r="H1311" s="94">
        <f t="array" ref="H1311">index(Sheet1!$B$25:$B$42, C1311+1,1)</f>
        <v>6000</v>
      </c>
      <c r="I1311" s="100">
        <f t="shared" si="17"/>
        <v>167.3355587</v>
      </c>
      <c r="J1311" s="100">
        <f t="array" ref="J1311">index(Sheet1!$F$47:$K$64, C1311,B1311)</f>
        <v>1387.59075</v>
      </c>
      <c r="K1311" s="100">
        <f t="array" ref="K1311">index(Sheet1!$F$47:$K$64, C1311+1,B1311)</f>
        <v>1347.9453</v>
      </c>
      <c r="L1311" s="102">
        <f t="shared" si="18"/>
        <v>1352.702967</v>
      </c>
      <c r="M1311" s="83">
        <f>L1311/( 0.5*Sheet1!$F$18/12)</f>
        <v>1297.164903</v>
      </c>
      <c r="N1311" s="83">
        <f t="shared" si="19"/>
        <v>0.3724274772</v>
      </c>
      <c r="O1311" s="83">
        <f t="shared" si="20"/>
        <v>526.6143653</v>
      </c>
      <c r="P1311" s="83">
        <f t="shared" si="21"/>
        <v>0.151195626</v>
      </c>
      <c r="Q1311" s="83">
        <f t="shared" si="22"/>
        <v>1</v>
      </c>
      <c r="R1311" s="86">
        <f t="shared" si="31"/>
        <v>167.3841292</v>
      </c>
      <c r="S1311" s="83" t="str">
        <f>min(R1311, offset(Sheet1!$K$9,B1311-1,0))</f>
        <v>#DIV/0!</v>
      </c>
      <c r="T1311" s="83">
        <f t="shared" si="30"/>
        <v>5941.721441</v>
      </c>
      <c r="U1311" s="83">
        <f t="shared" si="26"/>
        <v>0</v>
      </c>
      <c r="V1311" s="83" t="str">
        <f t="shared" si="27"/>
        <v>#DIV/0!</v>
      </c>
      <c r="W1311" s="83" t="str">
        <f t="shared" si="28"/>
        <v>#DIV/0!</v>
      </c>
    </row>
    <row r="1312" ht="12.75" customHeight="1">
      <c r="A1312" s="83">
        <f t="shared" si="29"/>
        <v>26.8</v>
      </c>
      <c r="B1312" s="83">
        <f>IF( ISERROR( MATCH(R1311,Sheet1!$K$9:$K$13,1) ), 1,  MATCH(R1311,Sheet1!$K$9:$K$13,1)+1)</f>
        <v>4</v>
      </c>
      <c r="C1312" s="94">
        <f>IF( ISERROR( MATCH(D1312,Sheet1!$B$25:$B$42) ), 1, MATCH(D1312,Sheet1!$B$25:$B$42))</f>
        <v>11</v>
      </c>
      <c r="D1312" s="83">
        <f>if(U1312, OFFSET(Sheet1!$P$9, 2*B1311-1, 0),T1311)</f>
        <v>5941.721441</v>
      </c>
      <c r="E1312" s="100">
        <f t="array" ref="E1312">index(Sheet1!$C$25:$H$42, C1312,B1312)</f>
        <v>154.9404023</v>
      </c>
      <c r="F1312" s="100">
        <f t="array" ref="F1312">index(Sheet1!$C$25:$H$42, C1312+1,B1312)</f>
        <v>169.0258934</v>
      </c>
      <c r="G1312" s="94">
        <f t="array" ref="G1312">index(Sheet1!$B$25:$B$42, C1312,1)</f>
        <v>5500</v>
      </c>
      <c r="H1312" s="94">
        <f t="array" ref="H1312">index(Sheet1!$B$25:$B$42, C1312+1,1)</f>
        <v>6000</v>
      </c>
      <c r="I1312" s="100">
        <f t="shared" si="17"/>
        <v>167.3841292</v>
      </c>
      <c r="J1312" s="100">
        <f t="array" ref="J1312">index(Sheet1!$F$47:$K$64, C1312,B1312)</f>
        <v>1387.59075</v>
      </c>
      <c r="K1312" s="100">
        <f t="array" ref="K1312">index(Sheet1!$F$47:$K$64, C1312+1,B1312)</f>
        <v>1347.9453</v>
      </c>
      <c r="L1312" s="102">
        <f t="shared" si="18"/>
        <v>1352.566259</v>
      </c>
      <c r="M1312" s="83">
        <f>L1312/( 0.5*Sheet1!$F$18/12)</f>
        <v>1297.033808</v>
      </c>
      <c r="N1312" s="83">
        <f t="shared" si="19"/>
        <v>0.3723898386</v>
      </c>
      <c r="O1312" s="83">
        <f t="shared" si="20"/>
        <v>526.9201175</v>
      </c>
      <c r="P1312" s="83">
        <f t="shared" si="21"/>
        <v>0.1512834101</v>
      </c>
      <c r="Q1312" s="83">
        <f t="shared" si="22"/>
        <v>1</v>
      </c>
      <c r="R1312" s="86">
        <f t="shared" si="31"/>
        <v>167.4326721</v>
      </c>
      <c r="S1312" s="83" t="str">
        <f>min(R1312, offset(Sheet1!$K$9,B1312-1,0))</f>
        <v>#DIV/0!</v>
      </c>
      <c r="T1312" s="83">
        <f t="shared" si="30"/>
        <v>5943.444593</v>
      </c>
      <c r="U1312" s="83">
        <f t="shared" si="26"/>
        <v>0</v>
      </c>
      <c r="V1312" s="83" t="str">
        <f t="shared" si="27"/>
        <v>#DIV/0!</v>
      </c>
      <c r="W1312" s="83" t="str">
        <f t="shared" si="28"/>
        <v>#DIV/0!</v>
      </c>
    </row>
    <row r="1313" ht="12.75" customHeight="1">
      <c r="A1313" s="83">
        <f t="shared" si="29"/>
        <v>26.82</v>
      </c>
      <c r="B1313" s="83">
        <f>IF( ISERROR( MATCH(R1312,Sheet1!$K$9:$K$13,1) ), 1,  MATCH(R1312,Sheet1!$K$9:$K$13,1)+1)</f>
        <v>4</v>
      </c>
      <c r="C1313" s="94">
        <f>IF( ISERROR( MATCH(D1313,Sheet1!$B$25:$B$42) ), 1, MATCH(D1313,Sheet1!$B$25:$B$42))</f>
        <v>11</v>
      </c>
      <c r="D1313" s="83">
        <f>if(U1313, OFFSET(Sheet1!$P$9, 2*B1312-1, 0),T1312)</f>
        <v>5943.444593</v>
      </c>
      <c r="E1313" s="100">
        <f t="array" ref="E1313">index(Sheet1!$C$25:$H$42, C1313,B1313)</f>
        <v>154.9404023</v>
      </c>
      <c r="F1313" s="100">
        <f t="array" ref="F1313">index(Sheet1!$C$25:$H$42, C1313+1,B1313)</f>
        <v>169.0258934</v>
      </c>
      <c r="G1313" s="94">
        <f t="array" ref="G1313">index(Sheet1!$B$25:$B$42, C1313,1)</f>
        <v>5500</v>
      </c>
      <c r="H1313" s="94">
        <f t="array" ref="H1313">index(Sheet1!$B$25:$B$42, C1313+1,1)</f>
        <v>6000</v>
      </c>
      <c r="I1313" s="100">
        <f t="shared" si="17"/>
        <v>167.4326721</v>
      </c>
      <c r="J1313" s="100">
        <f t="array" ref="J1313">index(Sheet1!$F$47:$K$64, C1313,B1313)</f>
        <v>1387.59075</v>
      </c>
      <c r="K1313" s="100">
        <f t="array" ref="K1313">index(Sheet1!$F$47:$K$64, C1313+1,B1313)</f>
        <v>1347.9453</v>
      </c>
      <c r="L1313" s="102">
        <f t="shared" si="18"/>
        <v>1352.429629</v>
      </c>
      <c r="M1313" s="83">
        <f>L1313/( 0.5*Sheet1!$F$18/12)</f>
        <v>1296.902787</v>
      </c>
      <c r="N1313" s="83">
        <f t="shared" si="19"/>
        <v>0.3723522214</v>
      </c>
      <c r="O1313" s="83">
        <f t="shared" si="20"/>
        <v>527.225785</v>
      </c>
      <c r="P1313" s="83">
        <f t="shared" si="21"/>
        <v>0.15137117</v>
      </c>
      <c r="Q1313" s="83">
        <f t="shared" si="22"/>
        <v>1</v>
      </c>
      <c r="R1313" s="86">
        <f t="shared" si="31"/>
        <v>167.4811875</v>
      </c>
      <c r="S1313" s="83" t="str">
        <f>min(R1313, offset(Sheet1!$K$9,B1313-1,0))</f>
        <v>#DIV/0!</v>
      </c>
      <c r="T1313" s="83">
        <f t="shared" si="30"/>
        <v>5945.166769</v>
      </c>
      <c r="U1313" s="83">
        <f t="shared" si="26"/>
        <v>0</v>
      </c>
      <c r="V1313" s="83" t="str">
        <f t="shared" si="27"/>
        <v>#DIV/0!</v>
      </c>
      <c r="W1313" s="83" t="str">
        <f t="shared" si="28"/>
        <v>#DIV/0!</v>
      </c>
    </row>
    <row r="1314" ht="12.75" customHeight="1">
      <c r="A1314" s="83">
        <f t="shared" si="29"/>
        <v>26.84</v>
      </c>
      <c r="B1314" s="83">
        <f>IF( ISERROR( MATCH(R1313,Sheet1!$K$9:$K$13,1) ), 1,  MATCH(R1313,Sheet1!$K$9:$K$13,1)+1)</f>
        <v>4</v>
      </c>
      <c r="C1314" s="94">
        <f>IF( ISERROR( MATCH(D1314,Sheet1!$B$25:$B$42) ), 1, MATCH(D1314,Sheet1!$B$25:$B$42))</f>
        <v>11</v>
      </c>
      <c r="D1314" s="83">
        <f>if(U1314, OFFSET(Sheet1!$P$9, 2*B1313-1, 0),T1313)</f>
        <v>5945.166769</v>
      </c>
      <c r="E1314" s="100">
        <f t="array" ref="E1314">index(Sheet1!$C$25:$H$42, C1314,B1314)</f>
        <v>154.9404023</v>
      </c>
      <c r="F1314" s="100">
        <f t="array" ref="F1314">index(Sheet1!$C$25:$H$42, C1314+1,B1314)</f>
        <v>169.0258934</v>
      </c>
      <c r="G1314" s="94">
        <f t="array" ref="G1314">index(Sheet1!$B$25:$B$42, C1314,1)</f>
        <v>5500</v>
      </c>
      <c r="H1314" s="94">
        <f t="array" ref="H1314">index(Sheet1!$B$25:$B$42, C1314+1,1)</f>
        <v>6000</v>
      </c>
      <c r="I1314" s="100">
        <f t="shared" si="17"/>
        <v>167.4811875</v>
      </c>
      <c r="J1314" s="100">
        <f t="array" ref="J1314">index(Sheet1!$F$47:$K$64, C1314,B1314)</f>
        <v>1387.59075</v>
      </c>
      <c r="K1314" s="100">
        <f t="array" ref="K1314">index(Sheet1!$F$47:$K$64, C1314+1,B1314)</f>
        <v>1347.9453</v>
      </c>
      <c r="L1314" s="102">
        <f t="shared" si="18"/>
        <v>1352.293076</v>
      </c>
      <c r="M1314" s="83">
        <f>L1314/( 0.5*Sheet1!$F$18/12)</f>
        <v>1296.771841</v>
      </c>
      <c r="N1314" s="83">
        <f t="shared" si="19"/>
        <v>0.3723146256</v>
      </c>
      <c r="O1314" s="83">
        <f t="shared" si="20"/>
        <v>527.5313678</v>
      </c>
      <c r="P1314" s="83">
        <f t="shared" si="21"/>
        <v>0.1514589055</v>
      </c>
      <c r="Q1314" s="83">
        <f t="shared" si="22"/>
        <v>1</v>
      </c>
      <c r="R1314" s="86">
        <f t="shared" si="31"/>
        <v>167.5296753</v>
      </c>
      <c r="S1314" s="83" t="str">
        <f>min(R1314, offset(Sheet1!$K$9,B1314-1,0))</f>
        <v>#DIV/0!</v>
      </c>
      <c r="T1314" s="83">
        <f t="shared" si="30"/>
        <v>5946.887968</v>
      </c>
      <c r="U1314" s="83">
        <f t="shared" si="26"/>
        <v>0</v>
      </c>
      <c r="V1314" s="83" t="str">
        <f t="shared" si="27"/>
        <v>#DIV/0!</v>
      </c>
      <c r="W1314" s="83" t="str">
        <f t="shared" si="28"/>
        <v>#DIV/0!</v>
      </c>
    </row>
    <row r="1315" ht="12.75" customHeight="1">
      <c r="A1315" s="83">
        <f t="shared" si="29"/>
        <v>26.86</v>
      </c>
      <c r="B1315" s="83">
        <f>IF( ISERROR( MATCH(R1314,Sheet1!$K$9:$K$13,1) ), 1,  MATCH(R1314,Sheet1!$K$9:$K$13,1)+1)</f>
        <v>4</v>
      </c>
      <c r="C1315" s="94">
        <f>IF( ISERROR( MATCH(D1315,Sheet1!$B$25:$B$42) ), 1, MATCH(D1315,Sheet1!$B$25:$B$42))</f>
        <v>11</v>
      </c>
      <c r="D1315" s="83">
        <f>if(U1315, OFFSET(Sheet1!$P$9, 2*B1314-1, 0),T1314)</f>
        <v>5946.887968</v>
      </c>
      <c r="E1315" s="100">
        <f t="array" ref="E1315">index(Sheet1!$C$25:$H$42, C1315,B1315)</f>
        <v>154.9404023</v>
      </c>
      <c r="F1315" s="100">
        <f t="array" ref="F1315">index(Sheet1!$C$25:$H$42, C1315+1,B1315)</f>
        <v>169.0258934</v>
      </c>
      <c r="G1315" s="94">
        <f t="array" ref="G1315">index(Sheet1!$B$25:$B$42, C1315,1)</f>
        <v>5500</v>
      </c>
      <c r="H1315" s="94">
        <f t="array" ref="H1315">index(Sheet1!$B$25:$B$42, C1315+1,1)</f>
        <v>6000</v>
      </c>
      <c r="I1315" s="100">
        <f t="shared" si="17"/>
        <v>167.5296753</v>
      </c>
      <c r="J1315" s="100">
        <f t="array" ref="J1315">index(Sheet1!$F$47:$K$64, C1315,B1315)</f>
        <v>1387.59075</v>
      </c>
      <c r="K1315" s="100">
        <f t="array" ref="K1315">index(Sheet1!$F$47:$K$64, C1315+1,B1315)</f>
        <v>1347.9453</v>
      </c>
      <c r="L1315" s="102">
        <f t="shared" si="18"/>
        <v>1352.156601</v>
      </c>
      <c r="M1315" s="83">
        <f>L1315/( 0.5*Sheet1!$F$18/12)</f>
        <v>1296.640969</v>
      </c>
      <c r="N1315" s="83">
        <f t="shared" si="19"/>
        <v>0.372277051</v>
      </c>
      <c r="O1315" s="83">
        <f t="shared" si="20"/>
        <v>527.8368657</v>
      </c>
      <c r="P1315" s="83">
        <f t="shared" si="21"/>
        <v>0.1515466166</v>
      </c>
      <c r="Q1315" s="83">
        <f t="shared" si="22"/>
        <v>1</v>
      </c>
      <c r="R1315" s="86">
        <f t="shared" si="31"/>
        <v>167.5781357</v>
      </c>
      <c r="S1315" s="83" t="str">
        <f>min(R1315, offset(Sheet1!$K$9,B1315-1,0))</f>
        <v>#DIV/0!</v>
      </c>
      <c r="T1315" s="83">
        <f t="shared" si="30"/>
        <v>5948.608191</v>
      </c>
      <c r="U1315" s="83">
        <f t="shared" si="26"/>
        <v>0</v>
      </c>
      <c r="V1315" s="83" t="str">
        <f t="shared" si="27"/>
        <v>#DIV/0!</v>
      </c>
      <c r="W1315" s="83" t="str">
        <f t="shared" si="28"/>
        <v>#DIV/0!</v>
      </c>
    </row>
    <row r="1316" ht="12.75" customHeight="1">
      <c r="A1316" s="83">
        <f t="shared" si="29"/>
        <v>26.88</v>
      </c>
      <c r="B1316" s="83">
        <f>IF( ISERROR( MATCH(R1315,Sheet1!$K$9:$K$13,1) ), 1,  MATCH(R1315,Sheet1!$K$9:$K$13,1)+1)</f>
        <v>4</v>
      </c>
      <c r="C1316" s="94">
        <f>IF( ISERROR( MATCH(D1316,Sheet1!$B$25:$B$42) ), 1, MATCH(D1316,Sheet1!$B$25:$B$42))</f>
        <v>11</v>
      </c>
      <c r="D1316" s="83">
        <f>if(U1316, OFFSET(Sheet1!$P$9, 2*B1315-1, 0),T1315)</f>
        <v>5948.608191</v>
      </c>
      <c r="E1316" s="100">
        <f t="array" ref="E1316">index(Sheet1!$C$25:$H$42, C1316,B1316)</f>
        <v>154.9404023</v>
      </c>
      <c r="F1316" s="100">
        <f t="array" ref="F1316">index(Sheet1!$C$25:$H$42, C1316+1,B1316)</f>
        <v>169.0258934</v>
      </c>
      <c r="G1316" s="94">
        <f t="array" ref="G1316">index(Sheet1!$B$25:$B$42, C1316,1)</f>
        <v>5500</v>
      </c>
      <c r="H1316" s="94">
        <f t="array" ref="H1316">index(Sheet1!$B$25:$B$42, C1316+1,1)</f>
        <v>6000</v>
      </c>
      <c r="I1316" s="100">
        <f t="shared" si="17"/>
        <v>167.5781357</v>
      </c>
      <c r="J1316" s="100">
        <f t="array" ref="J1316">index(Sheet1!$F$47:$K$64, C1316,B1316)</f>
        <v>1387.59075</v>
      </c>
      <c r="K1316" s="100">
        <f t="array" ref="K1316">index(Sheet1!$F$47:$K$64, C1316+1,B1316)</f>
        <v>1347.9453</v>
      </c>
      <c r="L1316" s="102">
        <f t="shared" si="18"/>
        <v>1352.020203</v>
      </c>
      <c r="M1316" s="83">
        <f>L1316/( 0.5*Sheet1!$F$18/12)</f>
        <v>1296.510171</v>
      </c>
      <c r="N1316" s="83">
        <f t="shared" si="19"/>
        <v>0.3722394978</v>
      </c>
      <c r="O1316" s="83">
        <f t="shared" si="20"/>
        <v>528.1422786</v>
      </c>
      <c r="P1316" s="83">
        <f t="shared" si="21"/>
        <v>0.1516343034</v>
      </c>
      <c r="Q1316" s="83">
        <f t="shared" si="22"/>
        <v>1</v>
      </c>
      <c r="R1316" s="86">
        <f t="shared" si="31"/>
        <v>167.6265686</v>
      </c>
      <c r="S1316" s="83" t="str">
        <f>min(R1316, offset(Sheet1!$K$9,B1316-1,0))</f>
        <v>#DIV/0!</v>
      </c>
      <c r="T1316" s="83">
        <f t="shared" si="30"/>
        <v>5950.327438</v>
      </c>
      <c r="U1316" s="83">
        <f t="shared" si="26"/>
        <v>0</v>
      </c>
      <c r="V1316" s="83" t="str">
        <f t="shared" si="27"/>
        <v>#DIV/0!</v>
      </c>
      <c r="W1316" s="83" t="str">
        <f t="shared" si="28"/>
        <v>#DIV/0!</v>
      </c>
    </row>
    <row r="1317" ht="12.75" customHeight="1">
      <c r="A1317" s="83">
        <f t="shared" si="29"/>
        <v>26.9</v>
      </c>
      <c r="B1317" s="83">
        <f>IF( ISERROR( MATCH(R1316,Sheet1!$K$9:$K$13,1) ), 1,  MATCH(R1316,Sheet1!$K$9:$K$13,1)+1)</f>
        <v>4</v>
      </c>
      <c r="C1317" s="94">
        <f>IF( ISERROR( MATCH(D1317,Sheet1!$B$25:$B$42) ), 1, MATCH(D1317,Sheet1!$B$25:$B$42))</f>
        <v>11</v>
      </c>
      <c r="D1317" s="83">
        <f>if(U1317, OFFSET(Sheet1!$P$9, 2*B1316-1, 0),T1316)</f>
        <v>5950.327438</v>
      </c>
      <c r="E1317" s="100">
        <f t="array" ref="E1317">index(Sheet1!$C$25:$H$42, C1317,B1317)</f>
        <v>154.9404023</v>
      </c>
      <c r="F1317" s="100">
        <f t="array" ref="F1317">index(Sheet1!$C$25:$H$42, C1317+1,B1317)</f>
        <v>169.0258934</v>
      </c>
      <c r="G1317" s="94">
        <f t="array" ref="G1317">index(Sheet1!$B$25:$B$42, C1317,1)</f>
        <v>5500</v>
      </c>
      <c r="H1317" s="94">
        <f t="array" ref="H1317">index(Sheet1!$B$25:$B$42, C1317+1,1)</f>
        <v>6000</v>
      </c>
      <c r="I1317" s="100">
        <f t="shared" si="17"/>
        <v>167.6265686</v>
      </c>
      <c r="J1317" s="100">
        <f t="array" ref="J1317">index(Sheet1!$F$47:$K$64, C1317,B1317)</f>
        <v>1387.59075</v>
      </c>
      <c r="K1317" s="100">
        <f t="array" ref="K1317">index(Sheet1!$F$47:$K$64, C1317+1,B1317)</f>
        <v>1347.9453</v>
      </c>
      <c r="L1317" s="102">
        <f t="shared" si="18"/>
        <v>1351.883882</v>
      </c>
      <c r="M1317" s="83">
        <f>L1317/( 0.5*Sheet1!$F$18/12)</f>
        <v>1296.379447</v>
      </c>
      <c r="N1317" s="83">
        <f t="shared" si="19"/>
        <v>0.3722019659</v>
      </c>
      <c r="O1317" s="83">
        <f t="shared" si="20"/>
        <v>528.4476066</v>
      </c>
      <c r="P1317" s="83">
        <f t="shared" si="21"/>
        <v>0.1517219657</v>
      </c>
      <c r="Q1317" s="83">
        <f t="shared" si="22"/>
        <v>1</v>
      </c>
      <c r="R1317" s="86">
        <f t="shared" si="31"/>
        <v>167.6749739</v>
      </c>
      <c r="S1317" s="83" t="str">
        <f>min(R1317, offset(Sheet1!$K$9,B1317-1,0))</f>
        <v>#DIV/0!</v>
      </c>
      <c r="T1317" s="83">
        <f t="shared" si="30"/>
        <v>5952.045709</v>
      </c>
      <c r="U1317" s="83">
        <f t="shared" si="26"/>
        <v>0</v>
      </c>
      <c r="V1317" s="83" t="str">
        <f t="shared" si="27"/>
        <v>#DIV/0!</v>
      </c>
      <c r="W1317" s="83" t="str">
        <f t="shared" si="28"/>
        <v>#DIV/0!</v>
      </c>
    </row>
    <row r="1318" ht="12.75" customHeight="1">
      <c r="A1318" s="83">
        <f t="shared" si="29"/>
        <v>26.92</v>
      </c>
      <c r="B1318" s="83">
        <f>IF( ISERROR( MATCH(R1317,Sheet1!$K$9:$K$13,1) ), 1,  MATCH(R1317,Sheet1!$K$9:$K$13,1)+1)</f>
        <v>4</v>
      </c>
      <c r="C1318" s="94">
        <f>IF( ISERROR( MATCH(D1318,Sheet1!$B$25:$B$42) ), 1, MATCH(D1318,Sheet1!$B$25:$B$42))</f>
        <v>11</v>
      </c>
      <c r="D1318" s="83">
        <f>if(U1318, OFFSET(Sheet1!$P$9, 2*B1317-1, 0),T1317)</f>
        <v>5952.045709</v>
      </c>
      <c r="E1318" s="100">
        <f t="array" ref="E1318">index(Sheet1!$C$25:$H$42, C1318,B1318)</f>
        <v>154.9404023</v>
      </c>
      <c r="F1318" s="100">
        <f t="array" ref="F1318">index(Sheet1!$C$25:$H$42, C1318+1,B1318)</f>
        <v>169.0258934</v>
      </c>
      <c r="G1318" s="94">
        <f t="array" ref="G1318">index(Sheet1!$B$25:$B$42, C1318,1)</f>
        <v>5500</v>
      </c>
      <c r="H1318" s="94">
        <f t="array" ref="H1318">index(Sheet1!$B$25:$B$42, C1318+1,1)</f>
        <v>6000</v>
      </c>
      <c r="I1318" s="100">
        <f t="shared" si="17"/>
        <v>167.6749739</v>
      </c>
      <c r="J1318" s="100">
        <f t="array" ref="J1318">index(Sheet1!$F$47:$K$64, C1318,B1318)</f>
        <v>1387.59075</v>
      </c>
      <c r="K1318" s="100">
        <f t="array" ref="K1318">index(Sheet1!$F$47:$K$64, C1318+1,B1318)</f>
        <v>1347.9453</v>
      </c>
      <c r="L1318" s="102">
        <f t="shared" si="18"/>
        <v>1351.747639</v>
      </c>
      <c r="M1318" s="83">
        <f>L1318/( 0.5*Sheet1!$F$18/12)</f>
        <v>1296.248798</v>
      </c>
      <c r="N1318" s="83">
        <f t="shared" si="19"/>
        <v>0.3721644553</v>
      </c>
      <c r="O1318" s="83">
        <f t="shared" si="20"/>
        <v>528.7528494</v>
      </c>
      <c r="P1318" s="83">
        <f t="shared" si="21"/>
        <v>0.1518096036</v>
      </c>
      <c r="Q1318" s="83">
        <f t="shared" si="22"/>
        <v>1</v>
      </c>
      <c r="R1318" s="86">
        <f t="shared" si="31"/>
        <v>167.7233519</v>
      </c>
      <c r="S1318" s="83" t="str">
        <f>min(R1318, offset(Sheet1!$K$9,B1318-1,0))</f>
        <v>#DIV/0!</v>
      </c>
      <c r="T1318" s="83">
        <f t="shared" si="30"/>
        <v>5953.763005</v>
      </c>
      <c r="U1318" s="83">
        <f t="shared" si="26"/>
        <v>0</v>
      </c>
      <c r="V1318" s="83" t="str">
        <f t="shared" si="27"/>
        <v>#DIV/0!</v>
      </c>
      <c r="W1318" s="83" t="str">
        <f t="shared" si="28"/>
        <v>#DIV/0!</v>
      </c>
    </row>
    <row r="1319" ht="12.75" customHeight="1">
      <c r="A1319" s="83">
        <f t="shared" si="29"/>
        <v>26.94</v>
      </c>
      <c r="B1319" s="83">
        <f>IF( ISERROR( MATCH(R1318,Sheet1!$K$9:$K$13,1) ), 1,  MATCH(R1318,Sheet1!$K$9:$K$13,1)+1)</f>
        <v>4</v>
      </c>
      <c r="C1319" s="94">
        <f>IF( ISERROR( MATCH(D1319,Sheet1!$B$25:$B$42) ), 1, MATCH(D1319,Sheet1!$B$25:$B$42))</f>
        <v>11</v>
      </c>
      <c r="D1319" s="83">
        <f>if(U1319, OFFSET(Sheet1!$P$9, 2*B1318-1, 0),T1318)</f>
        <v>5953.763005</v>
      </c>
      <c r="E1319" s="100">
        <f t="array" ref="E1319">index(Sheet1!$C$25:$H$42, C1319,B1319)</f>
        <v>154.9404023</v>
      </c>
      <c r="F1319" s="100">
        <f t="array" ref="F1319">index(Sheet1!$C$25:$H$42, C1319+1,B1319)</f>
        <v>169.0258934</v>
      </c>
      <c r="G1319" s="94">
        <f t="array" ref="G1319">index(Sheet1!$B$25:$B$42, C1319,1)</f>
        <v>5500</v>
      </c>
      <c r="H1319" s="94">
        <f t="array" ref="H1319">index(Sheet1!$B$25:$B$42, C1319+1,1)</f>
        <v>6000</v>
      </c>
      <c r="I1319" s="100">
        <f t="shared" si="17"/>
        <v>167.7233519</v>
      </c>
      <c r="J1319" s="100">
        <f t="array" ref="J1319">index(Sheet1!$F$47:$K$64, C1319,B1319)</f>
        <v>1387.59075</v>
      </c>
      <c r="K1319" s="100">
        <f t="array" ref="K1319">index(Sheet1!$F$47:$K$64, C1319+1,B1319)</f>
        <v>1347.9453</v>
      </c>
      <c r="L1319" s="102">
        <f t="shared" si="18"/>
        <v>1351.611473</v>
      </c>
      <c r="M1319" s="83">
        <f>L1319/( 0.5*Sheet1!$F$18/12)</f>
        <v>1296.118222</v>
      </c>
      <c r="N1319" s="83">
        <f t="shared" si="19"/>
        <v>0.3721269659</v>
      </c>
      <c r="O1319" s="83">
        <f t="shared" si="20"/>
        <v>529.0580069</v>
      </c>
      <c r="P1319" s="83">
        <f t="shared" si="21"/>
        <v>0.151897217</v>
      </c>
      <c r="Q1319" s="83">
        <f t="shared" si="22"/>
        <v>1</v>
      </c>
      <c r="R1319" s="86">
        <f t="shared" si="31"/>
        <v>167.7717023</v>
      </c>
      <c r="S1319" s="83" t="str">
        <f>min(R1319, offset(Sheet1!$K$9,B1319-1,0))</f>
        <v>#DIV/0!</v>
      </c>
      <c r="T1319" s="83">
        <f t="shared" si="30"/>
        <v>5955.479325</v>
      </c>
      <c r="U1319" s="83">
        <f t="shared" si="26"/>
        <v>0</v>
      </c>
      <c r="V1319" s="83" t="str">
        <f t="shared" si="27"/>
        <v>#DIV/0!</v>
      </c>
      <c r="W1319" s="83" t="str">
        <f t="shared" si="28"/>
        <v>#DIV/0!</v>
      </c>
    </row>
    <row r="1320" ht="12.75" customHeight="1">
      <c r="A1320" s="83">
        <f t="shared" si="29"/>
        <v>26.96</v>
      </c>
      <c r="B1320" s="83">
        <f>IF( ISERROR( MATCH(R1319,Sheet1!$K$9:$K$13,1) ), 1,  MATCH(R1319,Sheet1!$K$9:$K$13,1)+1)</f>
        <v>4</v>
      </c>
      <c r="C1320" s="94">
        <f>IF( ISERROR( MATCH(D1320,Sheet1!$B$25:$B$42) ), 1, MATCH(D1320,Sheet1!$B$25:$B$42))</f>
        <v>11</v>
      </c>
      <c r="D1320" s="83">
        <f>if(U1320, OFFSET(Sheet1!$P$9, 2*B1319-1, 0),T1319)</f>
        <v>5955.479325</v>
      </c>
      <c r="E1320" s="100">
        <f t="array" ref="E1320">index(Sheet1!$C$25:$H$42, C1320,B1320)</f>
        <v>154.9404023</v>
      </c>
      <c r="F1320" s="100">
        <f t="array" ref="F1320">index(Sheet1!$C$25:$H$42, C1320+1,B1320)</f>
        <v>169.0258934</v>
      </c>
      <c r="G1320" s="94">
        <f t="array" ref="G1320">index(Sheet1!$B$25:$B$42, C1320,1)</f>
        <v>5500</v>
      </c>
      <c r="H1320" s="94">
        <f t="array" ref="H1320">index(Sheet1!$B$25:$B$42, C1320+1,1)</f>
        <v>6000</v>
      </c>
      <c r="I1320" s="100">
        <f t="shared" si="17"/>
        <v>167.7717023</v>
      </c>
      <c r="J1320" s="100">
        <f t="array" ref="J1320">index(Sheet1!$F$47:$K$64, C1320,B1320)</f>
        <v>1387.59075</v>
      </c>
      <c r="K1320" s="100">
        <f t="array" ref="K1320">index(Sheet1!$F$47:$K$64, C1320+1,B1320)</f>
        <v>1347.9453</v>
      </c>
      <c r="L1320" s="102">
        <f t="shared" si="18"/>
        <v>1351.475384</v>
      </c>
      <c r="M1320" s="83">
        <f>L1320/( 0.5*Sheet1!$F$18/12)</f>
        <v>1295.987721</v>
      </c>
      <c r="N1320" s="83">
        <f t="shared" si="19"/>
        <v>0.3720894979</v>
      </c>
      <c r="O1320" s="83">
        <f t="shared" si="20"/>
        <v>529.3630792</v>
      </c>
      <c r="P1320" s="83">
        <f t="shared" si="21"/>
        <v>0.151984806</v>
      </c>
      <c r="Q1320" s="83">
        <f t="shared" si="22"/>
        <v>1</v>
      </c>
      <c r="R1320" s="86">
        <f t="shared" si="31"/>
        <v>167.8200253</v>
      </c>
      <c r="S1320" s="83" t="str">
        <f>min(R1320, offset(Sheet1!$K$9,B1320-1,0))</f>
        <v>#DIV/0!</v>
      </c>
      <c r="T1320" s="83">
        <f t="shared" si="30"/>
        <v>5957.194671</v>
      </c>
      <c r="U1320" s="83">
        <f t="shared" si="26"/>
        <v>0</v>
      </c>
      <c r="V1320" s="83" t="str">
        <f t="shared" si="27"/>
        <v>#DIV/0!</v>
      </c>
      <c r="W1320" s="83" t="str">
        <f t="shared" si="28"/>
        <v>#DIV/0!</v>
      </c>
    </row>
    <row r="1321" ht="12.75" customHeight="1">
      <c r="A1321" s="83">
        <f t="shared" si="29"/>
        <v>26.98</v>
      </c>
      <c r="B1321" s="83">
        <f>IF( ISERROR( MATCH(R1320,Sheet1!$K$9:$K$13,1) ), 1,  MATCH(R1320,Sheet1!$K$9:$K$13,1)+1)</f>
        <v>4</v>
      </c>
      <c r="C1321" s="94">
        <f>IF( ISERROR( MATCH(D1321,Sheet1!$B$25:$B$42) ), 1, MATCH(D1321,Sheet1!$B$25:$B$42))</f>
        <v>11</v>
      </c>
      <c r="D1321" s="83">
        <f>if(U1321, OFFSET(Sheet1!$P$9, 2*B1320-1, 0),T1320)</f>
        <v>5957.194671</v>
      </c>
      <c r="E1321" s="100">
        <f t="array" ref="E1321">index(Sheet1!$C$25:$H$42, C1321,B1321)</f>
        <v>154.9404023</v>
      </c>
      <c r="F1321" s="100">
        <f t="array" ref="F1321">index(Sheet1!$C$25:$H$42, C1321+1,B1321)</f>
        <v>169.0258934</v>
      </c>
      <c r="G1321" s="94">
        <f t="array" ref="G1321">index(Sheet1!$B$25:$B$42, C1321,1)</f>
        <v>5500</v>
      </c>
      <c r="H1321" s="94">
        <f t="array" ref="H1321">index(Sheet1!$B$25:$B$42, C1321+1,1)</f>
        <v>6000</v>
      </c>
      <c r="I1321" s="100">
        <f t="shared" si="17"/>
        <v>167.8200253</v>
      </c>
      <c r="J1321" s="100">
        <f t="array" ref="J1321">index(Sheet1!$F$47:$K$64, C1321,B1321)</f>
        <v>1387.59075</v>
      </c>
      <c r="K1321" s="100">
        <f t="array" ref="K1321">index(Sheet1!$F$47:$K$64, C1321+1,B1321)</f>
        <v>1347.9453</v>
      </c>
      <c r="L1321" s="102">
        <f t="shared" si="18"/>
        <v>1351.339373</v>
      </c>
      <c r="M1321" s="83">
        <f>L1321/( 0.5*Sheet1!$F$18/12)</f>
        <v>1295.857294</v>
      </c>
      <c r="N1321" s="83">
        <f t="shared" si="19"/>
        <v>0.3720520511</v>
      </c>
      <c r="O1321" s="83">
        <f t="shared" si="20"/>
        <v>529.6680662</v>
      </c>
      <c r="P1321" s="83">
        <f t="shared" si="21"/>
        <v>0.1520723704</v>
      </c>
      <c r="Q1321" s="83">
        <f t="shared" si="22"/>
        <v>1</v>
      </c>
      <c r="R1321" s="86">
        <f t="shared" si="31"/>
        <v>167.8683208</v>
      </c>
      <c r="S1321" s="83" t="str">
        <f>min(R1321, offset(Sheet1!$K$9,B1321-1,0))</f>
        <v>#DIV/0!</v>
      </c>
      <c r="T1321" s="83">
        <f t="shared" si="30"/>
        <v>5958.909043</v>
      </c>
      <c r="U1321" s="83">
        <f t="shared" si="26"/>
        <v>0</v>
      </c>
      <c r="V1321" s="83" t="str">
        <f t="shared" si="27"/>
        <v>#DIV/0!</v>
      </c>
      <c r="W1321" s="83" t="str">
        <f t="shared" si="28"/>
        <v>#DIV/0!</v>
      </c>
    </row>
    <row r="1322" ht="12.75" customHeight="1">
      <c r="A1322" s="83">
        <f t="shared" si="29"/>
        <v>27</v>
      </c>
      <c r="B1322" s="83">
        <f>IF( ISERROR( MATCH(R1321,Sheet1!$K$9:$K$13,1) ), 1,  MATCH(R1321,Sheet1!$K$9:$K$13,1)+1)</f>
        <v>4</v>
      </c>
      <c r="C1322" s="94">
        <f>IF( ISERROR( MATCH(D1322,Sheet1!$B$25:$B$42) ), 1, MATCH(D1322,Sheet1!$B$25:$B$42))</f>
        <v>11</v>
      </c>
      <c r="D1322" s="83">
        <f>if(U1322, OFFSET(Sheet1!$P$9, 2*B1321-1, 0),T1321)</f>
        <v>5958.909043</v>
      </c>
      <c r="E1322" s="100">
        <f t="array" ref="E1322">index(Sheet1!$C$25:$H$42, C1322,B1322)</f>
        <v>154.9404023</v>
      </c>
      <c r="F1322" s="100">
        <f t="array" ref="F1322">index(Sheet1!$C$25:$H$42, C1322+1,B1322)</f>
        <v>169.0258934</v>
      </c>
      <c r="G1322" s="94">
        <f t="array" ref="G1322">index(Sheet1!$B$25:$B$42, C1322,1)</f>
        <v>5500</v>
      </c>
      <c r="H1322" s="94">
        <f t="array" ref="H1322">index(Sheet1!$B$25:$B$42, C1322+1,1)</f>
        <v>6000</v>
      </c>
      <c r="I1322" s="100">
        <f t="shared" si="17"/>
        <v>167.8683208</v>
      </c>
      <c r="J1322" s="100">
        <f t="array" ref="J1322">index(Sheet1!$F$47:$K$64, C1322,B1322)</f>
        <v>1387.59075</v>
      </c>
      <c r="K1322" s="100">
        <f t="array" ref="K1322">index(Sheet1!$F$47:$K$64, C1322+1,B1322)</f>
        <v>1347.9453</v>
      </c>
      <c r="L1322" s="102">
        <f t="shared" si="18"/>
        <v>1351.203439</v>
      </c>
      <c r="M1322" s="83">
        <f>L1322/( 0.5*Sheet1!$F$18/12)</f>
        <v>1295.726941</v>
      </c>
      <c r="N1322" s="83">
        <f t="shared" si="19"/>
        <v>0.3720146256</v>
      </c>
      <c r="O1322" s="83">
        <f t="shared" si="20"/>
        <v>529.9729676</v>
      </c>
      <c r="P1322" s="83">
        <f t="shared" si="21"/>
        <v>0.1521599103</v>
      </c>
      <c r="Q1322" s="83">
        <f t="shared" si="22"/>
        <v>1</v>
      </c>
      <c r="R1322" s="86">
        <f t="shared" si="31"/>
        <v>167.9165889</v>
      </c>
      <c r="S1322" s="83" t="str">
        <f>min(R1322, offset(Sheet1!$K$9,B1322-1,0))</f>
        <v>#DIV/0!</v>
      </c>
      <c r="T1322" s="83">
        <f t="shared" si="30"/>
        <v>5960.622441</v>
      </c>
      <c r="U1322" s="83">
        <f t="shared" si="26"/>
        <v>0</v>
      </c>
      <c r="V1322" s="83" t="str">
        <f t="shared" si="27"/>
        <v>#DIV/0!</v>
      </c>
      <c r="W1322" s="83" t="str">
        <f t="shared" si="28"/>
        <v>#DIV/0!</v>
      </c>
    </row>
    <row r="1323" ht="12.75" customHeight="1">
      <c r="A1323" s="83">
        <f t="shared" si="29"/>
        <v>27.02</v>
      </c>
      <c r="B1323" s="83">
        <f>IF( ISERROR( MATCH(R1322,Sheet1!$K$9:$K$13,1) ), 1,  MATCH(R1322,Sheet1!$K$9:$K$13,1)+1)</f>
        <v>4</v>
      </c>
      <c r="C1323" s="94">
        <f>IF( ISERROR( MATCH(D1323,Sheet1!$B$25:$B$42) ), 1, MATCH(D1323,Sheet1!$B$25:$B$42))</f>
        <v>11</v>
      </c>
      <c r="D1323" s="83">
        <f>if(U1323, OFFSET(Sheet1!$P$9, 2*B1322-1, 0),T1322)</f>
        <v>5960.622441</v>
      </c>
      <c r="E1323" s="100">
        <f t="array" ref="E1323">index(Sheet1!$C$25:$H$42, C1323,B1323)</f>
        <v>154.9404023</v>
      </c>
      <c r="F1323" s="100">
        <f t="array" ref="F1323">index(Sheet1!$C$25:$H$42, C1323+1,B1323)</f>
        <v>169.0258934</v>
      </c>
      <c r="G1323" s="94">
        <f t="array" ref="G1323">index(Sheet1!$B$25:$B$42, C1323,1)</f>
        <v>5500</v>
      </c>
      <c r="H1323" s="94">
        <f t="array" ref="H1323">index(Sheet1!$B$25:$B$42, C1323+1,1)</f>
        <v>6000</v>
      </c>
      <c r="I1323" s="100">
        <f t="shared" si="17"/>
        <v>167.9165889</v>
      </c>
      <c r="J1323" s="100">
        <f t="array" ref="J1323">index(Sheet1!$F$47:$K$64, C1323,B1323)</f>
        <v>1387.59075</v>
      </c>
      <c r="K1323" s="100">
        <f t="array" ref="K1323">index(Sheet1!$F$47:$K$64, C1323+1,B1323)</f>
        <v>1347.9453</v>
      </c>
      <c r="L1323" s="102">
        <f t="shared" si="18"/>
        <v>1351.067582</v>
      </c>
      <c r="M1323" s="83">
        <f>L1323/( 0.5*Sheet1!$F$18/12)</f>
        <v>1295.596662</v>
      </c>
      <c r="N1323" s="83">
        <f t="shared" si="19"/>
        <v>0.3719772214</v>
      </c>
      <c r="O1323" s="83">
        <f t="shared" si="20"/>
        <v>530.2777836</v>
      </c>
      <c r="P1323" s="83">
        <f t="shared" si="21"/>
        <v>0.1522474257</v>
      </c>
      <c r="Q1323" s="83">
        <f t="shared" si="22"/>
        <v>1</v>
      </c>
      <c r="R1323" s="86">
        <f t="shared" si="31"/>
        <v>167.9648296</v>
      </c>
      <c r="S1323" s="83" t="str">
        <f>min(R1323, offset(Sheet1!$K$9,B1323-1,0))</f>
        <v>#DIV/0!</v>
      </c>
      <c r="T1323" s="83">
        <f t="shared" si="30"/>
        <v>5962.334866</v>
      </c>
      <c r="U1323" s="83">
        <f t="shared" si="26"/>
        <v>0</v>
      </c>
      <c r="V1323" s="83" t="str">
        <f t="shared" si="27"/>
        <v>#DIV/0!</v>
      </c>
      <c r="W1323" s="83" t="str">
        <f t="shared" si="28"/>
        <v>#DIV/0!</v>
      </c>
    </row>
    <row r="1324" ht="12.75" customHeight="1">
      <c r="A1324" s="83">
        <f t="shared" si="29"/>
        <v>27.04</v>
      </c>
      <c r="B1324" s="83">
        <f>IF( ISERROR( MATCH(R1323,Sheet1!$K$9:$K$13,1) ), 1,  MATCH(R1323,Sheet1!$K$9:$K$13,1)+1)</f>
        <v>4</v>
      </c>
      <c r="C1324" s="94">
        <f>IF( ISERROR( MATCH(D1324,Sheet1!$B$25:$B$42) ), 1, MATCH(D1324,Sheet1!$B$25:$B$42))</f>
        <v>11</v>
      </c>
      <c r="D1324" s="83">
        <f>if(U1324, OFFSET(Sheet1!$P$9, 2*B1323-1, 0),T1323)</f>
        <v>5962.334866</v>
      </c>
      <c r="E1324" s="100">
        <f t="array" ref="E1324">index(Sheet1!$C$25:$H$42, C1324,B1324)</f>
        <v>154.9404023</v>
      </c>
      <c r="F1324" s="100">
        <f t="array" ref="F1324">index(Sheet1!$C$25:$H$42, C1324+1,B1324)</f>
        <v>169.0258934</v>
      </c>
      <c r="G1324" s="94">
        <f t="array" ref="G1324">index(Sheet1!$B$25:$B$42, C1324,1)</f>
        <v>5500</v>
      </c>
      <c r="H1324" s="94">
        <f t="array" ref="H1324">index(Sheet1!$B$25:$B$42, C1324+1,1)</f>
        <v>6000</v>
      </c>
      <c r="I1324" s="100">
        <f t="shared" si="17"/>
        <v>167.9648296</v>
      </c>
      <c r="J1324" s="100">
        <f t="array" ref="J1324">index(Sheet1!$F$47:$K$64, C1324,B1324)</f>
        <v>1387.59075</v>
      </c>
      <c r="K1324" s="100">
        <f t="array" ref="K1324">index(Sheet1!$F$47:$K$64, C1324+1,B1324)</f>
        <v>1347.9453</v>
      </c>
      <c r="L1324" s="102">
        <f t="shared" si="18"/>
        <v>1350.931802</v>
      </c>
      <c r="M1324" s="83">
        <f>L1324/( 0.5*Sheet1!$F$18/12)</f>
        <v>1295.466457</v>
      </c>
      <c r="N1324" s="83">
        <f t="shared" si="19"/>
        <v>0.3719398384</v>
      </c>
      <c r="O1324" s="83">
        <f t="shared" si="20"/>
        <v>530.5825138</v>
      </c>
      <c r="P1324" s="83">
        <f t="shared" si="21"/>
        <v>0.1523349164</v>
      </c>
      <c r="Q1324" s="83">
        <f t="shared" si="22"/>
        <v>1</v>
      </c>
      <c r="R1324" s="86">
        <f t="shared" si="31"/>
        <v>168.0130429</v>
      </c>
      <c r="S1324" s="83" t="str">
        <f>min(R1324, offset(Sheet1!$K$9,B1324-1,0))</f>
        <v>#DIV/0!</v>
      </c>
      <c r="T1324" s="83">
        <f t="shared" si="30"/>
        <v>5964.046317</v>
      </c>
      <c r="U1324" s="83">
        <f t="shared" si="26"/>
        <v>0</v>
      </c>
      <c r="V1324" s="83" t="str">
        <f t="shared" si="27"/>
        <v>#DIV/0!</v>
      </c>
      <c r="W1324" s="83" t="str">
        <f t="shared" si="28"/>
        <v>#DIV/0!</v>
      </c>
    </row>
    <row r="1325" ht="12.75" customHeight="1">
      <c r="A1325" s="83">
        <f t="shared" si="29"/>
        <v>27.06</v>
      </c>
      <c r="B1325" s="83">
        <f>IF( ISERROR( MATCH(R1324,Sheet1!$K$9:$K$13,1) ), 1,  MATCH(R1324,Sheet1!$K$9:$K$13,1)+1)</f>
        <v>4</v>
      </c>
      <c r="C1325" s="94">
        <f>IF( ISERROR( MATCH(D1325,Sheet1!$B$25:$B$42) ), 1, MATCH(D1325,Sheet1!$B$25:$B$42))</f>
        <v>11</v>
      </c>
      <c r="D1325" s="83">
        <f>if(U1325, OFFSET(Sheet1!$P$9, 2*B1324-1, 0),T1324)</f>
        <v>5964.046317</v>
      </c>
      <c r="E1325" s="100">
        <f t="array" ref="E1325">index(Sheet1!$C$25:$H$42, C1325,B1325)</f>
        <v>154.9404023</v>
      </c>
      <c r="F1325" s="100">
        <f t="array" ref="F1325">index(Sheet1!$C$25:$H$42, C1325+1,B1325)</f>
        <v>169.0258934</v>
      </c>
      <c r="G1325" s="94">
        <f t="array" ref="G1325">index(Sheet1!$B$25:$B$42, C1325,1)</f>
        <v>5500</v>
      </c>
      <c r="H1325" s="94">
        <f t="array" ref="H1325">index(Sheet1!$B$25:$B$42, C1325+1,1)</f>
        <v>6000</v>
      </c>
      <c r="I1325" s="100">
        <f t="shared" si="17"/>
        <v>168.0130429</v>
      </c>
      <c r="J1325" s="100">
        <f t="array" ref="J1325">index(Sheet1!$F$47:$K$64, C1325,B1325)</f>
        <v>1387.59075</v>
      </c>
      <c r="K1325" s="100">
        <f t="array" ref="K1325">index(Sheet1!$F$47:$K$64, C1325+1,B1325)</f>
        <v>1347.9453</v>
      </c>
      <c r="L1325" s="102">
        <f t="shared" si="18"/>
        <v>1350.7961</v>
      </c>
      <c r="M1325" s="83">
        <f>L1325/( 0.5*Sheet1!$F$18/12)</f>
        <v>1295.336326</v>
      </c>
      <c r="N1325" s="83">
        <f t="shared" si="19"/>
        <v>0.3719024766</v>
      </c>
      <c r="O1325" s="83">
        <f t="shared" si="20"/>
        <v>530.8871584</v>
      </c>
      <c r="P1325" s="83">
        <f t="shared" si="21"/>
        <v>0.1524223825</v>
      </c>
      <c r="Q1325" s="83">
        <f t="shared" si="22"/>
        <v>1</v>
      </c>
      <c r="R1325" s="86">
        <f t="shared" si="31"/>
        <v>168.0612287</v>
      </c>
      <c r="S1325" s="83" t="str">
        <f>min(R1325, offset(Sheet1!$K$9,B1325-1,0))</f>
        <v>#DIV/0!</v>
      </c>
      <c r="T1325" s="83">
        <f t="shared" si="30"/>
        <v>5965.756795</v>
      </c>
      <c r="U1325" s="83">
        <f t="shared" si="26"/>
        <v>0</v>
      </c>
      <c r="V1325" s="83" t="str">
        <f t="shared" si="27"/>
        <v>#DIV/0!</v>
      </c>
      <c r="W1325" s="83" t="str">
        <f t="shared" si="28"/>
        <v>#DIV/0!</v>
      </c>
    </row>
    <row r="1326" ht="12.75" customHeight="1">
      <c r="A1326" s="83">
        <f t="shared" si="29"/>
        <v>27.08</v>
      </c>
      <c r="B1326" s="83">
        <f>IF( ISERROR( MATCH(R1325,Sheet1!$K$9:$K$13,1) ), 1,  MATCH(R1325,Sheet1!$K$9:$K$13,1)+1)</f>
        <v>4</v>
      </c>
      <c r="C1326" s="94">
        <f>IF( ISERROR( MATCH(D1326,Sheet1!$B$25:$B$42) ), 1, MATCH(D1326,Sheet1!$B$25:$B$42))</f>
        <v>11</v>
      </c>
      <c r="D1326" s="83">
        <f>if(U1326, OFFSET(Sheet1!$P$9, 2*B1325-1, 0),T1325)</f>
        <v>5965.756795</v>
      </c>
      <c r="E1326" s="100">
        <f t="array" ref="E1326">index(Sheet1!$C$25:$H$42, C1326,B1326)</f>
        <v>154.9404023</v>
      </c>
      <c r="F1326" s="100">
        <f t="array" ref="F1326">index(Sheet1!$C$25:$H$42, C1326+1,B1326)</f>
        <v>169.0258934</v>
      </c>
      <c r="G1326" s="94">
        <f t="array" ref="G1326">index(Sheet1!$B$25:$B$42, C1326,1)</f>
        <v>5500</v>
      </c>
      <c r="H1326" s="94">
        <f t="array" ref="H1326">index(Sheet1!$B$25:$B$42, C1326+1,1)</f>
        <v>6000</v>
      </c>
      <c r="I1326" s="100">
        <f t="shared" si="17"/>
        <v>168.0612287</v>
      </c>
      <c r="J1326" s="100">
        <f t="array" ref="J1326">index(Sheet1!$F$47:$K$64, C1326,B1326)</f>
        <v>1387.59075</v>
      </c>
      <c r="K1326" s="100">
        <f t="array" ref="K1326">index(Sheet1!$F$47:$K$64, C1326+1,B1326)</f>
        <v>1347.9453</v>
      </c>
      <c r="L1326" s="102">
        <f t="shared" si="18"/>
        <v>1350.660475</v>
      </c>
      <c r="M1326" s="83">
        <f>L1326/( 0.5*Sheet1!$F$18/12)</f>
        <v>1295.206269</v>
      </c>
      <c r="N1326" s="83">
        <f t="shared" si="19"/>
        <v>0.3718651361</v>
      </c>
      <c r="O1326" s="83">
        <f t="shared" si="20"/>
        <v>531.1917171</v>
      </c>
      <c r="P1326" s="83">
        <f t="shared" si="21"/>
        <v>0.152509824</v>
      </c>
      <c r="Q1326" s="83">
        <f t="shared" si="22"/>
        <v>1</v>
      </c>
      <c r="R1326" s="86">
        <f t="shared" si="31"/>
        <v>168.1093872</v>
      </c>
      <c r="S1326" s="83" t="str">
        <f>min(R1326, offset(Sheet1!$K$9,B1326-1,0))</f>
        <v>#DIV/0!</v>
      </c>
      <c r="T1326" s="83">
        <f t="shared" si="30"/>
        <v>5967.466301</v>
      </c>
      <c r="U1326" s="83">
        <f t="shared" si="26"/>
        <v>0</v>
      </c>
      <c r="V1326" s="83" t="str">
        <f t="shared" si="27"/>
        <v>#DIV/0!</v>
      </c>
      <c r="W1326" s="83" t="str">
        <f t="shared" si="28"/>
        <v>#DIV/0!</v>
      </c>
    </row>
    <row r="1327" ht="12.75" customHeight="1">
      <c r="A1327" s="83">
        <f t="shared" si="29"/>
        <v>27.1</v>
      </c>
      <c r="B1327" s="83">
        <f>IF( ISERROR( MATCH(R1326,Sheet1!$K$9:$K$13,1) ), 1,  MATCH(R1326,Sheet1!$K$9:$K$13,1)+1)</f>
        <v>4</v>
      </c>
      <c r="C1327" s="94">
        <f>IF( ISERROR( MATCH(D1327,Sheet1!$B$25:$B$42) ), 1, MATCH(D1327,Sheet1!$B$25:$B$42))</f>
        <v>11</v>
      </c>
      <c r="D1327" s="83">
        <f>if(U1327, OFFSET(Sheet1!$P$9, 2*B1326-1, 0),T1326)</f>
        <v>5967.466301</v>
      </c>
      <c r="E1327" s="100">
        <f t="array" ref="E1327">index(Sheet1!$C$25:$H$42, C1327,B1327)</f>
        <v>154.9404023</v>
      </c>
      <c r="F1327" s="100">
        <f t="array" ref="F1327">index(Sheet1!$C$25:$H$42, C1327+1,B1327)</f>
        <v>169.0258934</v>
      </c>
      <c r="G1327" s="94">
        <f t="array" ref="G1327">index(Sheet1!$B$25:$B$42, C1327,1)</f>
        <v>5500</v>
      </c>
      <c r="H1327" s="94">
        <f t="array" ref="H1327">index(Sheet1!$B$25:$B$42, C1327+1,1)</f>
        <v>6000</v>
      </c>
      <c r="I1327" s="100">
        <f t="shared" si="17"/>
        <v>168.1093872</v>
      </c>
      <c r="J1327" s="100">
        <f t="array" ref="J1327">index(Sheet1!$F$47:$K$64, C1327,B1327)</f>
        <v>1387.59075</v>
      </c>
      <c r="K1327" s="100">
        <f t="array" ref="K1327">index(Sheet1!$F$47:$K$64, C1327+1,B1327)</f>
        <v>1347.9453</v>
      </c>
      <c r="L1327" s="102">
        <f t="shared" si="18"/>
        <v>1350.524926</v>
      </c>
      <c r="M1327" s="83">
        <f>L1327/( 0.5*Sheet1!$F$18/12)</f>
        <v>1295.076286</v>
      </c>
      <c r="N1327" s="83">
        <f t="shared" si="19"/>
        <v>0.3718278168</v>
      </c>
      <c r="O1327" s="83">
        <f t="shared" si="20"/>
        <v>531.49619</v>
      </c>
      <c r="P1327" s="83">
        <f t="shared" si="21"/>
        <v>0.1525972409</v>
      </c>
      <c r="Q1327" s="83">
        <f t="shared" si="22"/>
        <v>1</v>
      </c>
      <c r="R1327" s="86">
        <f t="shared" si="31"/>
        <v>168.1575183</v>
      </c>
      <c r="S1327" s="83" t="str">
        <f>min(R1327, offset(Sheet1!$K$9,B1327-1,0))</f>
        <v>#DIV/0!</v>
      </c>
      <c r="T1327" s="83">
        <f t="shared" si="30"/>
        <v>5969.174835</v>
      </c>
      <c r="U1327" s="83">
        <f t="shared" si="26"/>
        <v>0</v>
      </c>
      <c r="V1327" s="83" t="str">
        <f t="shared" si="27"/>
        <v>#DIV/0!</v>
      </c>
      <c r="W1327" s="83" t="str">
        <f t="shared" si="28"/>
        <v>#DIV/0!</v>
      </c>
    </row>
    <row r="1328" ht="12.75" customHeight="1">
      <c r="A1328" s="83">
        <f t="shared" si="29"/>
        <v>27.12</v>
      </c>
      <c r="B1328" s="83">
        <f>IF( ISERROR( MATCH(R1327,Sheet1!$K$9:$K$13,1) ), 1,  MATCH(R1327,Sheet1!$K$9:$K$13,1)+1)</f>
        <v>4</v>
      </c>
      <c r="C1328" s="94">
        <f>IF( ISERROR( MATCH(D1328,Sheet1!$B$25:$B$42) ), 1, MATCH(D1328,Sheet1!$B$25:$B$42))</f>
        <v>11</v>
      </c>
      <c r="D1328" s="83">
        <f>if(U1328, OFFSET(Sheet1!$P$9, 2*B1327-1, 0),T1327)</f>
        <v>5969.174835</v>
      </c>
      <c r="E1328" s="100">
        <f t="array" ref="E1328">index(Sheet1!$C$25:$H$42, C1328,B1328)</f>
        <v>154.9404023</v>
      </c>
      <c r="F1328" s="100">
        <f t="array" ref="F1328">index(Sheet1!$C$25:$H$42, C1328+1,B1328)</f>
        <v>169.0258934</v>
      </c>
      <c r="G1328" s="94">
        <f t="array" ref="G1328">index(Sheet1!$B$25:$B$42, C1328,1)</f>
        <v>5500</v>
      </c>
      <c r="H1328" s="94">
        <f t="array" ref="H1328">index(Sheet1!$B$25:$B$42, C1328+1,1)</f>
        <v>6000</v>
      </c>
      <c r="I1328" s="100">
        <f t="shared" si="17"/>
        <v>168.1575183</v>
      </c>
      <c r="J1328" s="100">
        <f t="array" ref="J1328">index(Sheet1!$F$47:$K$64, C1328,B1328)</f>
        <v>1387.59075</v>
      </c>
      <c r="K1328" s="100">
        <f t="array" ref="K1328">index(Sheet1!$F$47:$K$64, C1328+1,B1328)</f>
        <v>1347.9453</v>
      </c>
      <c r="L1328" s="102">
        <f t="shared" si="18"/>
        <v>1350.389455</v>
      </c>
      <c r="M1328" s="83">
        <f>L1328/( 0.5*Sheet1!$F$18/12)</f>
        <v>1294.946377</v>
      </c>
      <c r="N1328" s="83">
        <f t="shared" si="19"/>
        <v>0.3717905188</v>
      </c>
      <c r="O1328" s="83">
        <f t="shared" si="20"/>
        <v>531.8005769</v>
      </c>
      <c r="P1328" s="83">
        <f t="shared" si="21"/>
        <v>0.152684633</v>
      </c>
      <c r="Q1328" s="83">
        <f t="shared" si="22"/>
        <v>1</v>
      </c>
      <c r="R1328" s="86">
        <f t="shared" si="31"/>
        <v>168.205622</v>
      </c>
      <c r="S1328" s="83" t="str">
        <f>min(R1328, offset(Sheet1!$K$9,B1328-1,0))</f>
        <v>#DIV/0!</v>
      </c>
      <c r="T1328" s="83">
        <f t="shared" si="30"/>
        <v>5970.882397</v>
      </c>
      <c r="U1328" s="83">
        <f t="shared" si="26"/>
        <v>0</v>
      </c>
      <c r="V1328" s="83" t="str">
        <f t="shared" si="27"/>
        <v>#DIV/0!</v>
      </c>
      <c r="W1328" s="83" t="str">
        <f t="shared" si="28"/>
        <v>#DIV/0!</v>
      </c>
    </row>
    <row r="1329" ht="12.75" customHeight="1">
      <c r="A1329" s="83">
        <f t="shared" si="29"/>
        <v>27.14</v>
      </c>
      <c r="B1329" s="83">
        <f>IF( ISERROR( MATCH(R1328,Sheet1!$K$9:$K$13,1) ), 1,  MATCH(R1328,Sheet1!$K$9:$K$13,1)+1)</f>
        <v>4</v>
      </c>
      <c r="C1329" s="94">
        <f>IF( ISERROR( MATCH(D1329,Sheet1!$B$25:$B$42) ), 1, MATCH(D1329,Sheet1!$B$25:$B$42))</f>
        <v>11</v>
      </c>
      <c r="D1329" s="83">
        <f>if(U1329, OFFSET(Sheet1!$P$9, 2*B1328-1, 0),T1328)</f>
        <v>5970.882397</v>
      </c>
      <c r="E1329" s="100">
        <f t="array" ref="E1329">index(Sheet1!$C$25:$H$42, C1329,B1329)</f>
        <v>154.9404023</v>
      </c>
      <c r="F1329" s="100">
        <f t="array" ref="F1329">index(Sheet1!$C$25:$H$42, C1329+1,B1329)</f>
        <v>169.0258934</v>
      </c>
      <c r="G1329" s="94">
        <f t="array" ref="G1329">index(Sheet1!$B$25:$B$42, C1329,1)</f>
        <v>5500</v>
      </c>
      <c r="H1329" s="94">
        <f t="array" ref="H1329">index(Sheet1!$B$25:$B$42, C1329+1,1)</f>
        <v>6000</v>
      </c>
      <c r="I1329" s="100">
        <f t="shared" si="17"/>
        <v>168.205622</v>
      </c>
      <c r="J1329" s="100">
        <f t="array" ref="J1329">index(Sheet1!$F$47:$K$64, C1329,B1329)</f>
        <v>1387.59075</v>
      </c>
      <c r="K1329" s="100">
        <f t="array" ref="K1329">index(Sheet1!$F$47:$K$64, C1329+1,B1329)</f>
        <v>1347.9453</v>
      </c>
      <c r="L1329" s="102">
        <f t="shared" si="18"/>
        <v>1350.254061</v>
      </c>
      <c r="M1329" s="83">
        <f>L1329/( 0.5*Sheet1!$F$18/12)</f>
        <v>1294.816542</v>
      </c>
      <c r="N1329" s="83">
        <f t="shared" si="19"/>
        <v>0.3717532419</v>
      </c>
      <c r="O1329" s="83">
        <f t="shared" si="20"/>
        <v>532.1048777</v>
      </c>
      <c r="P1329" s="83">
        <f t="shared" si="21"/>
        <v>0.1527720005</v>
      </c>
      <c r="Q1329" s="83">
        <f t="shared" si="22"/>
        <v>1</v>
      </c>
      <c r="R1329" s="86">
        <f t="shared" si="31"/>
        <v>168.2536983</v>
      </c>
      <c r="S1329" s="83" t="str">
        <f>min(R1329, offset(Sheet1!$K$9,B1329-1,0))</f>
        <v>#DIV/0!</v>
      </c>
      <c r="T1329" s="83">
        <f t="shared" si="30"/>
        <v>5972.588988</v>
      </c>
      <c r="U1329" s="83">
        <f t="shared" si="26"/>
        <v>0</v>
      </c>
      <c r="V1329" s="83" t="str">
        <f t="shared" si="27"/>
        <v>#DIV/0!</v>
      </c>
      <c r="W1329" s="83" t="str">
        <f t="shared" si="28"/>
        <v>#DIV/0!</v>
      </c>
    </row>
    <row r="1330" ht="12.75" customHeight="1">
      <c r="A1330" s="83">
        <f t="shared" si="29"/>
        <v>27.16</v>
      </c>
      <c r="B1330" s="83">
        <f>IF( ISERROR( MATCH(R1329,Sheet1!$K$9:$K$13,1) ), 1,  MATCH(R1329,Sheet1!$K$9:$K$13,1)+1)</f>
        <v>4</v>
      </c>
      <c r="C1330" s="94">
        <f>IF( ISERROR( MATCH(D1330,Sheet1!$B$25:$B$42) ), 1, MATCH(D1330,Sheet1!$B$25:$B$42))</f>
        <v>11</v>
      </c>
      <c r="D1330" s="83">
        <f>if(U1330, OFFSET(Sheet1!$P$9, 2*B1329-1, 0),T1329)</f>
        <v>5972.588988</v>
      </c>
      <c r="E1330" s="100">
        <f t="array" ref="E1330">index(Sheet1!$C$25:$H$42, C1330,B1330)</f>
        <v>154.9404023</v>
      </c>
      <c r="F1330" s="100">
        <f t="array" ref="F1330">index(Sheet1!$C$25:$H$42, C1330+1,B1330)</f>
        <v>169.0258934</v>
      </c>
      <c r="G1330" s="94">
        <f t="array" ref="G1330">index(Sheet1!$B$25:$B$42, C1330,1)</f>
        <v>5500</v>
      </c>
      <c r="H1330" s="94">
        <f t="array" ref="H1330">index(Sheet1!$B$25:$B$42, C1330+1,1)</f>
        <v>6000</v>
      </c>
      <c r="I1330" s="100">
        <f t="shared" si="17"/>
        <v>168.2536983</v>
      </c>
      <c r="J1330" s="100">
        <f t="array" ref="J1330">index(Sheet1!$F$47:$K$64, C1330,B1330)</f>
        <v>1387.59075</v>
      </c>
      <c r="K1330" s="100">
        <f t="array" ref="K1330">index(Sheet1!$F$47:$K$64, C1330+1,B1330)</f>
        <v>1347.9453</v>
      </c>
      <c r="L1330" s="102">
        <f t="shared" si="18"/>
        <v>1350.118744</v>
      </c>
      <c r="M1330" s="83">
        <f>L1330/( 0.5*Sheet1!$F$18/12)</f>
        <v>1294.68678</v>
      </c>
      <c r="N1330" s="83">
        <f t="shared" si="19"/>
        <v>0.3717159863</v>
      </c>
      <c r="O1330" s="83">
        <f t="shared" si="20"/>
        <v>532.4090924</v>
      </c>
      <c r="P1330" s="83">
        <f t="shared" si="21"/>
        <v>0.1528593432</v>
      </c>
      <c r="Q1330" s="83">
        <f t="shared" si="22"/>
        <v>1</v>
      </c>
      <c r="R1330" s="86">
        <f t="shared" si="31"/>
        <v>168.3017473</v>
      </c>
      <c r="S1330" s="83" t="str">
        <f>min(R1330, offset(Sheet1!$K$9,B1330-1,0))</f>
        <v>#DIV/0!</v>
      </c>
      <c r="T1330" s="83">
        <f t="shared" si="30"/>
        <v>5974.294607</v>
      </c>
      <c r="U1330" s="83">
        <f t="shared" si="26"/>
        <v>0</v>
      </c>
      <c r="V1330" s="83" t="str">
        <f t="shared" si="27"/>
        <v>#DIV/0!</v>
      </c>
      <c r="W1330" s="83" t="str">
        <f t="shared" si="28"/>
        <v>#DIV/0!</v>
      </c>
    </row>
    <row r="1331" ht="12.75" customHeight="1">
      <c r="A1331" s="83">
        <f t="shared" si="29"/>
        <v>27.18</v>
      </c>
      <c r="B1331" s="83">
        <f>IF( ISERROR( MATCH(R1330,Sheet1!$K$9:$K$13,1) ), 1,  MATCH(R1330,Sheet1!$K$9:$K$13,1)+1)</f>
        <v>4</v>
      </c>
      <c r="C1331" s="94">
        <f>IF( ISERROR( MATCH(D1331,Sheet1!$B$25:$B$42) ), 1, MATCH(D1331,Sheet1!$B$25:$B$42))</f>
        <v>11</v>
      </c>
      <c r="D1331" s="83">
        <f>if(U1331, OFFSET(Sheet1!$P$9, 2*B1330-1, 0),T1330)</f>
        <v>5974.294607</v>
      </c>
      <c r="E1331" s="100">
        <f t="array" ref="E1331">index(Sheet1!$C$25:$H$42, C1331,B1331)</f>
        <v>154.9404023</v>
      </c>
      <c r="F1331" s="100">
        <f t="array" ref="F1331">index(Sheet1!$C$25:$H$42, C1331+1,B1331)</f>
        <v>169.0258934</v>
      </c>
      <c r="G1331" s="94">
        <f t="array" ref="G1331">index(Sheet1!$B$25:$B$42, C1331,1)</f>
        <v>5500</v>
      </c>
      <c r="H1331" s="94">
        <f t="array" ref="H1331">index(Sheet1!$B$25:$B$42, C1331+1,1)</f>
        <v>6000</v>
      </c>
      <c r="I1331" s="100">
        <f t="shared" si="17"/>
        <v>168.3017473</v>
      </c>
      <c r="J1331" s="100">
        <f t="array" ref="J1331">index(Sheet1!$F$47:$K$64, C1331,B1331)</f>
        <v>1387.59075</v>
      </c>
      <c r="K1331" s="100">
        <f t="array" ref="K1331">index(Sheet1!$F$47:$K$64, C1331+1,B1331)</f>
        <v>1347.9453</v>
      </c>
      <c r="L1331" s="102">
        <f t="shared" si="18"/>
        <v>1349.983504</v>
      </c>
      <c r="M1331" s="83">
        <f>L1331/( 0.5*Sheet1!$F$18/12)</f>
        <v>1294.557093</v>
      </c>
      <c r="N1331" s="83">
        <f t="shared" si="19"/>
        <v>0.3716787519</v>
      </c>
      <c r="O1331" s="83">
        <f t="shared" si="20"/>
        <v>532.7132208</v>
      </c>
      <c r="P1331" s="83">
        <f t="shared" si="21"/>
        <v>0.1529466612</v>
      </c>
      <c r="Q1331" s="83">
        <f t="shared" si="22"/>
        <v>1</v>
      </c>
      <c r="R1331" s="86">
        <f t="shared" si="31"/>
        <v>168.3497689</v>
      </c>
      <c r="S1331" s="83" t="str">
        <f>min(R1331, offset(Sheet1!$K$9,B1331-1,0))</f>
        <v>#DIV/0!</v>
      </c>
      <c r="T1331" s="83">
        <f t="shared" si="30"/>
        <v>5975.999256</v>
      </c>
      <c r="U1331" s="83">
        <f t="shared" si="26"/>
        <v>0</v>
      </c>
      <c r="V1331" s="83" t="str">
        <f t="shared" si="27"/>
        <v>#DIV/0!</v>
      </c>
      <c r="W1331" s="83" t="str">
        <f t="shared" si="28"/>
        <v>#DIV/0!</v>
      </c>
    </row>
    <row r="1332" ht="12.75" customHeight="1">
      <c r="A1332" s="83">
        <f t="shared" si="29"/>
        <v>27.2</v>
      </c>
      <c r="B1332" s="83">
        <f>IF( ISERROR( MATCH(R1331,Sheet1!$K$9:$K$13,1) ), 1,  MATCH(R1331,Sheet1!$K$9:$K$13,1)+1)</f>
        <v>4</v>
      </c>
      <c r="C1332" s="94">
        <f>IF( ISERROR( MATCH(D1332,Sheet1!$B$25:$B$42) ), 1, MATCH(D1332,Sheet1!$B$25:$B$42))</f>
        <v>11</v>
      </c>
      <c r="D1332" s="83">
        <f>if(U1332, OFFSET(Sheet1!$P$9, 2*B1331-1, 0),T1331)</f>
        <v>5975.999256</v>
      </c>
      <c r="E1332" s="100">
        <f t="array" ref="E1332">index(Sheet1!$C$25:$H$42, C1332,B1332)</f>
        <v>154.9404023</v>
      </c>
      <c r="F1332" s="100">
        <f t="array" ref="F1332">index(Sheet1!$C$25:$H$42, C1332+1,B1332)</f>
        <v>169.0258934</v>
      </c>
      <c r="G1332" s="94">
        <f t="array" ref="G1332">index(Sheet1!$B$25:$B$42, C1332,1)</f>
        <v>5500</v>
      </c>
      <c r="H1332" s="94">
        <f t="array" ref="H1332">index(Sheet1!$B$25:$B$42, C1332+1,1)</f>
        <v>6000</v>
      </c>
      <c r="I1332" s="100">
        <f t="shared" si="17"/>
        <v>168.3497689</v>
      </c>
      <c r="J1332" s="100">
        <f t="array" ref="J1332">index(Sheet1!$F$47:$K$64, C1332,B1332)</f>
        <v>1387.59075</v>
      </c>
      <c r="K1332" s="100">
        <f t="array" ref="K1332">index(Sheet1!$F$47:$K$64, C1332+1,B1332)</f>
        <v>1347.9453</v>
      </c>
      <c r="L1332" s="102">
        <f t="shared" si="18"/>
        <v>1349.848341</v>
      </c>
      <c r="M1332" s="83">
        <f>L1332/( 0.5*Sheet1!$F$18/12)</f>
        <v>1294.427479</v>
      </c>
      <c r="N1332" s="83">
        <f t="shared" si="19"/>
        <v>0.3716415386</v>
      </c>
      <c r="O1332" s="83">
        <f t="shared" si="20"/>
        <v>533.0172629</v>
      </c>
      <c r="P1332" s="83">
        <f t="shared" si="21"/>
        <v>0.1530339543</v>
      </c>
      <c r="Q1332" s="83">
        <f t="shared" si="22"/>
        <v>1</v>
      </c>
      <c r="R1332" s="86">
        <f t="shared" si="31"/>
        <v>168.3977632</v>
      </c>
      <c r="S1332" s="83" t="str">
        <f>min(R1332, offset(Sheet1!$K$9,B1332-1,0))</f>
        <v>#DIV/0!</v>
      </c>
      <c r="T1332" s="83">
        <f t="shared" si="30"/>
        <v>5977.702935</v>
      </c>
      <c r="U1332" s="83">
        <f t="shared" si="26"/>
        <v>0</v>
      </c>
      <c r="V1332" s="83" t="str">
        <f t="shared" si="27"/>
        <v>#DIV/0!</v>
      </c>
      <c r="W1332" s="83" t="str">
        <f t="shared" si="28"/>
        <v>#DIV/0!</v>
      </c>
    </row>
    <row r="1333" ht="12.75" customHeight="1">
      <c r="A1333" s="83">
        <f t="shared" si="29"/>
        <v>27.22</v>
      </c>
      <c r="B1333" s="83">
        <f>IF( ISERROR( MATCH(R1332,Sheet1!$K$9:$K$13,1) ), 1,  MATCH(R1332,Sheet1!$K$9:$K$13,1)+1)</f>
        <v>4</v>
      </c>
      <c r="C1333" s="94">
        <f>IF( ISERROR( MATCH(D1333,Sheet1!$B$25:$B$42) ), 1, MATCH(D1333,Sheet1!$B$25:$B$42))</f>
        <v>11</v>
      </c>
      <c r="D1333" s="83">
        <f>if(U1333, OFFSET(Sheet1!$P$9, 2*B1332-1, 0),T1332)</f>
        <v>5977.702935</v>
      </c>
      <c r="E1333" s="100">
        <f t="array" ref="E1333">index(Sheet1!$C$25:$H$42, C1333,B1333)</f>
        <v>154.9404023</v>
      </c>
      <c r="F1333" s="100">
        <f t="array" ref="F1333">index(Sheet1!$C$25:$H$42, C1333+1,B1333)</f>
        <v>169.0258934</v>
      </c>
      <c r="G1333" s="94">
        <f t="array" ref="G1333">index(Sheet1!$B$25:$B$42, C1333,1)</f>
        <v>5500</v>
      </c>
      <c r="H1333" s="94">
        <f t="array" ref="H1333">index(Sheet1!$B$25:$B$42, C1333+1,1)</f>
        <v>6000</v>
      </c>
      <c r="I1333" s="100">
        <f t="shared" si="17"/>
        <v>168.3977632</v>
      </c>
      <c r="J1333" s="100">
        <f t="array" ref="J1333">index(Sheet1!$F$47:$K$64, C1333,B1333)</f>
        <v>1387.59075</v>
      </c>
      <c r="K1333" s="100">
        <f t="array" ref="K1333">index(Sheet1!$F$47:$K$64, C1333+1,B1333)</f>
        <v>1347.9453</v>
      </c>
      <c r="L1333" s="102">
        <f t="shared" si="18"/>
        <v>1349.713254</v>
      </c>
      <c r="M1333" s="83">
        <f>L1333/( 0.5*Sheet1!$F$18/12)</f>
        <v>1294.297939</v>
      </c>
      <c r="N1333" s="83">
        <f t="shared" si="19"/>
        <v>0.3716043466</v>
      </c>
      <c r="O1333" s="83">
        <f t="shared" si="20"/>
        <v>533.3212186</v>
      </c>
      <c r="P1333" s="83">
        <f t="shared" si="21"/>
        <v>0.1531212227</v>
      </c>
      <c r="Q1333" s="83">
        <f t="shared" si="22"/>
        <v>1</v>
      </c>
      <c r="R1333" s="86">
        <f t="shared" si="31"/>
        <v>168.4457302</v>
      </c>
      <c r="S1333" s="83" t="str">
        <f>min(R1333, offset(Sheet1!$K$9,B1333-1,0))</f>
        <v>#DIV/0!</v>
      </c>
      <c r="T1333" s="83">
        <f t="shared" si="30"/>
        <v>5979.405644</v>
      </c>
      <c r="U1333" s="83">
        <f t="shared" si="26"/>
        <v>0</v>
      </c>
      <c r="V1333" s="83" t="str">
        <f t="shared" si="27"/>
        <v>#DIV/0!</v>
      </c>
      <c r="W1333" s="83" t="str">
        <f t="shared" si="28"/>
        <v>#DIV/0!</v>
      </c>
    </row>
    <row r="1334" ht="12.75" customHeight="1">
      <c r="A1334" s="83">
        <f t="shared" si="29"/>
        <v>27.24</v>
      </c>
      <c r="B1334" s="83">
        <f>IF( ISERROR( MATCH(R1333,Sheet1!$K$9:$K$13,1) ), 1,  MATCH(R1333,Sheet1!$K$9:$K$13,1)+1)</f>
        <v>4</v>
      </c>
      <c r="C1334" s="94">
        <f>IF( ISERROR( MATCH(D1334,Sheet1!$B$25:$B$42) ), 1, MATCH(D1334,Sheet1!$B$25:$B$42))</f>
        <v>11</v>
      </c>
      <c r="D1334" s="83">
        <f>if(U1334, OFFSET(Sheet1!$P$9, 2*B1333-1, 0),T1333)</f>
        <v>5979.405644</v>
      </c>
      <c r="E1334" s="100">
        <f t="array" ref="E1334">index(Sheet1!$C$25:$H$42, C1334,B1334)</f>
        <v>154.9404023</v>
      </c>
      <c r="F1334" s="100">
        <f t="array" ref="F1334">index(Sheet1!$C$25:$H$42, C1334+1,B1334)</f>
        <v>169.0258934</v>
      </c>
      <c r="G1334" s="94">
        <f t="array" ref="G1334">index(Sheet1!$B$25:$B$42, C1334,1)</f>
        <v>5500</v>
      </c>
      <c r="H1334" s="94">
        <f t="array" ref="H1334">index(Sheet1!$B$25:$B$42, C1334+1,1)</f>
        <v>6000</v>
      </c>
      <c r="I1334" s="100">
        <f t="shared" si="17"/>
        <v>168.4457302</v>
      </c>
      <c r="J1334" s="100">
        <f t="array" ref="J1334">index(Sheet1!$F$47:$K$64, C1334,B1334)</f>
        <v>1387.59075</v>
      </c>
      <c r="K1334" s="100">
        <f t="array" ref="K1334">index(Sheet1!$F$47:$K$64, C1334+1,B1334)</f>
        <v>1347.9453</v>
      </c>
      <c r="L1334" s="102">
        <f t="shared" si="18"/>
        <v>1349.578245</v>
      </c>
      <c r="M1334" s="83">
        <f>L1334/( 0.5*Sheet1!$F$18/12)</f>
        <v>1294.168473</v>
      </c>
      <c r="N1334" s="83">
        <f t="shared" si="19"/>
        <v>0.3715671757</v>
      </c>
      <c r="O1334" s="83">
        <f t="shared" si="20"/>
        <v>533.6250879</v>
      </c>
      <c r="P1334" s="83">
        <f t="shared" si="21"/>
        <v>0.1532084662</v>
      </c>
      <c r="Q1334" s="83">
        <f t="shared" si="22"/>
        <v>1</v>
      </c>
      <c r="R1334" s="86">
        <f t="shared" si="31"/>
        <v>168.4936698</v>
      </c>
      <c r="S1334" s="83" t="str">
        <f>min(R1334, offset(Sheet1!$K$9,B1334-1,0))</f>
        <v>#DIV/0!</v>
      </c>
      <c r="T1334" s="83">
        <f t="shared" si="30"/>
        <v>5981.107383</v>
      </c>
      <c r="U1334" s="83">
        <f t="shared" si="26"/>
        <v>0</v>
      </c>
      <c r="V1334" s="83" t="str">
        <f t="shared" si="27"/>
        <v>#DIV/0!</v>
      </c>
      <c r="W1334" s="83" t="str">
        <f t="shared" si="28"/>
        <v>#DIV/0!</v>
      </c>
    </row>
    <row r="1335" ht="12.75" customHeight="1">
      <c r="A1335" s="83">
        <f t="shared" si="29"/>
        <v>27.26</v>
      </c>
      <c r="B1335" s="83">
        <f>IF( ISERROR( MATCH(R1334,Sheet1!$K$9:$K$13,1) ), 1,  MATCH(R1334,Sheet1!$K$9:$K$13,1)+1)</f>
        <v>4</v>
      </c>
      <c r="C1335" s="94">
        <f>IF( ISERROR( MATCH(D1335,Sheet1!$B$25:$B$42) ), 1, MATCH(D1335,Sheet1!$B$25:$B$42))</f>
        <v>11</v>
      </c>
      <c r="D1335" s="83">
        <f>if(U1335, OFFSET(Sheet1!$P$9, 2*B1334-1, 0),T1334)</f>
        <v>5981.107383</v>
      </c>
      <c r="E1335" s="100">
        <f t="array" ref="E1335">index(Sheet1!$C$25:$H$42, C1335,B1335)</f>
        <v>154.9404023</v>
      </c>
      <c r="F1335" s="100">
        <f t="array" ref="F1335">index(Sheet1!$C$25:$H$42, C1335+1,B1335)</f>
        <v>169.0258934</v>
      </c>
      <c r="G1335" s="94">
        <f t="array" ref="G1335">index(Sheet1!$B$25:$B$42, C1335,1)</f>
        <v>5500</v>
      </c>
      <c r="H1335" s="94">
        <f t="array" ref="H1335">index(Sheet1!$B$25:$B$42, C1335+1,1)</f>
        <v>6000</v>
      </c>
      <c r="I1335" s="100">
        <f t="shared" si="17"/>
        <v>168.4936698</v>
      </c>
      <c r="J1335" s="100">
        <f t="array" ref="J1335">index(Sheet1!$F$47:$K$64, C1335,B1335)</f>
        <v>1387.59075</v>
      </c>
      <c r="K1335" s="100">
        <f t="array" ref="K1335">index(Sheet1!$F$47:$K$64, C1335+1,B1335)</f>
        <v>1347.9453</v>
      </c>
      <c r="L1335" s="102">
        <f t="shared" si="18"/>
        <v>1349.443313</v>
      </c>
      <c r="M1335" s="83">
        <f>L1335/( 0.5*Sheet1!$F$18/12)</f>
        <v>1294.03908</v>
      </c>
      <c r="N1335" s="83">
        <f t="shared" si="19"/>
        <v>0.3715300259</v>
      </c>
      <c r="O1335" s="83">
        <f t="shared" si="20"/>
        <v>533.9288705</v>
      </c>
      <c r="P1335" s="83">
        <f t="shared" si="21"/>
        <v>0.1532956849</v>
      </c>
      <c r="Q1335" s="83">
        <f t="shared" si="22"/>
        <v>1</v>
      </c>
      <c r="R1335" s="86">
        <f t="shared" si="31"/>
        <v>168.5415822</v>
      </c>
      <c r="S1335" s="83" t="str">
        <f>min(R1335, offset(Sheet1!$K$9,B1335-1,0))</f>
        <v>#DIV/0!</v>
      </c>
      <c r="T1335" s="83">
        <f t="shared" si="30"/>
        <v>5982.808153</v>
      </c>
      <c r="U1335" s="83">
        <f t="shared" si="26"/>
        <v>0</v>
      </c>
      <c r="V1335" s="83" t="str">
        <f t="shared" si="27"/>
        <v>#DIV/0!</v>
      </c>
      <c r="W1335" s="83" t="str">
        <f t="shared" si="28"/>
        <v>#DIV/0!</v>
      </c>
    </row>
    <row r="1336" ht="12.75" customHeight="1">
      <c r="A1336" s="83">
        <f t="shared" si="29"/>
        <v>27.28</v>
      </c>
      <c r="B1336" s="83">
        <f>IF( ISERROR( MATCH(R1335,Sheet1!$K$9:$K$13,1) ), 1,  MATCH(R1335,Sheet1!$K$9:$K$13,1)+1)</f>
        <v>4</v>
      </c>
      <c r="C1336" s="94">
        <f>IF( ISERROR( MATCH(D1336,Sheet1!$B$25:$B$42) ), 1, MATCH(D1336,Sheet1!$B$25:$B$42))</f>
        <v>11</v>
      </c>
      <c r="D1336" s="83">
        <f>if(U1336, OFFSET(Sheet1!$P$9, 2*B1335-1, 0),T1335)</f>
        <v>5982.808153</v>
      </c>
      <c r="E1336" s="100">
        <f t="array" ref="E1336">index(Sheet1!$C$25:$H$42, C1336,B1336)</f>
        <v>154.9404023</v>
      </c>
      <c r="F1336" s="100">
        <f t="array" ref="F1336">index(Sheet1!$C$25:$H$42, C1336+1,B1336)</f>
        <v>169.0258934</v>
      </c>
      <c r="G1336" s="94">
        <f t="array" ref="G1336">index(Sheet1!$B$25:$B$42, C1336,1)</f>
        <v>5500</v>
      </c>
      <c r="H1336" s="94">
        <f t="array" ref="H1336">index(Sheet1!$B$25:$B$42, C1336+1,1)</f>
        <v>6000</v>
      </c>
      <c r="I1336" s="100">
        <f t="shared" si="17"/>
        <v>168.5415822</v>
      </c>
      <c r="J1336" s="100">
        <f t="array" ref="J1336">index(Sheet1!$F$47:$K$64, C1336,B1336)</f>
        <v>1387.59075</v>
      </c>
      <c r="K1336" s="100">
        <f t="array" ref="K1336">index(Sheet1!$F$47:$K$64, C1336+1,B1336)</f>
        <v>1347.9453</v>
      </c>
      <c r="L1336" s="102">
        <f t="shared" si="18"/>
        <v>1349.308457</v>
      </c>
      <c r="M1336" s="83">
        <f>L1336/( 0.5*Sheet1!$F$18/12)</f>
        <v>1293.909762</v>
      </c>
      <c r="N1336" s="83">
        <f t="shared" si="19"/>
        <v>0.3714928974</v>
      </c>
      <c r="O1336" s="83">
        <f t="shared" si="20"/>
        <v>534.2325666</v>
      </c>
      <c r="P1336" s="83">
        <f t="shared" si="21"/>
        <v>0.1533828787</v>
      </c>
      <c r="Q1336" s="83">
        <f t="shared" si="22"/>
        <v>1</v>
      </c>
      <c r="R1336" s="86">
        <f t="shared" si="31"/>
        <v>168.5894673</v>
      </c>
      <c r="S1336" s="83" t="str">
        <f>min(R1336, offset(Sheet1!$K$9,B1336-1,0))</f>
        <v>#DIV/0!</v>
      </c>
      <c r="T1336" s="83">
        <f t="shared" si="30"/>
        <v>5984.507954</v>
      </c>
      <c r="U1336" s="83">
        <f t="shared" si="26"/>
        <v>0</v>
      </c>
      <c r="V1336" s="83" t="str">
        <f t="shared" si="27"/>
        <v>#DIV/0!</v>
      </c>
      <c r="W1336" s="83" t="str">
        <f t="shared" si="28"/>
        <v>#DIV/0!</v>
      </c>
    </row>
    <row r="1337" ht="12.75" customHeight="1">
      <c r="A1337" s="83">
        <f t="shared" si="29"/>
        <v>27.3</v>
      </c>
      <c r="B1337" s="83">
        <f>IF( ISERROR( MATCH(R1336,Sheet1!$K$9:$K$13,1) ), 1,  MATCH(R1336,Sheet1!$K$9:$K$13,1)+1)</f>
        <v>4</v>
      </c>
      <c r="C1337" s="94">
        <f>IF( ISERROR( MATCH(D1337,Sheet1!$B$25:$B$42) ), 1, MATCH(D1337,Sheet1!$B$25:$B$42))</f>
        <v>11</v>
      </c>
      <c r="D1337" s="83">
        <f>if(U1337, OFFSET(Sheet1!$P$9, 2*B1336-1, 0),T1336)</f>
        <v>5984.507954</v>
      </c>
      <c r="E1337" s="100">
        <f t="array" ref="E1337">index(Sheet1!$C$25:$H$42, C1337,B1337)</f>
        <v>154.9404023</v>
      </c>
      <c r="F1337" s="100">
        <f t="array" ref="F1337">index(Sheet1!$C$25:$H$42, C1337+1,B1337)</f>
        <v>169.0258934</v>
      </c>
      <c r="G1337" s="94">
        <f t="array" ref="G1337">index(Sheet1!$B$25:$B$42, C1337,1)</f>
        <v>5500</v>
      </c>
      <c r="H1337" s="94">
        <f t="array" ref="H1337">index(Sheet1!$B$25:$B$42, C1337+1,1)</f>
        <v>6000</v>
      </c>
      <c r="I1337" s="100">
        <f t="shared" si="17"/>
        <v>168.5894673</v>
      </c>
      <c r="J1337" s="100">
        <f t="array" ref="J1337">index(Sheet1!$F$47:$K$64, C1337,B1337)</f>
        <v>1387.59075</v>
      </c>
      <c r="K1337" s="100">
        <f t="array" ref="K1337">index(Sheet1!$F$47:$K$64, C1337+1,B1337)</f>
        <v>1347.9453</v>
      </c>
      <c r="L1337" s="102">
        <f t="shared" si="18"/>
        <v>1349.173678</v>
      </c>
      <c r="M1337" s="83">
        <f>L1337/( 0.5*Sheet1!$F$18/12)</f>
        <v>1293.780516</v>
      </c>
      <c r="N1337" s="83">
        <f t="shared" si="19"/>
        <v>0.37145579</v>
      </c>
      <c r="O1337" s="83">
        <f t="shared" si="20"/>
        <v>534.5361758</v>
      </c>
      <c r="P1337" s="83">
        <f t="shared" si="21"/>
        <v>0.1534700476</v>
      </c>
      <c r="Q1337" s="83">
        <f t="shared" si="22"/>
        <v>1</v>
      </c>
      <c r="R1337" s="86">
        <f t="shared" si="31"/>
        <v>168.637325</v>
      </c>
      <c r="S1337" s="83" t="str">
        <f>min(R1337, offset(Sheet1!$K$9,B1337-1,0))</f>
        <v>#DIV/0!</v>
      </c>
      <c r="T1337" s="83">
        <f t="shared" si="30"/>
        <v>5986.206786</v>
      </c>
      <c r="U1337" s="83">
        <f t="shared" si="26"/>
        <v>0</v>
      </c>
      <c r="V1337" s="83" t="str">
        <f t="shared" si="27"/>
        <v>#DIV/0!</v>
      </c>
      <c r="W1337" s="83" t="str">
        <f t="shared" si="28"/>
        <v>#DIV/0!</v>
      </c>
    </row>
    <row r="1338" ht="12.75" customHeight="1">
      <c r="A1338" s="83">
        <f t="shared" si="29"/>
        <v>27.32</v>
      </c>
      <c r="B1338" s="83">
        <f>IF( ISERROR( MATCH(R1337,Sheet1!$K$9:$K$13,1) ), 1,  MATCH(R1337,Sheet1!$K$9:$K$13,1)+1)</f>
        <v>4</v>
      </c>
      <c r="C1338" s="94">
        <f>IF( ISERROR( MATCH(D1338,Sheet1!$B$25:$B$42) ), 1, MATCH(D1338,Sheet1!$B$25:$B$42))</f>
        <v>11</v>
      </c>
      <c r="D1338" s="83">
        <f>if(U1338, OFFSET(Sheet1!$P$9, 2*B1337-1, 0),T1337)</f>
        <v>5986.206786</v>
      </c>
      <c r="E1338" s="100">
        <f t="array" ref="E1338">index(Sheet1!$C$25:$H$42, C1338,B1338)</f>
        <v>154.9404023</v>
      </c>
      <c r="F1338" s="100">
        <f t="array" ref="F1338">index(Sheet1!$C$25:$H$42, C1338+1,B1338)</f>
        <v>169.0258934</v>
      </c>
      <c r="G1338" s="94">
        <f t="array" ref="G1338">index(Sheet1!$B$25:$B$42, C1338,1)</f>
        <v>5500</v>
      </c>
      <c r="H1338" s="94">
        <f t="array" ref="H1338">index(Sheet1!$B$25:$B$42, C1338+1,1)</f>
        <v>6000</v>
      </c>
      <c r="I1338" s="100">
        <f t="shared" si="17"/>
        <v>168.637325</v>
      </c>
      <c r="J1338" s="100">
        <f t="array" ref="J1338">index(Sheet1!$F$47:$K$64, C1338,B1338)</f>
        <v>1387.59075</v>
      </c>
      <c r="K1338" s="100">
        <f t="array" ref="K1338">index(Sheet1!$F$47:$K$64, C1338+1,B1338)</f>
        <v>1347.9453</v>
      </c>
      <c r="L1338" s="102">
        <f t="shared" si="18"/>
        <v>1349.038976</v>
      </c>
      <c r="M1338" s="83">
        <f>L1338/( 0.5*Sheet1!$F$18/12)</f>
        <v>1293.651345</v>
      </c>
      <c r="N1338" s="83">
        <f t="shared" si="19"/>
        <v>0.3714187037</v>
      </c>
      <c r="O1338" s="83">
        <f t="shared" si="20"/>
        <v>534.8396983</v>
      </c>
      <c r="P1338" s="83">
        <f t="shared" si="21"/>
        <v>0.1535571916</v>
      </c>
      <c r="Q1338" s="83">
        <f t="shared" si="22"/>
        <v>1</v>
      </c>
      <c r="R1338" s="86">
        <f t="shared" si="31"/>
        <v>168.6851556</v>
      </c>
      <c r="S1338" s="83" t="str">
        <f>min(R1338, offset(Sheet1!$K$9,B1338-1,0))</f>
        <v>#DIV/0!</v>
      </c>
      <c r="T1338" s="83">
        <f t="shared" si="30"/>
        <v>5987.90465</v>
      </c>
      <c r="U1338" s="83">
        <f t="shared" si="26"/>
        <v>0</v>
      </c>
      <c r="V1338" s="83" t="str">
        <f t="shared" si="27"/>
        <v>#DIV/0!</v>
      </c>
      <c r="W1338" s="83" t="str">
        <f t="shared" si="28"/>
        <v>#DIV/0!</v>
      </c>
    </row>
    <row r="1339" ht="12.75" customHeight="1">
      <c r="A1339" s="83">
        <f t="shared" si="29"/>
        <v>27.34</v>
      </c>
      <c r="B1339" s="83">
        <f>IF( ISERROR( MATCH(R1338,Sheet1!$K$9:$K$13,1) ), 1,  MATCH(R1338,Sheet1!$K$9:$K$13,1)+1)</f>
        <v>4</v>
      </c>
      <c r="C1339" s="94">
        <f>IF( ISERROR( MATCH(D1339,Sheet1!$B$25:$B$42) ), 1, MATCH(D1339,Sheet1!$B$25:$B$42))</f>
        <v>11</v>
      </c>
      <c r="D1339" s="83">
        <f>if(U1339, OFFSET(Sheet1!$P$9, 2*B1338-1, 0),T1338)</f>
        <v>5987.90465</v>
      </c>
      <c r="E1339" s="100">
        <f t="array" ref="E1339">index(Sheet1!$C$25:$H$42, C1339,B1339)</f>
        <v>154.9404023</v>
      </c>
      <c r="F1339" s="100">
        <f t="array" ref="F1339">index(Sheet1!$C$25:$H$42, C1339+1,B1339)</f>
        <v>169.0258934</v>
      </c>
      <c r="G1339" s="94">
        <f t="array" ref="G1339">index(Sheet1!$B$25:$B$42, C1339,1)</f>
        <v>5500</v>
      </c>
      <c r="H1339" s="94">
        <f t="array" ref="H1339">index(Sheet1!$B$25:$B$42, C1339+1,1)</f>
        <v>6000</v>
      </c>
      <c r="I1339" s="100">
        <f t="shared" si="17"/>
        <v>168.6851556</v>
      </c>
      <c r="J1339" s="100">
        <f t="array" ref="J1339">index(Sheet1!$F$47:$K$64, C1339,B1339)</f>
        <v>1387.59075</v>
      </c>
      <c r="K1339" s="100">
        <f t="array" ref="K1339">index(Sheet1!$F$47:$K$64, C1339+1,B1339)</f>
        <v>1347.9453</v>
      </c>
      <c r="L1339" s="102">
        <f t="shared" si="18"/>
        <v>1348.904351</v>
      </c>
      <c r="M1339" s="83">
        <f>L1339/( 0.5*Sheet1!$F$18/12)</f>
        <v>1293.522247</v>
      </c>
      <c r="N1339" s="83">
        <f t="shared" si="19"/>
        <v>0.3713816385</v>
      </c>
      <c r="O1339" s="83">
        <f t="shared" si="20"/>
        <v>535.1431339</v>
      </c>
      <c r="P1339" s="83">
        <f t="shared" si="21"/>
        <v>0.1536443106</v>
      </c>
      <c r="Q1339" s="83">
        <f t="shared" si="22"/>
        <v>1</v>
      </c>
      <c r="R1339" s="86">
        <f t="shared" si="31"/>
        <v>168.7329588</v>
      </c>
      <c r="S1339" s="83" t="str">
        <f>min(R1339, offset(Sheet1!$K$9,B1339-1,0))</f>
        <v>#DIV/0!</v>
      </c>
      <c r="T1339" s="83">
        <f t="shared" si="30"/>
        <v>5989.601547</v>
      </c>
      <c r="U1339" s="83">
        <f t="shared" si="26"/>
        <v>0</v>
      </c>
      <c r="V1339" s="83" t="str">
        <f t="shared" si="27"/>
        <v>#DIV/0!</v>
      </c>
      <c r="W1339" s="83" t="str">
        <f t="shared" si="28"/>
        <v>#DIV/0!</v>
      </c>
    </row>
    <row r="1340" ht="12.75" customHeight="1">
      <c r="A1340" s="83">
        <f t="shared" si="29"/>
        <v>27.36</v>
      </c>
      <c r="B1340" s="83">
        <f>IF( ISERROR( MATCH(R1339,Sheet1!$K$9:$K$13,1) ), 1,  MATCH(R1339,Sheet1!$K$9:$K$13,1)+1)</f>
        <v>4</v>
      </c>
      <c r="C1340" s="94">
        <f>IF( ISERROR( MATCH(D1340,Sheet1!$B$25:$B$42) ), 1, MATCH(D1340,Sheet1!$B$25:$B$42))</f>
        <v>11</v>
      </c>
      <c r="D1340" s="83">
        <f>if(U1340, OFFSET(Sheet1!$P$9, 2*B1339-1, 0),T1339)</f>
        <v>5989.601547</v>
      </c>
      <c r="E1340" s="100">
        <f t="array" ref="E1340">index(Sheet1!$C$25:$H$42, C1340,B1340)</f>
        <v>154.9404023</v>
      </c>
      <c r="F1340" s="100">
        <f t="array" ref="F1340">index(Sheet1!$C$25:$H$42, C1340+1,B1340)</f>
        <v>169.0258934</v>
      </c>
      <c r="G1340" s="94">
        <f t="array" ref="G1340">index(Sheet1!$B$25:$B$42, C1340,1)</f>
        <v>5500</v>
      </c>
      <c r="H1340" s="94">
        <f t="array" ref="H1340">index(Sheet1!$B$25:$B$42, C1340+1,1)</f>
        <v>6000</v>
      </c>
      <c r="I1340" s="100">
        <f t="shared" si="17"/>
        <v>168.7329588</v>
      </c>
      <c r="J1340" s="100">
        <f t="array" ref="J1340">index(Sheet1!$F$47:$K$64, C1340,B1340)</f>
        <v>1387.59075</v>
      </c>
      <c r="K1340" s="100">
        <f t="array" ref="K1340">index(Sheet1!$F$47:$K$64, C1340+1,B1340)</f>
        <v>1347.9453</v>
      </c>
      <c r="L1340" s="102">
        <f t="shared" si="18"/>
        <v>1348.769803</v>
      </c>
      <c r="M1340" s="83">
        <f>L1340/( 0.5*Sheet1!$F$18/12)</f>
        <v>1293.393223</v>
      </c>
      <c r="N1340" s="83">
        <f t="shared" si="19"/>
        <v>0.3713445945</v>
      </c>
      <c r="O1340" s="83">
        <f t="shared" si="20"/>
        <v>535.4464824</v>
      </c>
      <c r="P1340" s="83">
        <f t="shared" si="21"/>
        <v>0.1537314047</v>
      </c>
      <c r="Q1340" s="83">
        <f t="shared" si="22"/>
        <v>1</v>
      </c>
      <c r="R1340" s="86">
        <f t="shared" si="31"/>
        <v>168.7807348</v>
      </c>
      <c r="S1340" s="83" t="str">
        <f>min(R1340, offset(Sheet1!$K$9,B1340-1,0))</f>
        <v>#DIV/0!</v>
      </c>
      <c r="T1340" s="83">
        <f t="shared" si="30"/>
        <v>5991.297476</v>
      </c>
      <c r="U1340" s="83">
        <f t="shared" si="26"/>
        <v>0</v>
      </c>
      <c r="V1340" s="83" t="str">
        <f t="shared" si="27"/>
        <v>#DIV/0!</v>
      </c>
      <c r="W1340" s="83" t="str">
        <f t="shared" si="28"/>
        <v>#DIV/0!</v>
      </c>
    </row>
    <row r="1341" ht="12.75" customHeight="1">
      <c r="A1341" s="83">
        <f t="shared" si="29"/>
        <v>27.38</v>
      </c>
      <c r="B1341" s="83">
        <f>IF( ISERROR( MATCH(R1340,Sheet1!$K$9:$K$13,1) ), 1,  MATCH(R1340,Sheet1!$K$9:$K$13,1)+1)</f>
        <v>4</v>
      </c>
      <c r="C1341" s="94">
        <f>IF( ISERROR( MATCH(D1341,Sheet1!$B$25:$B$42) ), 1, MATCH(D1341,Sheet1!$B$25:$B$42))</f>
        <v>11</v>
      </c>
      <c r="D1341" s="83">
        <f>if(U1341, OFFSET(Sheet1!$P$9, 2*B1340-1, 0),T1340)</f>
        <v>5991.297476</v>
      </c>
      <c r="E1341" s="100">
        <f t="array" ref="E1341">index(Sheet1!$C$25:$H$42, C1341,B1341)</f>
        <v>154.9404023</v>
      </c>
      <c r="F1341" s="100">
        <f t="array" ref="F1341">index(Sheet1!$C$25:$H$42, C1341+1,B1341)</f>
        <v>169.0258934</v>
      </c>
      <c r="G1341" s="94">
        <f t="array" ref="G1341">index(Sheet1!$B$25:$B$42, C1341,1)</f>
        <v>5500</v>
      </c>
      <c r="H1341" s="94">
        <f t="array" ref="H1341">index(Sheet1!$B$25:$B$42, C1341+1,1)</f>
        <v>6000</v>
      </c>
      <c r="I1341" s="100">
        <f t="shared" si="17"/>
        <v>168.7807348</v>
      </c>
      <c r="J1341" s="100">
        <f t="array" ref="J1341">index(Sheet1!$F$47:$K$64, C1341,B1341)</f>
        <v>1387.59075</v>
      </c>
      <c r="K1341" s="100">
        <f t="array" ref="K1341">index(Sheet1!$F$47:$K$64, C1341+1,B1341)</f>
        <v>1347.9453</v>
      </c>
      <c r="L1341" s="102">
        <f t="shared" si="18"/>
        <v>1348.635331</v>
      </c>
      <c r="M1341" s="83">
        <f>L1341/( 0.5*Sheet1!$F$18/12)</f>
        <v>1293.264272</v>
      </c>
      <c r="N1341" s="83">
        <f t="shared" si="19"/>
        <v>0.3713075717</v>
      </c>
      <c r="O1341" s="83">
        <f t="shared" si="20"/>
        <v>535.7497439</v>
      </c>
      <c r="P1341" s="83">
        <f t="shared" si="21"/>
        <v>0.1538184737</v>
      </c>
      <c r="Q1341" s="83">
        <f t="shared" si="22"/>
        <v>1</v>
      </c>
      <c r="R1341" s="86">
        <f t="shared" si="31"/>
        <v>168.8284835</v>
      </c>
      <c r="S1341" s="83" t="str">
        <f>min(R1341, offset(Sheet1!$K$9,B1341-1,0))</f>
        <v>#DIV/0!</v>
      </c>
      <c r="T1341" s="83">
        <f t="shared" si="30"/>
        <v>5992.992438</v>
      </c>
      <c r="U1341" s="83">
        <f t="shared" si="26"/>
        <v>0</v>
      </c>
      <c r="V1341" s="83" t="str">
        <f t="shared" si="27"/>
        <v>#DIV/0!</v>
      </c>
      <c r="W1341" s="83" t="str">
        <f t="shared" si="28"/>
        <v>#DIV/0!</v>
      </c>
    </row>
    <row r="1342" ht="12.75" customHeight="1">
      <c r="A1342" s="83">
        <f t="shared" si="29"/>
        <v>27.4</v>
      </c>
      <c r="B1342" s="83">
        <f>IF( ISERROR( MATCH(R1341,Sheet1!$K$9:$K$13,1) ), 1,  MATCH(R1341,Sheet1!$K$9:$K$13,1)+1)</f>
        <v>4</v>
      </c>
      <c r="C1342" s="94">
        <f>IF( ISERROR( MATCH(D1342,Sheet1!$B$25:$B$42) ), 1, MATCH(D1342,Sheet1!$B$25:$B$42))</f>
        <v>11</v>
      </c>
      <c r="D1342" s="83">
        <f>if(U1342, OFFSET(Sheet1!$P$9, 2*B1341-1, 0),T1341)</f>
        <v>5992.992438</v>
      </c>
      <c r="E1342" s="100">
        <f t="array" ref="E1342">index(Sheet1!$C$25:$H$42, C1342,B1342)</f>
        <v>154.9404023</v>
      </c>
      <c r="F1342" s="100">
        <f t="array" ref="F1342">index(Sheet1!$C$25:$H$42, C1342+1,B1342)</f>
        <v>169.0258934</v>
      </c>
      <c r="G1342" s="94">
        <f t="array" ref="G1342">index(Sheet1!$B$25:$B$42, C1342,1)</f>
        <v>5500</v>
      </c>
      <c r="H1342" s="94">
        <f t="array" ref="H1342">index(Sheet1!$B$25:$B$42, C1342+1,1)</f>
        <v>6000</v>
      </c>
      <c r="I1342" s="100">
        <f t="shared" si="17"/>
        <v>168.8284835</v>
      </c>
      <c r="J1342" s="100">
        <f t="array" ref="J1342">index(Sheet1!$F$47:$K$64, C1342,B1342)</f>
        <v>1387.59075</v>
      </c>
      <c r="K1342" s="100">
        <f t="array" ref="K1342">index(Sheet1!$F$47:$K$64, C1342+1,B1342)</f>
        <v>1347.9453</v>
      </c>
      <c r="L1342" s="102">
        <f t="shared" si="18"/>
        <v>1348.500936</v>
      </c>
      <c r="M1342" s="83">
        <f>L1342/( 0.5*Sheet1!$F$18/12)</f>
        <v>1293.135395</v>
      </c>
      <c r="N1342" s="83">
        <f t="shared" si="19"/>
        <v>0.3712705699</v>
      </c>
      <c r="O1342" s="83">
        <f t="shared" si="20"/>
        <v>536.0529183</v>
      </c>
      <c r="P1342" s="83">
        <f t="shared" si="21"/>
        <v>0.1539055177</v>
      </c>
      <c r="Q1342" s="83">
        <f t="shared" si="22"/>
        <v>1</v>
      </c>
      <c r="R1342" s="86">
        <f t="shared" si="31"/>
        <v>168.876205</v>
      </c>
      <c r="S1342" s="83" t="str">
        <f>min(R1342, offset(Sheet1!$K$9,B1342-1,0))</f>
        <v>#DIV/0!</v>
      </c>
      <c r="T1342" s="83">
        <f t="shared" si="30"/>
        <v>5994.686433</v>
      </c>
      <c r="U1342" s="83">
        <f t="shared" si="26"/>
        <v>0</v>
      </c>
      <c r="V1342" s="83" t="str">
        <f t="shared" si="27"/>
        <v>#DIV/0!</v>
      </c>
      <c r="W1342" s="83" t="str">
        <f t="shared" si="28"/>
        <v>#DIV/0!</v>
      </c>
    </row>
    <row r="1343" ht="12.75" customHeight="1">
      <c r="A1343" s="83">
        <f t="shared" si="29"/>
        <v>27.42</v>
      </c>
      <c r="B1343" s="83">
        <f>IF( ISERROR( MATCH(R1342,Sheet1!$K$9:$K$13,1) ), 1,  MATCH(R1342,Sheet1!$K$9:$K$13,1)+1)</f>
        <v>4</v>
      </c>
      <c r="C1343" s="94">
        <f>IF( ISERROR( MATCH(D1343,Sheet1!$B$25:$B$42) ), 1, MATCH(D1343,Sheet1!$B$25:$B$42))</f>
        <v>11</v>
      </c>
      <c r="D1343" s="83">
        <f>if(U1343, OFFSET(Sheet1!$P$9, 2*B1342-1, 0),T1342)</f>
        <v>5994.686433</v>
      </c>
      <c r="E1343" s="100">
        <f t="array" ref="E1343">index(Sheet1!$C$25:$H$42, C1343,B1343)</f>
        <v>154.9404023</v>
      </c>
      <c r="F1343" s="100">
        <f t="array" ref="F1343">index(Sheet1!$C$25:$H$42, C1343+1,B1343)</f>
        <v>169.0258934</v>
      </c>
      <c r="G1343" s="94">
        <f t="array" ref="G1343">index(Sheet1!$B$25:$B$42, C1343,1)</f>
        <v>5500</v>
      </c>
      <c r="H1343" s="94">
        <f t="array" ref="H1343">index(Sheet1!$B$25:$B$42, C1343+1,1)</f>
        <v>6000</v>
      </c>
      <c r="I1343" s="100">
        <f t="shared" si="17"/>
        <v>168.876205</v>
      </c>
      <c r="J1343" s="100">
        <f t="array" ref="J1343">index(Sheet1!$F$47:$K$64, C1343,B1343)</f>
        <v>1387.59075</v>
      </c>
      <c r="K1343" s="100">
        <f t="array" ref="K1343">index(Sheet1!$F$47:$K$64, C1343+1,B1343)</f>
        <v>1347.9453</v>
      </c>
      <c r="L1343" s="102">
        <f t="shared" si="18"/>
        <v>1348.366617</v>
      </c>
      <c r="M1343" s="83">
        <f>L1343/( 0.5*Sheet1!$F$18/12)</f>
        <v>1293.006591</v>
      </c>
      <c r="N1343" s="83">
        <f t="shared" si="19"/>
        <v>0.3712335892</v>
      </c>
      <c r="O1343" s="83">
        <f t="shared" si="20"/>
        <v>536.3560054</v>
      </c>
      <c r="P1343" s="83">
        <f t="shared" si="21"/>
        <v>0.1539925367</v>
      </c>
      <c r="Q1343" s="83">
        <f t="shared" si="22"/>
        <v>1</v>
      </c>
      <c r="R1343" s="86">
        <f t="shared" si="31"/>
        <v>168.9238993</v>
      </c>
      <c r="S1343" s="83" t="str">
        <f>min(R1343, offset(Sheet1!$K$9,B1343-1,0))</f>
        <v>#DIV/0!</v>
      </c>
      <c r="T1343" s="83">
        <f t="shared" si="30"/>
        <v>5996.379462</v>
      </c>
      <c r="U1343" s="83">
        <f t="shared" si="26"/>
        <v>0</v>
      </c>
      <c r="V1343" s="83" t="str">
        <f t="shared" si="27"/>
        <v>#DIV/0!</v>
      </c>
      <c r="W1343" s="83" t="str">
        <f t="shared" si="28"/>
        <v>#DIV/0!</v>
      </c>
    </row>
    <row r="1344" ht="12.75" customHeight="1">
      <c r="A1344" s="83">
        <f t="shared" si="29"/>
        <v>27.44</v>
      </c>
      <c r="B1344" s="83">
        <f>IF( ISERROR( MATCH(R1343,Sheet1!$K$9:$K$13,1) ), 1,  MATCH(R1343,Sheet1!$K$9:$K$13,1)+1)</f>
        <v>4</v>
      </c>
      <c r="C1344" s="94">
        <f>IF( ISERROR( MATCH(D1344,Sheet1!$B$25:$B$42) ), 1, MATCH(D1344,Sheet1!$B$25:$B$42))</f>
        <v>11</v>
      </c>
      <c r="D1344" s="83">
        <f>if(U1344, OFFSET(Sheet1!$P$9, 2*B1343-1, 0),T1343)</f>
        <v>5996.379462</v>
      </c>
      <c r="E1344" s="100">
        <f t="array" ref="E1344">index(Sheet1!$C$25:$H$42, C1344,B1344)</f>
        <v>154.9404023</v>
      </c>
      <c r="F1344" s="100">
        <f t="array" ref="F1344">index(Sheet1!$C$25:$H$42, C1344+1,B1344)</f>
        <v>169.0258934</v>
      </c>
      <c r="G1344" s="94">
        <f t="array" ref="G1344">index(Sheet1!$B$25:$B$42, C1344,1)</f>
        <v>5500</v>
      </c>
      <c r="H1344" s="94">
        <f t="array" ref="H1344">index(Sheet1!$B$25:$B$42, C1344+1,1)</f>
        <v>6000</v>
      </c>
      <c r="I1344" s="100">
        <f t="shared" si="17"/>
        <v>168.9238993</v>
      </c>
      <c r="J1344" s="100">
        <f t="array" ref="J1344">index(Sheet1!$F$47:$K$64, C1344,B1344)</f>
        <v>1387.59075</v>
      </c>
      <c r="K1344" s="100">
        <f t="array" ref="K1344">index(Sheet1!$F$47:$K$64, C1344+1,B1344)</f>
        <v>1347.9453</v>
      </c>
      <c r="L1344" s="102">
        <f t="shared" si="18"/>
        <v>1348.232376</v>
      </c>
      <c r="M1344" s="83">
        <f>L1344/( 0.5*Sheet1!$F$18/12)</f>
        <v>1292.877861</v>
      </c>
      <c r="N1344" s="83">
        <f t="shared" si="19"/>
        <v>0.3711966296</v>
      </c>
      <c r="O1344" s="83">
        <f t="shared" si="20"/>
        <v>536.6590052</v>
      </c>
      <c r="P1344" s="83">
        <f t="shared" si="21"/>
        <v>0.1540795306</v>
      </c>
      <c r="Q1344" s="83">
        <f t="shared" si="22"/>
        <v>1</v>
      </c>
      <c r="R1344" s="86">
        <f t="shared" si="31"/>
        <v>168.9715664</v>
      </c>
      <c r="S1344" s="83" t="str">
        <f>min(R1344, offset(Sheet1!$K$9,B1344-1,0))</f>
        <v>#DIV/0!</v>
      </c>
      <c r="T1344" s="83">
        <f t="shared" si="30"/>
        <v>5998.071525</v>
      </c>
      <c r="U1344" s="83">
        <f t="shared" si="26"/>
        <v>0</v>
      </c>
      <c r="V1344" s="83" t="str">
        <f t="shared" si="27"/>
        <v>#DIV/0!</v>
      </c>
      <c r="W1344" s="83" t="str">
        <f t="shared" si="28"/>
        <v>#DIV/0!</v>
      </c>
    </row>
    <row r="1345" ht="12.75" customHeight="1">
      <c r="A1345" s="83">
        <f t="shared" si="29"/>
        <v>27.46</v>
      </c>
      <c r="B1345" s="83">
        <f>IF( ISERROR( MATCH(R1344,Sheet1!$K$9:$K$13,1) ), 1,  MATCH(R1344,Sheet1!$K$9:$K$13,1)+1)</f>
        <v>4</v>
      </c>
      <c r="C1345" s="94">
        <f>IF( ISERROR( MATCH(D1345,Sheet1!$B$25:$B$42) ), 1, MATCH(D1345,Sheet1!$B$25:$B$42))</f>
        <v>11</v>
      </c>
      <c r="D1345" s="83">
        <f>if(U1345, OFFSET(Sheet1!$P$9, 2*B1344-1, 0),T1344)</f>
        <v>5998.071525</v>
      </c>
      <c r="E1345" s="100">
        <f t="array" ref="E1345">index(Sheet1!$C$25:$H$42, C1345,B1345)</f>
        <v>154.9404023</v>
      </c>
      <c r="F1345" s="100">
        <f t="array" ref="F1345">index(Sheet1!$C$25:$H$42, C1345+1,B1345)</f>
        <v>169.0258934</v>
      </c>
      <c r="G1345" s="94">
        <f t="array" ref="G1345">index(Sheet1!$B$25:$B$42, C1345,1)</f>
        <v>5500</v>
      </c>
      <c r="H1345" s="94">
        <f t="array" ref="H1345">index(Sheet1!$B$25:$B$42, C1345+1,1)</f>
        <v>6000</v>
      </c>
      <c r="I1345" s="100">
        <f t="shared" si="17"/>
        <v>168.9715664</v>
      </c>
      <c r="J1345" s="100">
        <f t="array" ref="J1345">index(Sheet1!$F$47:$K$64, C1345,B1345)</f>
        <v>1387.59075</v>
      </c>
      <c r="K1345" s="100">
        <f t="array" ref="K1345">index(Sheet1!$F$47:$K$64, C1345+1,B1345)</f>
        <v>1347.9453</v>
      </c>
      <c r="L1345" s="102">
        <f t="shared" si="18"/>
        <v>1348.098211</v>
      </c>
      <c r="M1345" s="83">
        <f>L1345/( 0.5*Sheet1!$F$18/12)</f>
        <v>1292.749204</v>
      </c>
      <c r="N1345" s="83">
        <f t="shared" si="19"/>
        <v>0.3711596911</v>
      </c>
      <c r="O1345" s="83">
        <f t="shared" si="20"/>
        <v>536.9619176</v>
      </c>
      <c r="P1345" s="83">
        <f t="shared" si="21"/>
        <v>0.1541664995</v>
      </c>
      <c r="Q1345" s="83">
        <f t="shared" si="22"/>
        <v>1</v>
      </c>
      <c r="R1345" s="86">
        <f t="shared" si="31"/>
        <v>169.0192063</v>
      </c>
      <c r="S1345" s="83" t="str">
        <f>min(R1345, offset(Sheet1!$K$9,B1345-1,0))</f>
        <v>#DIV/0!</v>
      </c>
      <c r="T1345" s="83">
        <f t="shared" si="30"/>
        <v>5999.762622</v>
      </c>
      <c r="U1345" s="83">
        <f t="shared" si="26"/>
        <v>0</v>
      </c>
      <c r="V1345" s="83" t="str">
        <f t="shared" si="27"/>
        <v>#DIV/0!</v>
      </c>
      <c r="W1345" s="83" t="str">
        <f t="shared" si="28"/>
        <v>#DIV/0!</v>
      </c>
    </row>
    <row r="1346" ht="12.75" customHeight="1">
      <c r="A1346" s="83">
        <f t="shared" si="29"/>
        <v>27.48</v>
      </c>
      <c r="B1346" s="83">
        <f>IF( ISERROR( MATCH(R1345,Sheet1!$K$9:$K$13,1) ), 1,  MATCH(R1345,Sheet1!$K$9:$K$13,1)+1)</f>
        <v>4</v>
      </c>
      <c r="C1346" s="94">
        <f>IF( ISERROR( MATCH(D1346,Sheet1!$B$25:$B$42) ), 1, MATCH(D1346,Sheet1!$B$25:$B$42))</f>
        <v>11</v>
      </c>
      <c r="D1346" s="83">
        <f>if(U1346, OFFSET(Sheet1!$P$9, 2*B1345-1, 0),T1345)</f>
        <v>5999.762622</v>
      </c>
      <c r="E1346" s="100">
        <f t="array" ref="E1346">index(Sheet1!$C$25:$H$42, C1346,B1346)</f>
        <v>154.9404023</v>
      </c>
      <c r="F1346" s="100">
        <f t="array" ref="F1346">index(Sheet1!$C$25:$H$42, C1346+1,B1346)</f>
        <v>169.0258934</v>
      </c>
      <c r="G1346" s="94">
        <f t="array" ref="G1346">index(Sheet1!$B$25:$B$42, C1346,1)</f>
        <v>5500</v>
      </c>
      <c r="H1346" s="94">
        <f t="array" ref="H1346">index(Sheet1!$B$25:$B$42, C1346+1,1)</f>
        <v>6000</v>
      </c>
      <c r="I1346" s="100">
        <f t="shared" si="17"/>
        <v>169.0192063</v>
      </c>
      <c r="J1346" s="100">
        <f t="array" ref="J1346">index(Sheet1!$F$47:$K$64, C1346,B1346)</f>
        <v>1387.59075</v>
      </c>
      <c r="K1346" s="100">
        <f t="array" ref="K1346">index(Sheet1!$F$47:$K$64, C1346+1,B1346)</f>
        <v>1347.9453</v>
      </c>
      <c r="L1346" s="102">
        <f t="shared" si="18"/>
        <v>1347.964122</v>
      </c>
      <c r="M1346" s="83">
        <f>L1346/( 0.5*Sheet1!$F$18/12)</f>
        <v>1292.620621</v>
      </c>
      <c r="N1346" s="83">
        <f t="shared" si="19"/>
        <v>0.3711227737</v>
      </c>
      <c r="O1346" s="83">
        <f t="shared" si="20"/>
        <v>537.2647426</v>
      </c>
      <c r="P1346" s="83">
        <f t="shared" si="21"/>
        <v>0.1542534432</v>
      </c>
      <c r="Q1346" s="83">
        <f t="shared" si="22"/>
        <v>1</v>
      </c>
      <c r="R1346" s="86">
        <f t="shared" si="31"/>
        <v>169.0668189</v>
      </c>
      <c r="S1346" s="83" t="str">
        <f>min(R1346, offset(Sheet1!$K$9,B1346-1,0))</f>
        <v>#DIV/0!</v>
      </c>
      <c r="T1346" s="83">
        <f t="shared" si="30"/>
        <v>6001.452754</v>
      </c>
      <c r="U1346" s="83">
        <f t="shared" si="26"/>
        <v>0</v>
      </c>
      <c r="V1346" s="83" t="str">
        <f t="shared" si="27"/>
        <v>#DIV/0!</v>
      </c>
      <c r="W1346" s="83" t="str">
        <f t="shared" si="28"/>
        <v>#DIV/0!</v>
      </c>
    </row>
    <row r="1347" ht="12.75" customHeight="1">
      <c r="A1347" s="83">
        <f t="shared" si="29"/>
        <v>27.5</v>
      </c>
      <c r="B1347" s="83">
        <f>IF( ISERROR( MATCH(R1346,Sheet1!$K$9:$K$13,1) ), 1,  MATCH(R1346,Sheet1!$K$9:$K$13,1)+1)</f>
        <v>4</v>
      </c>
      <c r="C1347" s="94">
        <f>IF( ISERROR( MATCH(D1347,Sheet1!$B$25:$B$42) ), 1, MATCH(D1347,Sheet1!$B$25:$B$42))</f>
        <v>12</v>
      </c>
      <c r="D1347" s="83">
        <f>if(U1347, OFFSET(Sheet1!$P$9, 2*B1346-1, 0),T1346)</f>
        <v>6001.452754</v>
      </c>
      <c r="E1347" s="100">
        <f t="array" ref="E1347">index(Sheet1!$C$25:$H$42, C1347,B1347)</f>
        <v>169.0258934</v>
      </c>
      <c r="F1347" s="100">
        <f t="array" ref="F1347">index(Sheet1!$C$25:$H$42, C1347+1,B1347)</f>
        <v>183.1113845</v>
      </c>
      <c r="G1347" s="94">
        <f t="array" ref="G1347">index(Sheet1!$B$25:$B$42, C1347,1)</f>
        <v>6000</v>
      </c>
      <c r="H1347" s="94">
        <f t="array" ref="H1347">index(Sheet1!$B$25:$B$42, C1347+1,1)</f>
        <v>6500</v>
      </c>
      <c r="I1347" s="100">
        <f t="shared" si="17"/>
        <v>169.0668189</v>
      </c>
      <c r="J1347" s="100">
        <f t="array" ref="J1347">index(Sheet1!$F$47:$K$64, C1347,B1347)</f>
        <v>1347.9453</v>
      </c>
      <c r="K1347" s="100">
        <f t="array" ref="K1347">index(Sheet1!$F$47:$K$64, C1347+1,B1347)</f>
        <v>1289.79864</v>
      </c>
      <c r="L1347" s="102">
        <f t="shared" si="18"/>
        <v>1347.776354</v>
      </c>
      <c r="M1347" s="83">
        <f>L1347/( 0.5*Sheet1!$F$18/12)</f>
        <v>1292.440563</v>
      </c>
      <c r="N1347" s="83">
        <f t="shared" si="19"/>
        <v>0.3710710774</v>
      </c>
      <c r="O1347" s="83">
        <f t="shared" si="20"/>
        <v>537.5674799</v>
      </c>
      <c r="P1347" s="83">
        <f t="shared" si="21"/>
        <v>0.1543403617</v>
      </c>
      <c r="Q1347" s="83">
        <f t="shared" si="22"/>
        <v>1</v>
      </c>
      <c r="R1347" s="86">
        <f t="shared" si="31"/>
        <v>169.1144012</v>
      </c>
      <c r="S1347" s="83" t="str">
        <f>min(R1347, offset(Sheet1!$K$9,B1347-1,0))</f>
        <v>#DIV/0!</v>
      </c>
      <c r="T1347" s="83">
        <f t="shared" si="30"/>
        <v>6003.141806</v>
      </c>
      <c r="U1347" s="83">
        <f t="shared" si="26"/>
        <v>0</v>
      </c>
      <c r="V1347" s="83" t="str">
        <f t="shared" si="27"/>
        <v>#DIV/0!</v>
      </c>
      <c r="W1347" s="83" t="str">
        <f t="shared" si="28"/>
        <v>#DIV/0!</v>
      </c>
    </row>
    <row r="1348" ht="12.75" customHeight="1">
      <c r="A1348" s="83">
        <f t="shared" si="29"/>
        <v>27.52</v>
      </c>
      <c r="B1348" s="83">
        <f>IF( ISERROR( MATCH(R1347,Sheet1!$K$9:$K$13,1) ), 1,  MATCH(R1347,Sheet1!$K$9:$K$13,1)+1)</f>
        <v>4</v>
      </c>
      <c r="C1348" s="94">
        <f>IF( ISERROR( MATCH(D1348,Sheet1!$B$25:$B$42) ), 1, MATCH(D1348,Sheet1!$B$25:$B$42))</f>
        <v>12</v>
      </c>
      <c r="D1348" s="83">
        <f>if(U1348, OFFSET(Sheet1!$P$9, 2*B1347-1, 0),T1347)</f>
        <v>6003.141806</v>
      </c>
      <c r="E1348" s="100">
        <f t="array" ref="E1348">index(Sheet1!$C$25:$H$42, C1348,B1348)</f>
        <v>169.0258934</v>
      </c>
      <c r="F1348" s="100">
        <f t="array" ref="F1348">index(Sheet1!$C$25:$H$42, C1348+1,B1348)</f>
        <v>183.1113845</v>
      </c>
      <c r="G1348" s="94">
        <f t="array" ref="G1348">index(Sheet1!$B$25:$B$42, C1348,1)</f>
        <v>6000</v>
      </c>
      <c r="H1348" s="94">
        <f t="array" ref="H1348">index(Sheet1!$B$25:$B$42, C1348+1,1)</f>
        <v>6500</v>
      </c>
      <c r="I1348" s="100">
        <f t="shared" si="17"/>
        <v>169.1144012</v>
      </c>
      <c r="J1348" s="100">
        <f t="array" ref="J1348">index(Sheet1!$F$47:$K$64, C1348,B1348)</f>
        <v>1347.9453</v>
      </c>
      <c r="K1348" s="100">
        <f t="array" ref="K1348">index(Sheet1!$F$47:$K$64, C1348+1,B1348)</f>
        <v>1289.79864</v>
      </c>
      <c r="L1348" s="102">
        <f t="shared" si="18"/>
        <v>1347.579929</v>
      </c>
      <c r="M1348" s="83">
        <f>L1348/( 0.5*Sheet1!$F$18/12)</f>
        <v>1292.252202</v>
      </c>
      <c r="N1348" s="83">
        <f t="shared" si="19"/>
        <v>0.3710169974</v>
      </c>
      <c r="O1348" s="83">
        <f t="shared" si="20"/>
        <v>537.870109</v>
      </c>
      <c r="P1348" s="83">
        <f t="shared" si="21"/>
        <v>0.1544272492</v>
      </c>
      <c r="Q1348" s="83">
        <f t="shared" si="22"/>
        <v>1</v>
      </c>
      <c r="R1348" s="86">
        <f t="shared" si="31"/>
        <v>169.1619525</v>
      </c>
      <c r="S1348" s="83" t="str">
        <f>min(R1348, offset(Sheet1!$K$9,B1348-1,0))</f>
        <v>#DIV/0!</v>
      </c>
      <c r="T1348" s="83">
        <f t="shared" si="30"/>
        <v>6004.829759</v>
      </c>
      <c r="U1348" s="83">
        <f t="shared" si="26"/>
        <v>0</v>
      </c>
      <c r="V1348" s="83" t="str">
        <f t="shared" si="27"/>
        <v>#DIV/0!</v>
      </c>
      <c r="W1348" s="83" t="str">
        <f t="shared" si="28"/>
        <v>#DIV/0!</v>
      </c>
    </row>
    <row r="1349" ht="12.75" customHeight="1">
      <c r="A1349" s="83">
        <f t="shared" si="29"/>
        <v>27.54</v>
      </c>
      <c r="B1349" s="83">
        <f>IF( ISERROR( MATCH(R1348,Sheet1!$K$9:$K$13,1) ), 1,  MATCH(R1348,Sheet1!$K$9:$K$13,1)+1)</f>
        <v>4</v>
      </c>
      <c r="C1349" s="94">
        <f>IF( ISERROR( MATCH(D1349,Sheet1!$B$25:$B$42) ), 1, MATCH(D1349,Sheet1!$B$25:$B$42))</f>
        <v>12</v>
      </c>
      <c r="D1349" s="83">
        <f>if(U1349, OFFSET(Sheet1!$P$9, 2*B1348-1, 0),T1348)</f>
        <v>6004.829759</v>
      </c>
      <c r="E1349" s="100">
        <f t="array" ref="E1349">index(Sheet1!$C$25:$H$42, C1349,B1349)</f>
        <v>169.0258934</v>
      </c>
      <c r="F1349" s="100">
        <f t="array" ref="F1349">index(Sheet1!$C$25:$H$42, C1349+1,B1349)</f>
        <v>183.1113845</v>
      </c>
      <c r="G1349" s="94">
        <f t="array" ref="G1349">index(Sheet1!$B$25:$B$42, C1349,1)</f>
        <v>6000</v>
      </c>
      <c r="H1349" s="94">
        <f t="array" ref="H1349">index(Sheet1!$B$25:$B$42, C1349+1,1)</f>
        <v>6500</v>
      </c>
      <c r="I1349" s="100">
        <f t="shared" si="17"/>
        <v>169.1619525</v>
      </c>
      <c r="J1349" s="100">
        <f t="array" ref="J1349">index(Sheet1!$F$47:$K$64, C1349,B1349)</f>
        <v>1347.9453</v>
      </c>
      <c r="K1349" s="100">
        <f t="array" ref="K1349">index(Sheet1!$F$47:$K$64, C1349+1,B1349)</f>
        <v>1289.79864</v>
      </c>
      <c r="L1349" s="102">
        <f t="shared" si="18"/>
        <v>1347.383631</v>
      </c>
      <c r="M1349" s="83">
        <f>L1349/( 0.5*Sheet1!$F$18/12)</f>
        <v>1292.063964</v>
      </c>
      <c r="N1349" s="83">
        <f t="shared" si="19"/>
        <v>0.3709629525</v>
      </c>
      <c r="O1349" s="83">
        <f t="shared" si="20"/>
        <v>538.1726263</v>
      </c>
      <c r="P1349" s="83">
        <f t="shared" si="21"/>
        <v>0.1545141046</v>
      </c>
      <c r="Q1349" s="83">
        <f t="shared" si="22"/>
        <v>1</v>
      </c>
      <c r="R1349" s="86">
        <f t="shared" si="31"/>
        <v>169.2094728</v>
      </c>
      <c r="S1349" s="83" t="str">
        <f>min(R1349, offset(Sheet1!$K$9,B1349-1,0))</f>
        <v>#DIV/0!</v>
      </c>
      <c r="T1349" s="83">
        <f t="shared" si="30"/>
        <v>6006.516614</v>
      </c>
      <c r="U1349" s="83">
        <f t="shared" si="26"/>
        <v>0</v>
      </c>
      <c r="V1349" s="83" t="str">
        <f t="shared" si="27"/>
        <v>#DIV/0!</v>
      </c>
      <c r="W1349" s="83" t="str">
        <f t="shared" si="28"/>
        <v>#DIV/0!</v>
      </c>
    </row>
    <row r="1350" ht="12.75" customHeight="1">
      <c r="A1350" s="83">
        <f t="shared" si="29"/>
        <v>27.56</v>
      </c>
      <c r="B1350" s="83">
        <f>IF( ISERROR( MATCH(R1349,Sheet1!$K$9:$K$13,1) ), 1,  MATCH(R1349,Sheet1!$K$9:$K$13,1)+1)</f>
        <v>4</v>
      </c>
      <c r="C1350" s="94">
        <f>IF( ISERROR( MATCH(D1350,Sheet1!$B$25:$B$42) ), 1, MATCH(D1350,Sheet1!$B$25:$B$42))</f>
        <v>12</v>
      </c>
      <c r="D1350" s="83">
        <f>if(U1350, OFFSET(Sheet1!$P$9, 2*B1349-1, 0),T1349)</f>
        <v>6006.516614</v>
      </c>
      <c r="E1350" s="100">
        <f t="array" ref="E1350">index(Sheet1!$C$25:$H$42, C1350,B1350)</f>
        <v>169.0258934</v>
      </c>
      <c r="F1350" s="100">
        <f t="array" ref="F1350">index(Sheet1!$C$25:$H$42, C1350+1,B1350)</f>
        <v>183.1113845</v>
      </c>
      <c r="G1350" s="94">
        <f t="array" ref="G1350">index(Sheet1!$B$25:$B$42, C1350,1)</f>
        <v>6000</v>
      </c>
      <c r="H1350" s="94">
        <f t="array" ref="H1350">index(Sheet1!$B$25:$B$42, C1350+1,1)</f>
        <v>6500</v>
      </c>
      <c r="I1350" s="100">
        <f t="shared" si="17"/>
        <v>169.2094728</v>
      </c>
      <c r="J1350" s="100">
        <f t="array" ref="J1350">index(Sheet1!$F$47:$K$64, C1350,B1350)</f>
        <v>1347.9453</v>
      </c>
      <c r="K1350" s="100">
        <f t="array" ref="K1350">index(Sheet1!$F$47:$K$64, C1350+1,B1350)</f>
        <v>1289.79864</v>
      </c>
      <c r="L1350" s="102">
        <f t="shared" si="18"/>
        <v>1347.187461</v>
      </c>
      <c r="M1350" s="83">
        <f>L1350/( 0.5*Sheet1!$F$18/12)</f>
        <v>1291.875848</v>
      </c>
      <c r="N1350" s="83">
        <f t="shared" si="19"/>
        <v>0.3709089428</v>
      </c>
      <c r="O1350" s="83">
        <f t="shared" si="20"/>
        <v>538.4750318</v>
      </c>
      <c r="P1350" s="83">
        <f t="shared" si="21"/>
        <v>0.1546009279</v>
      </c>
      <c r="Q1350" s="83">
        <f t="shared" si="22"/>
        <v>1</v>
      </c>
      <c r="R1350" s="86">
        <f t="shared" si="31"/>
        <v>169.2569623</v>
      </c>
      <c r="S1350" s="83" t="str">
        <f>min(R1350, offset(Sheet1!$K$9,B1350-1,0))</f>
        <v>#DIV/0!</v>
      </c>
      <c r="T1350" s="83">
        <f t="shared" si="30"/>
        <v>6008.202371</v>
      </c>
      <c r="U1350" s="83">
        <f t="shared" si="26"/>
        <v>0</v>
      </c>
      <c r="V1350" s="83" t="str">
        <f t="shared" si="27"/>
        <v>#DIV/0!</v>
      </c>
      <c r="W1350" s="83" t="str">
        <f t="shared" si="28"/>
        <v>#DIV/0!</v>
      </c>
    </row>
    <row r="1351" ht="12.75" customHeight="1">
      <c r="A1351" s="83">
        <f t="shared" si="29"/>
        <v>27.58</v>
      </c>
      <c r="B1351" s="83">
        <f>IF( ISERROR( MATCH(R1350,Sheet1!$K$9:$K$13,1) ), 1,  MATCH(R1350,Sheet1!$K$9:$K$13,1)+1)</f>
        <v>4</v>
      </c>
      <c r="C1351" s="94">
        <f>IF( ISERROR( MATCH(D1351,Sheet1!$B$25:$B$42) ), 1, MATCH(D1351,Sheet1!$B$25:$B$42))</f>
        <v>12</v>
      </c>
      <c r="D1351" s="83">
        <f>if(U1351, OFFSET(Sheet1!$P$9, 2*B1350-1, 0),T1350)</f>
        <v>6008.202371</v>
      </c>
      <c r="E1351" s="100">
        <f t="array" ref="E1351">index(Sheet1!$C$25:$H$42, C1351,B1351)</f>
        <v>169.0258934</v>
      </c>
      <c r="F1351" s="100">
        <f t="array" ref="F1351">index(Sheet1!$C$25:$H$42, C1351+1,B1351)</f>
        <v>183.1113845</v>
      </c>
      <c r="G1351" s="94">
        <f t="array" ref="G1351">index(Sheet1!$B$25:$B$42, C1351,1)</f>
        <v>6000</v>
      </c>
      <c r="H1351" s="94">
        <f t="array" ref="H1351">index(Sheet1!$B$25:$B$42, C1351+1,1)</f>
        <v>6500</v>
      </c>
      <c r="I1351" s="100">
        <f t="shared" si="17"/>
        <v>169.2569623</v>
      </c>
      <c r="J1351" s="100">
        <f t="array" ref="J1351">index(Sheet1!$F$47:$K$64, C1351,B1351)</f>
        <v>1347.9453</v>
      </c>
      <c r="K1351" s="100">
        <f t="array" ref="K1351">index(Sheet1!$F$47:$K$64, C1351+1,B1351)</f>
        <v>1289.79864</v>
      </c>
      <c r="L1351" s="102">
        <f t="shared" si="18"/>
        <v>1346.991419</v>
      </c>
      <c r="M1351" s="83">
        <f>L1351/( 0.5*Sheet1!$F$18/12)</f>
        <v>1291.687854</v>
      </c>
      <c r="N1351" s="83">
        <f t="shared" si="19"/>
        <v>0.3708549683</v>
      </c>
      <c r="O1351" s="83">
        <f t="shared" si="20"/>
        <v>538.7773253</v>
      </c>
      <c r="P1351" s="83">
        <f t="shared" si="21"/>
        <v>0.154687719</v>
      </c>
      <c r="Q1351" s="83">
        <f t="shared" si="22"/>
        <v>1</v>
      </c>
      <c r="R1351" s="86">
        <f t="shared" si="31"/>
        <v>169.3044208</v>
      </c>
      <c r="S1351" s="83" t="str">
        <f>min(R1351, offset(Sheet1!$K$9,B1351-1,0))</f>
        <v>#DIV/0!</v>
      </c>
      <c r="T1351" s="83">
        <f t="shared" si="30"/>
        <v>6009.887031</v>
      </c>
      <c r="U1351" s="83">
        <f t="shared" si="26"/>
        <v>0</v>
      </c>
      <c r="V1351" s="83" t="str">
        <f t="shared" si="27"/>
        <v>#DIV/0!</v>
      </c>
      <c r="W1351" s="83" t="str">
        <f t="shared" si="28"/>
        <v>#DIV/0!</v>
      </c>
    </row>
    <row r="1352" ht="12.75" customHeight="1">
      <c r="A1352" s="83">
        <f t="shared" si="29"/>
        <v>27.6</v>
      </c>
      <c r="B1352" s="83">
        <f>IF( ISERROR( MATCH(R1351,Sheet1!$K$9:$K$13,1) ), 1,  MATCH(R1351,Sheet1!$K$9:$K$13,1)+1)</f>
        <v>4</v>
      </c>
      <c r="C1352" s="94">
        <f>IF( ISERROR( MATCH(D1352,Sheet1!$B$25:$B$42) ), 1, MATCH(D1352,Sheet1!$B$25:$B$42))</f>
        <v>12</v>
      </c>
      <c r="D1352" s="83">
        <f>if(U1352, OFFSET(Sheet1!$P$9, 2*B1351-1, 0),T1351)</f>
        <v>6009.887031</v>
      </c>
      <c r="E1352" s="100">
        <f t="array" ref="E1352">index(Sheet1!$C$25:$H$42, C1352,B1352)</f>
        <v>169.0258934</v>
      </c>
      <c r="F1352" s="100">
        <f t="array" ref="F1352">index(Sheet1!$C$25:$H$42, C1352+1,B1352)</f>
        <v>183.1113845</v>
      </c>
      <c r="G1352" s="94">
        <f t="array" ref="G1352">index(Sheet1!$B$25:$B$42, C1352,1)</f>
        <v>6000</v>
      </c>
      <c r="H1352" s="94">
        <f t="array" ref="H1352">index(Sheet1!$B$25:$B$42, C1352+1,1)</f>
        <v>6500</v>
      </c>
      <c r="I1352" s="100">
        <f t="shared" si="17"/>
        <v>169.3044208</v>
      </c>
      <c r="J1352" s="100">
        <f t="array" ref="J1352">index(Sheet1!$F$47:$K$64, C1352,B1352)</f>
        <v>1347.9453</v>
      </c>
      <c r="K1352" s="100">
        <f t="array" ref="K1352">index(Sheet1!$F$47:$K$64, C1352+1,B1352)</f>
        <v>1289.79864</v>
      </c>
      <c r="L1352" s="102">
        <f t="shared" si="18"/>
        <v>1346.795504</v>
      </c>
      <c r="M1352" s="83">
        <f>L1352/( 0.5*Sheet1!$F$18/12)</f>
        <v>1291.499983</v>
      </c>
      <c r="N1352" s="83">
        <f t="shared" si="19"/>
        <v>0.3708010288</v>
      </c>
      <c r="O1352" s="83">
        <f t="shared" si="20"/>
        <v>539.0795069</v>
      </c>
      <c r="P1352" s="83">
        <f t="shared" si="21"/>
        <v>0.154774478</v>
      </c>
      <c r="Q1352" s="83">
        <f t="shared" si="22"/>
        <v>1</v>
      </c>
      <c r="R1352" s="86">
        <f t="shared" si="31"/>
        <v>169.3518485</v>
      </c>
      <c r="S1352" s="83" t="str">
        <f>min(R1352, offset(Sheet1!$K$9,B1352-1,0))</f>
        <v>#DIV/0!</v>
      </c>
      <c r="T1352" s="83">
        <f t="shared" si="30"/>
        <v>6011.570595</v>
      </c>
      <c r="U1352" s="83">
        <f t="shared" si="26"/>
        <v>0</v>
      </c>
      <c r="V1352" s="83" t="str">
        <f t="shared" si="27"/>
        <v>#DIV/0!</v>
      </c>
      <c r="W1352" s="83" t="str">
        <f t="shared" si="28"/>
        <v>#DIV/0!</v>
      </c>
    </row>
    <row r="1353" ht="12.75" customHeight="1">
      <c r="A1353" s="83">
        <f t="shared" si="29"/>
        <v>27.62</v>
      </c>
      <c r="B1353" s="83">
        <f>IF( ISERROR( MATCH(R1352,Sheet1!$K$9:$K$13,1) ), 1,  MATCH(R1352,Sheet1!$K$9:$K$13,1)+1)</f>
        <v>4</v>
      </c>
      <c r="C1353" s="94">
        <f>IF( ISERROR( MATCH(D1353,Sheet1!$B$25:$B$42) ), 1, MATCH(D1353,Sheet1!$B$25:$B$42))</f>
        <v>12</v>
      </c>
      <c r="D1353" s="83">
        <f>if(U1353, OFFSET(Sheet1!$P$9, 2*B1352-1, 0),T1352)</f>
        <v>6011.570595</v>
      </c>
      <c r="E1353" s="100">
        <f t="array" ref="E1353">index(Sheet1!$C$25:$H$42, C1353,B1353)</f>
        <v>169.0258934</v>
      </c>
      <c r="F1353" s="100">
        <f t="array" ref="F1353">index(Sheet1!$C$25:$H$42, C1353+1,B1353)</f>
        <v>183.1113845</v>
      </c>
      <c r="G1353" s="94">
        <f t="array" ref="G1353">index(Sheet1!$B$25:$B$42, C1353,1)</f>
        <v>6000</v>
      </c>
      <c r="H1353" s="94">
        <f t="array" ref="H1353">index(Sheet1!$B$25:$B$42, C1353+1,1)</f>
        <v>6500</v>
      </c>
      <c r="I1353" s="100">
        <f t="shared" si="17"/>
        <v>169.3518485</v>
      </c>
      <c r="J1353" s="100">
        <f t="array" ref="J1353">index(Sheet1!$F$47:$K$64, C1353,B1353)</f>
        <v>1347.9453</v>
      </c>
      <c r="K1353" s="100">
        <f t="array" ref="K1353">index(Sheet1!$F$47:$K$64, C1353+1,B1353)</f>
        <v>1289.79864</v>
      </c>
      <c r="L1353" s="102">
        <f t="shared" si="18"/>
        <v>1346.599717</v>
      </c>
      <c r="M1353" s="83">
        <f>L1353/( 0.5*Sheet1!$F$18/12)</f>
        <v>1291.312235</v>
      </c>
      <c r="N1353" s="83">
        <f t="shared" si="19"/>
        <v>0.3707471245</v>
      </c>
      <c r="O1353" s="83">
        <f t="shared" si="20"/>
        <v>539.3815764</v>
      </c>
      <c r="P1353" s="83">
        <f t="shared" si="21"/>
        <v>0.1548612048</v>
      </c>
      <c r="Q1353" s="83">
        <f t="shared" si="22"/>
        <v>1</v>
      </c>
      <c r="R1353" s="86">
        <f t="shared" si="31"/>
        <v>169.3992452</v>
      </c>
      <c r="S1353" s="83" t="str">
        <f>min(R1353, offset(Sheet1!$K$9,B1353-1,0))</f>
        <v>#DIV/0!</v>
      </c>
      <c r="T1353" s="83">
        <f t="shared" si="30"/>
        <v>6013.253063</v>
      </c>
      <c r="U1353" s="83">
        <f t="shared" si="26"/>
        <v>0</v>
      </c>
      <c r="V1353" s="83" t="str">
        <f t="shared" si="27"/>
        <v>#DIV/0!</v>
      </c>
      <c r="W1353" s="83" t="str">
        <f t="shared" si="28"/>
        <v>#DIV/0!</v>
      </c>
    </row>
    <row r="1354" ht="12.75" customHeight="1">
      <c r="A1354" s="83">
        <f t="shared" si="29"/>
        <v>27.64</v>
      </c>
      <c r="B1354" s="83">
        <f>IF( ISERROR( MATCH(R1353,Sheet1!$K$9:$K$13,1) ), 1,  MATCH(R1353,Sheet1!$K$9:$K$13,1)+1)</f>
        <v>4</v>
      </c>
      <c r="C1354" s="94">
        <f>IF( ISERROR( MATCH(D1354,Sheet1!$B$25:$B$42) ), 1, MATCH(D1354,Sheet1!$B$25:$B$42))</f>
        <v>12</v>
      </c>
      <c r="D1354" s="83">
        <f>if(U1354, OFFSET(Sheet1!$P$9, 2*B1353-1, 0),T1353)</f>
        <v>6013.253063</v>
      </c>
      <c r="E1354" s="100">
        <f t="array" ref="E1354">index(Sheet1!$C$25:$H$42, C1354,B1354)</f>
        <v>169.0258934</v>
      </c>
      <c r="F1354" s="100">
        <f t="array" ref="F1354">index(Sheet1!$C$25:$H$42, C1354+1,B1354)</f>
        <v>183.1113845</v>
      </c>
      <c r="G1354" s="94">
        <f t="array" ref="G1354">index(Sheet1!$B$25:$B$42, C1354,1)</f>
        <v>6000</v>
      </c>
      <c r="H1354" s="94">
        <f t="array" ref="H1354">index(Sheet1!$B$25:$B$42, C1354+1,1)</f>
        <v>6500</v>
      </c>
      <c r="I1354" s="100">
        <f t="shared" si="17"/>
        <v>169.3992452</v>
      </c>
      <c r="J1354" s="100">
        <f t="array" ref="J1354">index(Sheet1!$F$47:$K$64, C1354,B1354)</f>
        <v>1347.9453</v>
      </c>
      <c r="K1354" s="100">
        <f t="array" ref="K1354">index(Sheet1!$F$47:$K$64, C1354+1,B1354)</f>
        <v>1289.79864</v>
      </c>
      <c r="L1354" s="102">
        <f t="shared" si="18"/>
        <v>1346.404057</v>
      </c>
      <c r="M1354" s="83">
        <f>L1354/( 0.5*Sheet1!$F$18/12)</f>
        <v>1291.124608</v>
      </c>
      <c r="N1354" s="83">
        <f t="shared" si="19"/>
        <v>0.3706932553</v>
      </c>
      <c r="O1354" s="83">
        <f t="shared" si="20"/>
        <v>539.6835339</v>
      </c>
      <c r="P1354" s="83">
        <f t="shared" si="21"/>
        <v>0.1549478995</v>
      </c>
      <c r="Q1354" s="83">
        <f t="shared" si="22"/>
        <v>1</v>
      </c>
      <c r="R1354" s="86">
        <f t="shared" si="31"/>
        <v>169.4466111</v>
      </c>
      <c r="S1354" s="83" t="str">
        <f>min(R1354, offset(Sheet1!$K$9,B1354-1,0))</f>
        <v>#DIV/0!</v>
      </c>
      <c r="T1354" s="83">
        <f t="shared" si="30"/>
        <v>6014.934435</v>
      </c>
      <c r="U1354" s="83">
        <f t="shared" si="26"/>
        <v>0</v>
      </c>
      <c r="V1354" s="83" t="str">
        <f t="shared" si="27"/>
        <v>#DIV/0!</v>
      </c>
      <c r="W1354" s="83" t="str">
        <f t="shared" si="28"/>
        <v>#DIV/0!</v>
      </c>
    </row>
    <row r="1355" ht="12.75" customHeight="1">
      <c r="A1355" s="83">
        <f t="shared" si="29"/>
        <v>27.66</v>
      </c>
      <c r="B1355" s="83">
        <f>IF( ISERROR( MATCH(R1354,Sheet1!$K$9:$K$13,1) ), 1,  MATCH(R1354,Sheet1!$K$9:$K$13,1)+1)</f>
        <v>4</v>
      </c>
      <c r="C1355" s="94">
        <f>IF( ISERROR( MATCH(D1355,Sheet1!$B$25:$B$42) ), 1, MATCH(D1355,Sheet1!$B$25:$B$42))</f>
        <v>12</v>
      </c>
      <c r="D1355" s="83">
        <f>if(U1355, OFFSET(Sheet1!$P$9, 2*B1354-1, 0),T1354)</f>
        <v>6014.934435</v>
      </c>
      <c r="E1355" s="100">
        <f t="array" ref="E1355">index(Sheet1!$C$25:$H$42, C1355,B1355)</f>
        <v>169.0258934</v>
      </c>
      <c r="F1355" s="100">
        <f t="array" ref="F1355">index(Sheet1!$C$25:$H$42, C1355+1,B1355)</f>
        <v>183.1113845</v>
      </c>
      <c r="G1355" s="94">
        <f t="array" ref="G1355">index(Sheet1!$B$25:$B$42, C1355,1)</f>
        <v>6000</v>
      </c>
      <c r="H1355" s="94">
        <f t="array" ref="H1355">index(Sheet1!$B$25:$B$42, C1355+1,1)</f>
        <v>6500</v>
      </c>
      <c r="I1355" s="100">
        <f t="shared" si="17"/>
        <v>169.4466111</v>
      </c>
      <c r="J1355" s="100">
        <f t="array" ref="J1355">index(Sheet1!$F$47:$K$64, C1355,B1355)</f>
        <v>1347.9453</v>
      </c>
      <c r="K1355" s="100">
        <f t="array" ref="K1355">index(Sheet1!$F$47:$K$64, C1355+1,B1355)</f>
        <v>1289.79864</v>
      </c>
      <c r="L1355" s="102">
        <f t="shared" si="18"/>
        <v>1346.208525</v>
      </c>
      <c r="M1355" s="83">
        <f>L1355/( 0.5*Sheet1!$F$18/12)</f>
        <v>1290.937104</v>
      </c>
      <c r="N1355" s="83">
        <f t="shared" si="19"/>
        <v>0.3706394211</v>
      </c>
      <c r="O1355" s="83">
        <f t="shared" si="20"/>
        <v>539.9853791</v>
      </c>
      <c r="P1355" s="83">
        <f t="shared" si="21"/>
        <v>0.1550345619</v>
      </c>
      <c r="Q1355" s="83">
        <f t="shared" si="22"/>
        <v>1</v>
      </c>
      <c r="R1355" s="86">
        <f t="shared" si="31"/>
        <v>169.4939462</v>
      </c>
      <c r="S1355" s="83" t="str">
        <f>min(R1355, offset(Sheet1!$K$9,B1355-1,0))</f>
        <v>#DIV/0!</v>
      </c>
      <c r="T1355" s="83">
        <f t="shared" si="30"/>
        <v>6016.614713</v>
      </c>
      <c r="U1355" s="83">
        <f t="shared" si="26"/>
        <v>0</v>
      </c>
      <c r="V1355" s="83" t="str">
        <f t="shared" si="27"/>
        <v>#DIV/0!</v>
      </c>
      <c r="W1355" s="83" t="str">
        <f t="shared" si="28"/>
        <v>#DIV/0!</v>
      </c>
    </row>
    <row r="1356" ht="12.75" customHeight="1">
      <c r="A1356" s="83">
        <f t="shared" si="29"/>
        <v>27.68</v>
      </c>
      <c r="B1356" s="83">
        <f>IF( ISERROR( MATCH(R1355,Sheet1!$K$9:$K$13,1) ), 1,  MATCH(R1355,Sheet1!$K$9:$K$13,1)+1)</f>
        <v>4</v>
      </c>
      <c r="C1356" s="94">
        <f>IF( ISERROR( MATCH(D1356,Sheet1!$B$25:$B$42) ), 1, MATCH(D1356,Sheet1!$B$25:$B$42))</f>
        <v>12</v>
      </c>
      <c r="D1356" s="83">
        <f>if(U1356, OFFSET(Sheet1!$P$9, 2*B1355-1, 0),T1355)</f>
        <v>6016.614713</v>
      </c>
      <c r="E1356" s="100">
        <f t="array" ref="E1356">index(Sheet1!$C$25:$H$42, C1356,B1356)</f>
        <v>169.0258934</v>
      </c>
      <c r="F1356" s="100">
        <f t="array" ref="F1356">index(Sheet1!$C$25:$H$42, C1356+1,B1356)</f>
        <v>183.1113845</v>
      </c>
      <c r="G1356" s="94">
        <f t="array" ref="G1356">index(Sheet1!$B$25:$B$42, C1356,1)</f>
        <v>6000</v>
      </c>
      <c r="H1356" s="94">
        <f t="array" ref="H1356">index(Sheet1!$B$25:$B$42, C1356+1,1)</f>
        <v>6500</v>
      </c>
      <c r="I1356" s="100">
        <f t="shared" si="17"/>
        <v>169.4939462</v>
      </c>
      <c r="J1356" s="100">
        <f t="array" ref="J1356">index(Sheet1!$F$47:$K$64, C1356,B1356)</f>
        <v>1347.9453</v>
      </c>
      <c r="K1356" s="100">
        <f t="array" ref="K1356">index(Sheet1!$F$47:$K$64, C1356+1,B1356)</f>
        <v>1289.79864</v>
      </c>
      <c r="L1356" s="102">
        <f t="shared" si="18"/>
        <v>1346.01312</v>
      </c>
      <c r="M1356" s="83">
        <f>L1356/( 0.5*Sheet1!$F$18/12)</f>
        <v>1290.749721</v>
      </c>
      <c r="N1356" s="83">
        <f t="shared" si="19"/>
        <v>0.370585622</v>
      </c>
      <c r="O1356" s="83">
        <f t="shared" si="20"/>
        <v>540.287112</v>
      </c>
      <c r="P1356" s="83">
        <f t="shared" si="21"/>
        <v>0.1551211921</v>
      </c>
      <c r="Q1356" s="83">
        <f t="shared" si="22"/>
        <v>1</v>
      </c>
      <c r="R1356" s="86">
        <f t="shared" si="31"/>
        <v>169.5412504</v>
      </c>
      <c r="S1356" s="83" t="str">
        <f>min(R1356, offset(Sheet1!$K$9,B1356-1,0))</f>
        <v>#DIV/0!</v>
      </c>
      <c r="T1356" s="83">
        <f t="shared" si="30"/>
        <v>6018.293896</v>
      </c>
      <c r="U1356" s="83">
        <f t="shared" si="26"/>
        <v>0</v>
      </c>
      <c r="V1356" s="83" t="str">
        <f t="shared" si="27"/>
        <v>#DIV/0!</v>
      </c>
      <c r="W1356" s="83" t="str">
        <f t="shared" si="28"/>
        <v>#DIV/0!</v>
      </c>
    </row>
    <row r="1357" ht="12.75" customHeight="1">
      <c r="A1357" s="83">
        <f t="shared" si="29"/>
        <v>27.7</v>
      </c>
      <c r="B1357" s="83">
        <f>IF( ISERROR( MATCH(R1356,Sheet1!$K$9:$K$13,1) ), 1,  MATCH(R1356,Sheet1!$K$9:$K$13,1)+1)</f>
        <v>4</v>
      </c>
      <c r="C1357" s="94">
        <f>IF( ISERROR( MATCH(D1357,Sheet1!$B$25:$B$42) ), 1, MATCH(D1357,Sheet1!$B$25:$B$42))</f>
        <v>12</v>
      </c>
      <c r="D1357" s="83">
        <f>if(U1357, OFFSET(Sheet1!$P$9, 2*B1356-1, 0),T1356)</f>
        <v>6018.293896</v>
      </c>
      <c r="E1357" s="100">
        <f t="array" ref="E1357">index(Sheet1!$C$25:$H$42, C1357,B1357)</f>
        <v>169.0258934</v>
      </c>
      <c r="F1357" s="100">
        <f t="array" ref="F1357">index(Sheet1!$C$25:$H$42, C1357+1,B1357)</f>
        <v>183.1113845</v>
      </c>
      <c r="G1357" s="94">
        <f t="array" ref="G1357">index(Sheet1!$B$25:$B$42, C1357,1)</f>
        <v>6000</v>
      </c>
      <c r="H1357" s="94">
        <f t="array" ref="H1357">index(Sheet1!$B$25:$B$42, C1357+1,1)</f>
        <v>6500</v>
      </c>
      <c r="I1357" s="100">
        <f t="shared" si="17"/>
        <v>169.5412504</v>
      </c>
      <c r="J1357" s="100">
        <f t="array" ref="J1357">index(Sheet1!$F$47:$K$64, C1357,B1357)</f>
        <v>1347.9453</v>
      </c>
      <c r="K1357" s="100">
        <f t="array" ref="K1357">index(Sheet1!$F$47:$K$64, C1357+1,B1357)</f>
        <v>1289.79864</v>
      </c>
      <c r="L1357" s="102">
        <f t="shared" si="18"/>
        <v>1345.817842</v>
      </c>
      <c r="M1357" s="83">
        <f>L1357/( 0.5*Sheet1!$F$18/12)</f>
        <v>1290.562461</v>
      </c>
      <c r="N1357" s="83">
        <f t="shared" si="19"/>
        <v>0.3705318579</v>
      </c>
      <c r="O1357" s="83">
        <f t="shared" si="20"/>
        <v>540.5887327</v>
      </c>
      <c r="P1357" s="83">
        <f t="shared" si="21"/>
        <v>0.15520779</v>
      </c>
      <c r="Q1357" s="83">
        <f t="shared" si="22"/>
        <v>1</v>
      </c>
      <c r="R1357" s="86">
        <f t="shared" si="31"/>
        <v>169.5885239</v>
      </c>
      <c r="S1357" s="83" t="str">
        <f>min(R1357, offset(Sheet1!$K$9,B1357-1,0))</f>
        <v>#DIV/0!</v>
      </c>
      <c r="T1357" s="83">
        <f t="shared" si="30"/>
        <v>6019.971985</v>
      </c>
      <c r="U1357" s="83">
        <f t="shared" si="26"/>
        <v>0</v>
      </c>
      <c r="V1357" s="83" t="str">
        <f t="shared" si="27"/>
        <v>#DIV/0!</v>
      </c>
      <c r="W1357" s="83" t="str">
        <f t="shared" si="28"/>
        <v>#DIV/0!</v>
      </c>
    </row>
    <row r="1358" ht="12.75" customHeight="1">
      <c r="A1358" s="83">
        <f t="shared" si="29"/>
        <v>27.72</v>
      </c>
      <c r="B1358" s="83">
        <f>IF( ISERROR( MATCH(R1357,Sheet1!$K$9:$K$13,1) ), 1,  MATCH(R1357,Sheet1!$K$9:$K$13,1)+1)</f>
        <v>4</v>
      </c>
      <c r="C1358" s="94">
        <f>IF( ISERROR( MATCH(D1358,Sheet1!$B$25:$B$42) ), 1, MATCH(D1358,Sheet1!$B$25:$B$42))</f>
        <v>12</v>
      </c>
      <c r="D1358" s="83">
        <f>if(U1358, OFFSET(Sheet1!$P$9, 2*B1357-1, 0),T1357)</f>
        <v>6019.971985</v>
      </c>
      <c r="E1358" s="100">
        <f t="array" ref="E1358">index(Sheet1!$C$25:$H$42, C1358,B1358)</f>
        <v>169.0258934</v>
      </c>
      <c r="F1358" s="100">
        <f t="array" ref="F1358">index(Sheet1!$C$25:$H$42, C1358+1,B1358)</f>
        <v>183.1113845</v>
      </c>
      <c r="G1358" s="94">
        <f t="array" ref="G1358">index(Sheet1!$B$25:$B$42, C1358,1)</f>
        <v>6000</v>
      </c>
      <c r="H1358" s="94">
        <f t="array" ref="H1358">index(Sheet1!$B$25:$B$42, C1358+1,1)</f>
        <v>6500</v>
      </c>
      <c r="I1358" s="100">
        <f t="shared" si="17"/>
        <v>169.5885239</v>
      </c>
      <c r="J1358" s="100">
        <f t="array" ref="J1358">index(Sheet1!$F$47:$K$64, C1358,B1358)</f>
        <v>1347.9453</v>
      </c>
      <c r="K1358" s="100">
        <f t="array" ref="K1358">index(Sheet1!$F$47:$K$64, C1358+1,B1358)</f>
        <v>1289.79864</v>
      </c>
      <c r="L1358" s="102">
        <f t="shared" si="18"/>
        <v>1345.622692</v>
      </c>
      <c r="M1358" s="83">
        <f>L1358/( 0.5*Sheet1!$F$18/12)</f>
        <v>1290.375323</v>
      </c>
      <c r="N1358" s="83">
        <f t="shared" si="19"/>
        <v>0.3704781289</v>
      </c>
      <c r="O1358" s="83">
        <f t="shared" si="20"/>
        <v>540.8902409</v>
      </c>
      <c r="P1358" s="83">
        <f t="shared" si="21"/>
        <v>0.1552943557</v>
      </c>
      <c r="Q1358" s="83">
        <f t="shared" si="22"/>
        <v>1</v>
      </c>
      <c r="R1358" s="86">
        <f t="shared" si="31"/>
        <v>169.6357665</v>
      </c>
      <c r="S1358" s="83" t="str">
        <f>min(R1358, offset(Sheet1!$K$9,B1358-1,0))</f>
        <v>#DIV/0!</v>
      </c>
      <c r="T1358" s="83">
        <f t="shared" si="30"/>
        <v>6021.648981</v>
      </c>
      <c r="U1358" s="83">
        <f t="shared" si="26"/>
        <v>0</v>
      </c>
      <c r="V1358" s="83" t="str">
        <f t="shared" si="27"/>
        <v>#DIV/0!</v>
      </c>
      <c r="W1358" s="83" t="str">
        <f t="shared" si="28"/>
        <v>#DIV/0!</v>
      </c>
    </row>
    <row r="1359" ht="12.75" customHeight="1">
      <c r="A1359" s="83">
        <f t="shared" si="29"/>
        <v>27.74</v>
      </c>
      <c r="B1359" s="83">
        <f>IF( ISERROR( MATCH(R1358,Sheet1!$K$9:$K$13,1) ), 1,  MATCH(R1358,Sheet1!$K$9:$K$13,1)+1)</f>
        <v>4</v>
      </c>
      <c r="C1359" s="94">
        <f>IF( ISERROR( MATCH(D1359,Sheet1!$B$25:$B$42) ), 1, MATCH(D1359,Sheet1!$B$25:$B$42))</f>
        <v>12</v>
      </c>
      <c r="D1359" s="83">
        <f>if(U1359, OFFSET(Sheet1!$P$9, 2*B1358-1, 0),T1358)</f>
        <v>6021.648981</v>
      </c>
      <c r="E1359" s="100">
        <f t="array" ref="E1359">index(Sheet1!$C$25:$H$42, C1359,B1359)</f>
        <v>169.0258934</v>
      </c>
      <c r="F1359" s="100">
        <f t="array" ref="F1359">index(Sheet1!$C$25:$H$42, C1359+1,B1359)</f>
        <v>183.1113845</v>
      </c>
      <c r="G1359" s="94">
        <f t="array" ref="G1359">index(Sheet1!$B$25:$B$42, C1359,1)</f>
        <v>6000</v>
      </c>
      <c r="H1359" s="94">
        <f t="array" ref="H1359">index(Sheet1!$B$25:$B$42, C1359+1,1)</f>
        <v>6500</v>
      </c>
      <c r="I1359" s="100">
        <f t="shared" si="17"/>
        <v>169.6357665</v>
      </c>
      <c r="J1359" s="100">
        <f t="array" ref="J1359">index(Sheet1!$F$47:$K$64, C1359,B1359)</f>
        <v>1347.9453</v>
      </c>
      <c r="K1359" s="100">
        <f t="array" ref="K1359">index(Sheet1!$F$47:$K$64, C1359+1,B1359)</f>
        <v>1289.79864</v>
      </c>
      <c r="L1359" s="102">
        <f t="shared" si="18"/>
        <v>1345.427668</v>
      </c>
      <c r="M1359" s="83">
        <f>L1359/( 0.5*Sheet1!$F$18/12)</f>
        <v>1290.188307</v>
      </c>
      <c r="N1359" s="83">
        <f t="shared" si="19"/>
        <v>0.3704244348</v>
      </c>
      <c r="O1359" s="83">
        <f t="shared" si="20"/>
        <v>541.1916367</v>
      </c>
      <c r="P1359" s="83">
        <f t="shared" si="21"/>
        <v>0.1553808891</v>
      </c>
      <c r="Q1359" s="83">
        <f t="shared" si="22"/>
        <v>1</v>
      </c>
      <c r="R1359" s="86">
        <f t="shared" si="31"/>
        <v>169.6829783</v>
      </c>
      <c r="S1359" s="83" t="str">
        <f>min(R1359, offset(Sheet1!$K$9,B1359-1,0))</f>
        <v>#DIV/0!</v>
      </c>
      <c r="T1359" s="83">
        <f t="shared" si="30"/>
        <v>6023.324884</v>
      </c>
      <c r="U1359" s="83">
        <f t="shared" si="26"/>
        <v>0</v>
      </c>
      <c r="V1359" s="83" t="str">
        <f t="shared" si="27"/>
        <v>#DIV/0!</v>
      </c>
      <c r="W1359" s="83" t="str">
        <f t="shared" si="28"/>
        <v>#DIV/0!</v>
      </c>
    </row>
    <row r="1360" ht="12.75" customHeight="1">
      <c r="A1360" s="83">
        <f t="shared" si="29"/>
        <v>27.76</v>
      </c>
      <c r="B1360" s="83">
        <f>IF( ISERROR( MATCH(R1359,Sheet1!$K$9:$K$13,1) ), 1,  MATCH(R1359,Sheet1!$K$9:$K$13,1)+1)</f>
        <v>4</v>
      </c>
      <c r="C1360" s="94">
        <f>IF( ISERROR( MATCH(D1360,Sheet1!$B$25:$B$42) ), 1, MATCH(D1360,Sheet1!$B$25:$B$42))</f>
        <v>12</v>
      </c>
      <c r="D1360" s="83">
        <f>if(U1360, OFFSET(Sheet1!$P$9, 2*B1359-1, 0),T1359)</f>
        <v>6023.324884</v>
      </c>
      <c r="E1360" s="100">
        <f t="array" ref="E1360">index(Sheet1!$C$25:$H$42, C1360,B1360)</f>
        <v>169.0258934</v>
      </c>
      <c r="F1360" s="100">
        <f t="array" ref="F1360">index(Sheet1!$C$25:$H$42, C1360+1,B1360)</f>
        <v>183.1113845</v>
      </c>
      <c r="G1360" s="94">
        <f t="array" ref="G1360">index(Sheet1!$B$25:$B$42, C1360,1)</f>
        <v>6000</v>
      </c>
      <c r="H1360" s="94">
        <f t="array" ref="H1360">index(Sheet1!$B$25:$B$42, C1360+1,1)</f>
        <v>6500</v>
      </c>
      <c r="I1360" s="100">
        <f t="shared" si="17"/>
        <v>169.6829783</v>
      </c>
      <c r="J1360" s="100">
        <f t="array" ref="J1360">index(Sheet1!$F$47:$K$64, C1360,B1360)</f>
        <v>1347.9453</v>
      </c>
      <c r="K1360" s="100">
        <f t="array" ref="K1360">index(Sheet1!$F$47:$K$64, C1360+1,B1360)</f>
        <v>1289.79864</v>
      </c>
      <c r="L1360" s="102">
        <f t="shared" si="18"/>
        <v>1345.232772</v>
      </c>
      <c r="M1360" s="83">
        <f>L1360/( 0.5*Sheet1!$F$18/12)</f>
        <v>1290.001412</v>
      </c>
      <c r="N1360" s="83">
        <f t="shared" si="19"/>
        <v>0.3703707758</v>
      </c>
      <c r="O1360" s="83">
        <f t="shared" si="20"/>
        <v>541.4929199</v>
      </c>
      <c r="P1360" s="83">
        <f t="shared" si="21"/>
        <v>0.1554673901</v>
      </c>
      <c r="Q1360" s="83">
        <f t="shared" si="22"/>
        <v>1</v>
      </c>
      <c r="R1360" s="86">
        <f t="shared" si="31"/>
        <v>169.7301594</v>
      </c>
      <c r="S1360" s="83" t="str">
        <f>min(R1360, offset(Sheet1!$K$9,B1360-1,0))</f>
        <v>#DIV/0!</v>
      </c>
      <c r="T1360" s="83">
        <f t="shared" si="30"/>
        <v>6024.999695</v>
      </c>
      <c r="U1360" s="83">
        <f t="shared" si="26"/>
        <v>0</v>
      </c>
      <c r="V1360" s="83" t="str">
        <f t="shared" si="27"/>
        <v>#DIV/0!</v>
      </c>
      <c r="W1360" s="83" t="str">
        <f t="shared" si="28"/>
        <v>#DIV/0!</v>
      </c>
    </row>
    <row r="1361" ht="12.75" customHeight="1">
      <c r="A1361" s="83">
        <f t="shared" si="29"/>
        <v>27.78</v>
      </c>
      <c r="B1361" s="83">
        <f>IF( ISERROR( MATCH(R1360,Sheet1!$K$9:$K$13,1) ), 1,  MATCH(R1360,Sheet1!$K$9:$K$13,1)+1)</f>
        <v>4</v>
      </c>
      <c r="C1361" s="94">
        <f>IF( ISERROR( MATCH(D1361,Sheet1!$B$25:$B$42) ), 1, MATCH(D1361,Sheet1!$B$25:$B$42))</f>
        <v>12</v>
      </c>
      <c r="D1361" s="83">
        <f>if(U1361, OFFSET(Sheet1!$P$9, 2*B1360-1, 0),T1360)</f>
        <v>6024.999695</v>
      </c>
      <c r="E1361" s="100">
        <f t="array" ref="E1361">index(Sheet1!$C$25:$H$42, C1361,B1361)</f>
        <v>169.0258934</v>
      </c>
      <c r="F1361" s="100">
        <f t="array" ref="F1361">index(Sheet1!$C$25:$H$42, C1361+1,B1361)</f>
        <v>183.1113845</v>
      </c>
      <c r="G1361" s="94">
        <f t="array" ref="G1361">index(Sheet1!$B$25:$B$42, C1361,1)</f>
        <v>6000</v>
      </c>
      <c r="H1361" s="94">
        <f t="array" ref="H1361">index(Sheet1!$B$25:$B$42, C1361+1,1)</f>
        <v>6500</v>
      </c>
      <c r="I1361" s="100">
        <f t="shared" si="17"/>
        <v>169.7301594</v>
      </c>
      <c r="J1361" s="100">
        <f t="array" ref="J1361">index(Sheet1!$F$47:$K$64, C1361,B1361)</f>
        <v>1347.9453</v>
      </c>
      <c r="K1361" s="100">
        <f t="array" ref="K1361">index(Sheet1!$F$47:$K$64, C1361+1,B1361)</f>
        <v>1289.79864</v>
      </c>
      <c r="L1361" s="102">
        <f t="shared" si="18"/>
        <v>1345.038003</v>
      </c>
      <c r="M1361" s="83">
        <f>L1361/( 0.5*Sheet1!$F$18/12)</f>
        <v>1289.81464</v>
      </c>
      <c r="N1361" s="83">
        <f t="shared" si="19"/>
        <v>0.3703171517</v>
      </c>
      <c r="O1361" s="83">
        <f t="shared" si="20"/>
        <v>541.7940905</v>
      </c>
      <c r="P1361" s="83">
        <f t="shared" si="21"/>
        <v>0.1555538589</v>
      </c>
      <c r="Q1361" s="83">
        <f t="shared" si="22"/>
        <v>1</v>
      </c>
      <c r="R1361" s="86">
        <f t="shared" si="31"/>
        <v>169.7773097</v>
      </c>
      <c r="S1361" s="83" t="str">
        <f>min(R1361, offset(Sheet1!$K$9,B1361-1,0))</f>
        <v>#DIV/0!</v>
      </c>
      <c r="T1361" s="83">
        <f t="shared" si="30"/>
        <v>6026.673413</v>
      </c>
      <c r="U1361" s="83">
        <f t="shared" si="26"/>
        <v>0</v>
      </c>
      <c r="V1361" s="83" t="str">
        <f t="shared" si="27"/>
        <v>#DIV/0!</v>
      </c>
      <c r="W1361" s="83" t="str">
        <f t="shared" si="28"/>
        <v>#DIV/0!</v>
      </c>
    </row>
    <row r="1362" ht="12.75" customHeight="1">
      <c r="A1362" s="83">
        <f t="shared" si="29"/>
        <v>27.8</v>
      </c>
      <c r="B1362" s="83">
        <f>IF( ISERROR( MATCH(R1361,Sheet1!$K$9:$K$13,1) ), 1,  MATCH(R1361,Sheet1!$K$9:$K$13,1)+1)</f>
        <v>4</v>
      </c>
      <c r="C1362" s="94">
        <f>IF( ISERROR( MATCH(D1362,Sheet1!$B$25:$B$42) ), 1, MATCH(D1362,Sheet1!$B$25:$B$42))</f>
        <v>12</v>
      </c>
      <c r="D1362" s="83">
        <f>if(U1362, OFFSET(Sheet1!$P$9, 2*B1361-1, 0),T1361)</f>
        <v>6026.673413</v>
      </c>
      <c r="E1362" s="100">
        <f t="array" ref="E1362">index(Sheet1!$C$25:$H$42, C1362,B1362)</f>
        <v>169.0258934</v>
      </c>
      <c r="F1362" s="100">
        <f t="array" ref="F1362">index(Sheet1!$C$25:$H$42, C1362+1,B1362)</f>
        <v>183.1113845</v>
      </c>
      <c r="G1362" s="94">
        <f t="array" ref="G1362">index(Sheet1!$B$25:$B$42, C1362,1)</f>
        <v>6000</v>
      </c>
      <c r="H1362" s="94">
        <f t="array" ref="H1362">index(Sheet1!$B$25:$B$42, C1362+1,1)</f>
        <v>6500</v>
      </c>
      <c r="I1362" s="100">
        <f t="shared" si="17"/>
        <v>169.7773097</v>
      </c>
      <c r="J1362" s="100">
        <f t="array" ref="J1362">index(Sheet1!$F$47:$K$64, C1362,B1362)</f>
        <v>1347.9453</v>
      </c>
      <c r="K1362" s="100">
        <f t="array" ref="K1362">index(Sheet1!$F$47:$K$64, C1362+1,B1362)</f>
        <v>1289.79864</v>
      </c>
      <c r="L1362" s="102">
        <f t="shared" si="18"/>
        <v>1344.84336</v>
      </c>
      <c r="M1362" s="83">
        <f>L1362/( 0.5*Sheet1!$F$18/12)</f>
        <v>1289.627989</v>
      </c>
      <c r="N1362" s="83">
        <f t="shared" si="19"/>
        <v>0.3702635626</v>
      </c>
      <c r="O1362" s="83">
        <f t="shared" si="20"/>
        <v>542.0951484</v>
      </c>
      <c r="P1362" s="83">
        <f t="shared" si="21"/>
        <v>0.1556402953</v>
      </c>
      <c r="Q1362" s="83">
        <f t="shared" si="22"/>
        <v>1</v>
      </c>
      <c r="R1362" s="86">
        <f t="shared" si="31"/>
        <v>169.8244292</v>
      </c>
      <c r="S1362" s="83" t="str">
        <f>min(R1362, offset(Sheet1!$K$9,B1362-1,0))</f>
        <v>#DIV/0!</v>
      </c>
      <c r="T1362" s="83">
        <f t="shared" si="30"/>
        <v>6028.346041</v>
      </c>
      <c r="U1362" s="83">
        <f t="shared" si="26"/>
        <v>0</v>
      </c>
      <c r="V1362" s="83" t="str">
        <f t="shared" si="27"/>
        <v>#DIV/0!</v>
      </c>
      <c r="W1362" s="83" t="str">
        <f t="shared" si="28"/>
        <v>#DIV/0!</v>
      </c>
    </row>
    <row r="1363" ht="12.75" customHeight="1">
      <c r="A1363" s="83">
        <f t="shared" si="29"/>
        <v>27.82</v>
      </c>
      <c r="B1363" s="83">
        <f>IF( ISERROR( MATCH(R1362,Sheet1!$K$9:$K$13,1) ), 1,  MATCH(R1362,Sheet1!$K$9:$K$13,1)+1)</f>
        <v>4</v>
      </c>
      <c r="C1363" s="94">
        <f>IF( ISERROR( MATCH(D1363,Sheet1!$B$25:$B$42) ), 1, MATCH(D1363,Sheet1!$B$25:$B$42))</f>
        <v>12</v>
      </c>
      <c r="D1363" s="83">
        <f>if(U1363, OFFSET(Sheet1!$P$9, 2*B1362-1, 0),T1362)</f>
        <v>6028.346041</v>
      </c>
      <c r="E1363" s="100">
        <f t="array" ref="E1363">index(Sheet1!$C$25:$H$42, C1363,B1363)</f>
        <v>169.0258934</v>
      </c>
      <c r="F1363" s="100">
        <f t="array" ref="F1363">index(Sheet1!$C$25:$H$42, C1363+1,B1363)</f>
        <v>183.1113845</v>
      </c>
      <c r="G1363" s="94">
        <f t="array" ref="G1363">index(Sheet1!$B$25:$B$42, C1363,1)</f>
        <v>6000</v>
      </c>
      <c r="H1363" s="94">
        <f t="array" ref="H1363">index(Sheet1!$B$25:$B$42, C1363+1,1)</f>
        <v>6500</v>
      </c>
      <c r="I1363" s="100">
        <f t="shared" si="17"/>
        <v>169.8244292</v>
      </c>
      <c r="J1363" s="100">
        <f t="array" ref="J1363">index(Sheet1!$F$47:$K$64, C1363,B1363)</f>
        <v>1347.9453</v>
      </c>
      <c r="K1363" s="100">
        <f t="array" ref="K1363">index(Sheet1!$F$47:$K$64, C1363+1,B1363)</f>
        <v>1289.79864</v>
      </c>
      <c r="L1363" s="102">
        <f t="shared" si="18"/>
        <v>1344.648845</v>
      </c>
      <c r="M1363" s="83">
        <f>L1363/( 0.5*Sheet1!$F$18/12)</f>
        <v>1289.441459</v>
      </c>
      <c r="N1363" s="83">
        <f t="shared" si="19"/>
        <v>0.3702100085</v>
      </c>
      <c r="O1363" s="83">
        <f t="shared" si="20"/>
        <v>542.3960936</v>
      </c>
      <c r="P1363" s="83">
        <f t="shared" si="21"/>
        <v>0.1557266993</v>
      </c>
      <c r="Q1363" s="83">
        <f t="shared" si="22"/>
        <v>1</v>
      </c>
      <c r="R1363" s="86">
        <f t="shared" si="31"/>
        <v>169.8715181</v>
      </c>
      <c r="S1363" s="83" t="str">
        <f>min(R1363, offset(Sheet1!$K$9,B1363-1,0))</f>
        <v>#DIV/0!</v>
      </c>
      <c r="T1363" s="83">
        <f t="shared" si="30"/>
        <v>6030.017578</v>
      </c>
      <c r="U1363" s="83">
        <f t="shared" si="26"/>
        <v>0</v>
      </c>
      <c r="V1363" s="83" t="str">
        <f t="shared" si="27"/>
        <v>#DIV/0!</v>
      </c>
      <c r="W1363" s="83" t="str">
        <f t="shared" si="28"/>
        <v>#DIV/0!</v>
      </c>
    </row>
    <row r="1364" ht="12.75" customHeight="1">
      <c r="A1364" s="83">
        <f t="shared" si="29"/>
        <v>27.84</v>
      </c>
      <c r="B1364" s="83">
        <f>IF( ISERROR( MATCH(R1363,Sheet1!$K$9:$K$13,1) ), 1,  MATCH(R1363,Sheet1!$K$9:$K$13,1)+1)</f>
        <v>4</v>
      </c>
      <c r="C1364" s="94">
        <f>IF( ISERROR( MATCH(D1364,Sheet1!$B$25:$B$42) ), 1, MATCH(D1364,Sheet1!$B$25:$B$42))</f>
        <v>12</v>
      </c>
      <c r="D1364" s="83">
        <f>if(U1364, OFFSET(Sheet1!$P$9, 2*B1363-1, 0),T1363)</f>
        <v>6030.017578</v>
      </c>
      <c r="E1364" s="100">
        <f t="array" ref="E1364">index(Sheet1!$C$25:$H$42, C1364,B1364)</f>
        <v>169.0258934</v>
      </c>
      <c r="F1364" s="100">
        <f t="array" ref="F1364">index(Sheet1!$C$25:$H$42, C1364+1,B1364)</f>
        <v>183.1113845</v>
      </c>
      <c r="G1364" s="94">
        <f t="array" ref="G1364">index(Sheet1!$B$25:$B$42, C1364,1)</f>
        <v>6000</v>
      </c>
      <c r="H1364" s="94">
        <f t="array" ref="H1364">index(Sheet1!$B$25:$B$42, C1364+1,1)</f>
        <v>6500</v>
      </c>
      <c r="I1364" s="100">
        <f t="shared" si="17"/>
        <v>169.8715181</v>
      </c>
      <c r="J1364" s="100">
        <f t="array" ref="J1364">index(Sheet1!$F$47:$K$64, C1364,B1364)</f>
        <v>1347.9453</v>
      </c>
      <c r="K1364" s="100">
        <f t="array" ref="K1364">index(Sheet1!$F$47:$K$64, C1364+1,B1364)</f>
        <v>1289.79864</v>
      </c>
      <c r="L1364" s="102">
        <f t="shared" si="18"/>
        <v>1344.454456</v>
      </c>
      <c r="M1364" s="83">
        <f>L1364/( 0.5*Sheet1!$F$18/12)</f>
        <v>1289.255052</v>
      </c>
      <c r="N1364" s="83">
        <f t="shared" si="19"/>
        <v>0.3701564892</v>
      </c>
      <c r="O1364" s="83">
        <f t="shared" si="20"/>
        <v>542.6969259</v>
      </c>
      <c r="P1364" s="83">
        <f t="shared" si="21"/>
        <v>0.1558130709</v>
      </c>
      <c r="Q1364" s="83">
        <f t="shared" si="22"/>
        <v>1</v>
      </c>
      <c r="R1364" s="86">
        <f t="shared" si="31"/>
        <v>169.9185762</v>
      </c>
      <c r="S1364" s="83" t="str">
        <f>min(R1364, offset(Sheet1!$K$9,B1364-1,0))</f>
        <v>#DIV/0!</v>
      </c>
      <c r="T1364" s="83">
        <f t="shared" si="30"/>
        <v>6031.688025</v>
      </c>
      <c r="U1364" s="83">
        <f t="shared" si="26"/>
        <v>0</v>
      </c>
      <c r="V1364" s="83" t="str">
        <f t="shared" si="27"/>
        <v>#DIV/0!</v>
      </c>
      <c r="W1364" s="83" t="str">
        <f t="shared" si="28"/>
        <v>#DIV/0!</v>
      </c>
    </row>
    <row r="1365" ht="12.75" customHeight="1">
      <c r="A1365" s="83">
        <f t="shared" si="29"/>
        <v>27.86</v>
      </c>
      <c r="B1365" s="83">
        <f>IF( ISERROR( MATCH(R1364,Sheet1!$K$9:$K$13,1) ), 1,  MATCH(R1364,Sheet1!$K$9:$K$13,1)+1)</f>
        <v>4</v>
      </c>
      <c r="C1365" s="94">
        <f>IF( ISERROR( MATCH(D1365,Sheet1!$B$25:$B$42) ), 1, MATCH(D1365,Sheet1!$B$25:$B$42))</f>
        <v>12</v>
      </c>
      <c r="D1365" s="83">
        <f>if(U1365, OFFSET(Sheet1!$P$9, 2*B1364-1, 0),T1364)</f>
        <v>6031.688025</v>
      </c>
      <c r="E1365" s="100">
        <f t="array" ref="E1365">index(Sheet1!$C$25:$H$42, C1365,B1365)</f>
        <v>169.0258934</v>
      </c>
      <c r="F1365" s="100">
        <f t="array" ref="F1365">index(Sheet1!$C$25:$H$42, C1365+1,B1365)</f>
        <v>183.1113845</v>
      </c>
      <c r="G1365" s="94">
        <f t="array" ref="G1365">index(Sheet1!$B$25:$B$42, C1365,1)</f>
        <v>6000</v>
      </c>
      <c r="H1365" s="94">
        <f t="array" ref="H1365">index(Sheet1!$B$25:$B$42, C1365+1,1)</f>
        <v>6500</v>
      </c>
      <c r="I1365" s="100">
        <f t="shared" si="17"/>
        <v>169.9185762</v>
      </c>
      <c r="J1365" s="100">
        <f t="array" ref="J1365">index(Sheet1!$F$47:$K$64, C1365,B1365)</f>
        <v>1347.9453</v>
      </c>
      <c r="K1365" s="100">
        <f t="array" ref="K1365">index(Sheet1!$F$47:$K$64, C1365+1,B1365)</f>
        <v>1289.79864</v>
      </c>
      <c r="L1365" s="102">
        <f t="shared" si="18"/>
        <v>1344.260194</v>
      </c>
      <c r="M1365" s="83">
        <f>L1365/( 0.5*Sheet1!$F$18/12)</f>
        <v>1289.068766</v>
      </c>
      <c r="N1365" s="83">
        <f t="shared" si="19"/>
        <v>0.3701030049</v>
      </c>
      <c r="O1365" s="83">
        <f t="shared" si="20"/>
        <v>542.9976454</v>
      </c>
      <c r="P1365" s="83">
        <f t="shared" si="21"/>
        <v>0.1558994101</v>
      </c>
      <c r="Q1365" s="83">
        <f t="shared" si="22"/>
        <v>1</v>
      </c>
      <c r="R1365" s="86">
        <f t="shared" si="31"/>
        <v>169.9656036</v>
      </c>
      <c r="S1365" s="83" t="str">
        <f>min(R1365, offset(Sheet1!$K$9,B1365-1,0))</f>
        <v>#DIV/0!</v>
      </c>
      <c r="T1365" s="83">
        <f t="shared" si="30"/>
        <v>6033.357382</v>
      </c>
      <c r="U1365" s="83">
        <f t="shared" si="26"/>
        <v>0</v>
      </c>
      <c r="V1365" s="83" t="str">
        <f t="shared" si="27"/>
        <v>#DIV/0!</v>
      </c>
      <c r="W1365" s="83" t="str">
        <f t="shared" si="28"/>
        <v>#DIV/0!</v>
      </c>
    </row>
    <row r="1366" ht="12.75" customHeight="1">
      <c r="A1366" s="83">
        <f t="shared" si="29"/>
        <v>27.88</v>
      </c>
      <c r="B1366" s="83">
        <f>IF( ISERROR( MATCH(R1365,Sheet1!$K$9:$K$13,1) ), 1,  MATCH(R1365,Sheet1!$K$9:$K$13,1)+1)</f>
        <v>4</v>
      </c>
      <c r="C1366" s="94">
        <f>IF( ISERROR( MATCH(D1366,Sheet1!$B$25:$B$42) ), 1, MATCH(D1366,Sheet1!$B$25:$B$42))</f>
        <v>12</v>
      </c>
      <c r="D1366" s="83">
        <f>if(U1366, OFFSET(Sheet1!$P$9, 2*B1365-1, 0),T1365)</f>
        <v>6033.357382</v>
      </c>
      <c r="E1366" s="100">
        <f t="array" ref="E1366">index(Sheet1!$C$25:$H$42, C1366,B1366)</f>
        <v>169.0258934</v>
      </c>
      <c r="F1366" s="100">
        <f t="array" ref="F1366">index(Sheet1!$C$25:$H$42, C1366+1,B1366)</f>
        <v>183.1113845</v>
      </c>
      <c r="G1366" s="94">
        <f t="array" ref="G1366">index(Sheet1!$B$25:$B$42, C1366,1)</f>
        <v>6000</v>
      </c>
      <c r="H1366" s="94">
        <f t="array" ref="H1366">index(Sheet1!$B$25:$B$42, C1366+1,1)</f>
        <v>6500</v>
      </c>
      <c r="I1366" s="100">
        <f t="shared" si="17"/>
        <v>169.9656036</v>
      </c>
      <c r="J1366" s="100">
        <f t="array" ref="J1366">index(Sheet1!$F$47:$K$64, C1366,B1366)</f>
        <v>1347.9453</v>
      </c>
      <c r="K1366" s="100">
        <f t="array" ref="K1366">index(Sheet1!$F$47:$K$64, C1366+1,B1366)</f>
        <v>1289.79864</v>
      </c>
      <c r="L1366" s="102">
        <f t="shared" si="18"/>
        <v>1344.066059</v>
      </c>
      <c r="M1366" s="83">
        <f>L1366/( 0.5*Sheet1!$F$18/12)</f>
        <v>1288.882602</v>
      </c>
      <c r="N1366" s="83">
        <f t="shared" si="19"/>
        <v>0.3700495554</v>
      </c>
      <c r="O1366" s="83">
        <f t="shared" si="20"/>
        <v>543.2982519</v>
      </c>
      <c r="P1366" s="83">
        <f t="shared" si="21"/>
        <v>0.1559857169</v>
      </c>
      <c r="Q1366" s="83">
        <f t="shared" si="22"/>
        <v>1</v>
      </c>
      <c r="R1366" s="86">
        <f t="shared" si="31"/>
        <v>170.0126004</v>
      </c>
      <c r="S1366" s="83" t="str">
        <f>min(R1366, offset(Sheet1!$K$9,B1366-1,0))</f>
        <v>#DIV/0!</v>
      </c>
      <c r="T1366" s="83">
        <f t="shared" si="30"/>
        <v>6035.025649</v>
      </c>
      <c r="U1366" s="83">
        <f t="shared" si="26"/>
        <v>0</v>
      </c>
      <c r="V1366" s="83" t="str">
        <f t="shared" si="27"/>
        <v>#DIV/0!</v>
      </c>
      <c r="W1366" s="83" t="str">
        <f t="shared" si="28"/>
        <v>#DIV/0!</v>
      </c>
    </row>
    <row r="1367" ht="12.75" customHeight="1">
      <c r="A1367" s="83">
        <f t="shared" si="29"/>
        <v>27.9</v>
      </c>
      <c r="B1367" s="83">
        <f>IF( ISERROR( MATCH(R1366,Sheet1!$K$9:$K$13,1) ), 1,  MATCH(R1366,Sheet1!$K$9:$K$13,1)+1)</f>
        <v>4</v>
      </c>
      <c r="C1367" s="94">
        <f>IF( ISERROR( MATCH(D1367,Sheet1!$B$25:$B$42) ), 1, MATCH(D1367,Sheet1!$B$25:$B$42))</f>
        <v>12</v>
      </c>
      <c r="D1367" s="83">
        <f>if(U1367, OFFSET(Sheet1!$P$9, 2*B1366-1, 0),T1366)</f>
        <v>6035.025649</v>
      </c>
      <c r="E1367" s="100">
        <f t="array" ref="E1367">index(Sheet1!$C$25:$H$42, C1367,B1367)</f>
        <v>169.0258934</v>
      </c>
      <c r="F1367" s="100">
        <f t="array" ref="F1367">index(Sheet1!$C$25:$H$42, C1367+1,B1367)</f>
        <v>183.1113845</v>
      </c>
      <c r="G1367" s="94">
        <f t="array" ref="G1367">index(Sheet1!$B$25:$B$42, C1367,1)</f>
        <v>6000</v>
      </c>
      <c r="H1367" s="94">
        <f t="array" ref="H1367">index(Sheet1!$B$25:$B$42, C1367+1,1)</f>
        <v>6500</v>
      </c>
      <c r="I1367" s="100">
        <f t="shared" si="17"/>
        <v>170.0126004</v>
      </c>
      <c r="J1367" s="100">
        <f t="array" ref="J1367">index(Sheet1!$F$47:$K$64, C1367,B1367)</f>
        <v>1347.9453</v>
      </c>
      <c r="K1367" s="100">
        <f t="array" ref="K1367">index(Sheet1!$F$47:$K$64, C1367+1,B1367)</f>
        <v>1289.79864</v>
      </c>
      <c r="L1367" s="102">
        <f t="shared" si="18"/>
        <v>1343.872051</v>
      </c>
      <c r="M1367" s="83">
        <f>L1367/( 0.5*Sheet1!$F$18/12)</f>
        <v>1288.696559</v>
      </c>
      <c r="N1367" s="83">
        <f t="shared" si="19"/>
        <v>0.3699961408</v>
      </c>
      <c r="O1367" s="83">
        <f t="shared" si="20"/>
        <v>543.5987454</v>
      </c>
      <c r="P1367" s="83">
        <f t="shared" si="21"/>
        <v>0.1560719912</v>
      </c>
      <c r="Q1367" s="83">
        <f t="shared" si="22"/>
        <v>1</v>
      </c>
      <c r="R1367" s="86">
        <f t="shared" si="31"/>
        <v>170.0595665</v>
      </c>
      <c r="S1367" s="83" t="str">
        <f>min(R1367, offset(Sheet1!$K$9,B1367-1,0))</f>
        <v>#DIV/0!</v>
      </c>
      <c r="T1367" s="83">
        <f t="shared" si="30"/>
        <v>6036.692829</v>
      </c>
      <c r="U1367" s="83">
        <f t="shared" si="26"/>
        <v>0</v>
      </c>
      <c r="V1367" s="83" t="str">
        <f t="shared" si="27"/>
        <v>#DIV/0!</v>
      </c>
      <c r="W1367" s="83" t="str">
        <f t="shared" si="28"/>
        <v>#DIV/0!</v>
      </c>
    </row>
    <row r="1368" ht="12.75" customHeight="1">
      <c r="A1368" s="83">
        <f t="shared" si="29"/>
        <v>27.92</v>
      </c>
      <c r="B1368" s="83">
        <f>IF( ISERROR( MATCH(R1367,Sheet1!$K$9:$K$13,1) ), 1,  MATCH(R1367,Sheet1!$K$9:$K$13,1)+1)</f>
        <v>4</v>
      </c>
      <c r="C1368" s="94">
        <f>IF( ISERROR( MATCH(D1368,Sheet1!$B$25:$B$42) ), 1, MATCH(D1368,Sheet1!$B$25:$B$42))</f>
        <v>12</v>
      </c>
      <c r="D1368" s="83">
        <f>if(U1368, OFFSET(Sheet1!$P$9, 2*B1367-1, 0),T1367)</f>
        <v>6036.692829</v>
      </c>
      <c r="E1368" s="100">
        <f t="array" ref="E1368">index(Sheet1!$C$25:$H$42, C1368,B1368)</f>
        <v>169.0258934</v>
      </c>
      <c r="F1368" s="100">
        <f t="array" ref="F1368">index(Sheet1!$C$25:$H$42, C1368+1,B1368)</f>
        <v>183.1113845</v>
      </c>
      <c r="G1368" s="94">
        <f t="array" ref="G1368">index(Sheet1!$B$25:$B$42, C1368,1)</f>
        <v>6000</v>
      </c>
      <c r="H1368" s="94">
        <f t="array" ref="H1368">index(Sheet1!$B$25:$B$42, C1368+1,1)</f>
        <v>6500</v>
      </c>
      <c r="I1368" s="100">
        <f t="shared" si="17"/>
        <v>170.0595665</v>
      </c>
      <c r="J1368" s="100">
        <f t="array" ref="J1368">index(Sheet1!$F$47:$K$64, C1368,B1368)</f>
        <v>1347.9453</v>
      </c>
      <c r="K1368" s="100">
        <f t="array" ref="K1368">index(Sheet1!$F$47:$K$64, C1368+1,B1368)</f>
        <v>1289.79864</v>
      </c>
      <c r="L1368" s="102">
        <f t="shared" si="18"/>
        <v>1343.678169</v>
      </c>
      <c r="M1368" s="83">
        <f>L1368/( 0.5*Sheet1!$F$18/12)</f>
        <v>1288.510637</v>
      </c>
      <c r="N1368" s="83">
        <f t="shared" si="19"/>
        <v>0.3699427611</v>
      </c>
      <c r="O1368" s="83">
        <f t="shared" si="20"/>
        <v>543.8991258</v>
      </c>
      <c r="P1368" s="83">
        <f t="shared" si="21"/>
        <v>0.1561582331</v>
      </c>
      <c r="Q1368" s="83">
        <f t="shared" si="22"/>
        <v>1</v>
      </c>
      <c r="R1368" s="86">
        <f t="shared" si="31"/>
        <v>170.1065019</v>
      </c>
      <c r="S1368" s="83" t="str">
        <f>min(R1368, offset(Sheet1!$K$9,B1368-1,0))</f>
        <v>#DIV/0!</v>
      </c>
      <c r="T1368" s="83">
        <f t="shared" si="30"/>
        <v>6038.35892</v>
      </c>
      <c r="U1368" s="83">
        <f t="shared" si="26"/>
        <v>0</v>
      </c>
      <c r="V1368" s="83" t="str">
        <f t="shared" si="27"/>
        <v>#DIV/0!</v>
      </c>
      <c r="W1368" s="83" t="str">
        <f t="shared" si="28"/>
        <v>#DIV/0!</v>
      </c>
    </row>
    <row r="1369" ht="12.75" customHeight="1">
      <c r="A1369" s="83">
        <f t="shared" si="29"/>
        <v>27.94</v>
      </c>
      <c r="B1369" s="83">
        <f>IF( ISERROR( MATCH(R1368,Sheet1!$K$9:$K$13,1) ), 1,  MATCH(R1368,Sheet1!$K$9:$K$13,1)+1)</f>
        <v>4</v>
      </c>
      <c r="C1369" s="94">
        <f>IF( ISERROR( MATCH(D1369,Sheet1!$B$25:$B$42) ), 1, MATCH(D1369,Sheet1!$B$25:$B$42))</f>
        <v>12</v>
      </c>
      <c r="D1369" s="83">
        <f>if(U1369, OFFSET(Sheet1!$P$9, 2*B1368-1, 0),T1368)</f>
        <v>6038.35892</v>
      </c>
      <c r="E1369" s="100">
        <f t="array" ref="E1369">index(Sheet1!$C$25:$H$42, C1369,B1369)</f>
        <v>169.0258934</v>
      </c>
      <c r="F1369" s="100">
        <f t="array" ref="F1369">index(Sheet1!$C$25:$H$42, C1369+1,B1369)</f>
        <v>183.1113845</v>
      </c>
      <c r="G1369" s="94">
        <f t="array" ref="G1369">index(Sheet1!$B$25:$B$42, C1369,1)</f>
        <v>6000</v>
      </c>
      <c r="H1369" s="94">
        <f t="array" ref="H1369">index(Sheet1!$B$25:$B$42, C1369+1,1)</f>
        <v>6500</v>
      </c>
      <c r="I1369" s="100">
        <f t="shared" si="17"/>
        <v>170.1065019</v>
      </c>
      <c r="J1369" s="100">
        <f t="array" ref="J1369">index(Sheet1!$F$47:$K$64, C1369,B1369)</f>
        <v>1347.9453</v>
      </c>
      <c r="K1369" s="100">
        <f t="array" ref="K1369">index(Sheet1!$F$47:$K$64, C1369+1,B1369)</f>
        <v>1289.79864</v>
      </c>
      <c r="L1369" s="102">
        <f t="shared" si="18"/>
        <v>1343.484414</v>
      </c>
      <c r="M1369" s="83">
        <f>L1369/( 0.5*Sheet1!$F$18/12)</f>
        <v>1288.324837</v>
      </c>
      <c r="N1369" s="83">
        <f t="shared" si="19"/>
        <v>0.3698894162</v>
      </c>
      <c r="O1369" s="83">
        <f t="shared" si="20"/>
        <v>544.199393</v>
      </c>
      <c r="P1369" s="83">
        <f t="shared" si="21"/>
        <v>0.1562444424</v>
      </c>
      <c r="Q1369" s="83">
        <f t="shared" si="22"/>
        <v>1</v>
      </c>
      <c r="R1369" s="86">
        <f t="shared" si="31"/>
        <v>170.1534067</v>
      </c>
      <c r="S1369" s="83" t="str">
        <f>min(R1369, offset(Sheet1!$K$9,B1369-1,0))</f>
        <v>#DIV/0!</v>
      </c>
      <c r="T1369" s="83">
        <f t="shared" si="30"/>
        <v>6040.023923</v>
      </c>
      <c r="U1369" s="83">
        <f t="shared" si="26"/>
        <v>0</v>
      </c>
      <c r="V1369" s="83" t="str">
        <f t="shared" si="27"/>
        <v>#DIV/0!</v>
      </c>
      <c r="W1369" s="83" t="str">
        <f t="shared" si="28"/>
        <v>#DIV/0!</v>
      </c>
    </row>
    <row r="1370" ht="12.75" customHeight="1">
      <c r="A1370" s="83">
        <f t="shared" si="29"/>
        <v>27.96</v>
      </c>
      <c r="B1370" s="83">
        <f>IF( ISERROR( MATCH(R1369,Sheet1!$K$9:$K$13,1) ), 1,  MATCH(R1369,Sheet1!$K$9:$K$13,1)+1)</f>
        <v>4</v>
      </c>
      <c r="C1370" s="94">
        <f>IF( ISERROR( MATCH(D1370,Sheet1!$B$25:$B$42) ), 1, MATCH(D1370,Sheet1!$B$25:$B$42))</f>
        <v>12</v>
      </c>
      <c r="D1370" s="83">
        <f>if(U1370, OFFSET(Sheet1!$P$9, 2*B1369-1, 0),T1369)</f>
        <v>6040.023923</v>
      </c>
      <c r="E1370" s="100">
        <f t="array" ref="E1370">index(Sheet1!$C$25:$H$42, C1370,B1370)</f>
        <v>169.0258934</v>
      </c>
      <c r="F1370" s="100">
        <f t="array" ref="F1370">index(Sheet1!$C$25:$H$42, C1370+1,B1370)</f>
        <v>183.1113845</v>
      </c>
      <c r="G1370" s="94">
        <f t="array" ref="G1370">index(Sheet1!$B$25:$B$42, C1370,1)</f>
        <v>6000</v>
      </c>
      <c r="H1370" s="94">
        <f t="array" ref="H1370">index(Sheet1!$B$25:$B$42, C1370+1,1)</f>
        <v>6500</v>
      </c>
      <c r="I1370" s="100">
        <f t="shared" si="17"/>
        <v>170.1534067</v>
      </c>
      <c r="J1370" s="100">
        <f t="array" ref="J1370">index(Sheet1!$F$47:$K$64, C1370,B1370)</f>
        <v>1347.9453</v>
      </c>
      <c r="K1370" s="100">
        <f t="array" ref="K1370">index(Sheet1!$F$47:$K$64, C1370+1,B1370)</f>
        <v>1289.79864</v>
      </c>
      <c r="L1370" s="102">
        <f t="shared" si="18"/>
        <v>1343.290785</v>
      </c>
      <c r="M1370" s="83">
        <f>L1370/( 0.5*Sheet1!$F$18/12)</f>
        <v>1288.139158</v>
      </c>
      <c r="N1370" s="83">
        <f t="shared" si="19"/>
        <v>0.3698361062</v>
      </c>
      <c r="O1370" s="83">
        <f t="shared" si="20"/>
        <v>544.499547</v>
      </c>
      <c r="P1370" s="83">
        <f t="shared" si="21"/>
        <v>0.1563306193</v>
      </c>
      <c r="Q1370" s="83">
        <f t="shared" si="22"/>
        <v>1</v>
      </c>
      <c r="R1370" s="86">
        <f t="shared" si="31"/>
        <v>170.2002808</v>
      </c>
      <c r="S1370" s="83" t="str">
        <f>min(R1370, offset(Sheet1!$K$9,B1370-1,0))</f>
        <v>#DIV/0!</v>
      </c>
      <c r="T1370" s="83">
        <f t="shared" si="30"/>
        <v>6041.687839</v>
      </c>
      <c r="U1370" s="83">
        <f t="shared" si="26"/>
        <v>0</v>
      </c>
      <c r="V1370" s="83" t="str">
        <f t="shared" si="27"/>
        <v>#DIV/0!</v>
      </c>
      <c r="W1370" s="83" t="str">
        <f t="shared" si="28"/>
        <v>#DIV/0!</v>
      </c>
    </row>
    <row r="1371" ht="12.75" customHeight="1">
      <c r="A1371" s="83">
        <f t="shared" si="29"/>
        <v>27.98</v>
      </c>
      <c r="B1371" s="83">
        <f>IF( ISERROR( MATCH(R1370,Sheet1!$K$9:$K$13,1) ), 1,  MATCH(R1370,Sheet1!$K$9:$K$13,1)+1)</f>
        <v>4</v>
      </c>
      <c r="C1371" s="94">
        <f>IF( ISERROR( MATCH(D1371,Sheet1!$B$25:$B$42) ), 1, MATCH(D1371,Sheet1!$B$25:$B$42))</f>
        <v>12</v>
      </c>
      <c r="D1371" s="83">
        <f>if(U1371, OFFSET(Sheet1!$P$9, 2*B1370-1, 0),T1370)</f>
        <v>6041.687839</v>
      </c>
      <c r="E1371" s="100">
        <f t="array" ref="E1371">index(Sheet1!$C$25:$H$42, C1371,B1371)</f>
        <v>169.0258934</v>
      </c>
      <c r="F1371" s="100">
        <f t="array" ref="F1371">index(Sheet1!$C$25:$H$42, C1371+1,B1371)</f>
        <v>183.1113845</v>
      </c>
      <c r="G1371" s="94">
        <f t="array" ref="G1371">index(Sheet1!$B$25:$B$42, C1371,1)</f>
        <v>6000</v>
      </c>
      <c r="H1371" s="94">
        <f t="array" ref="H1371">index(Sheet1!$B$25:$B$42, C1371+1,1)</f>
        <v>6500</v>
      </c>
      <c r="I1371" s="100">
        <f t="shared" si="17"/>
        <v>170.2002808</v>
      </c>
      <c r="J1371" s="100">
        <f t="array" ref="J1371">index(Sheet1!$F$47:$K$64, C1371,B1371)</f>
        <v>1347.9453</v>
      </c>
      <c r="K1371" s="100">
        <f t="array" ref="K1371">index(Sheet1!$F$47:$K$64, C1371+1,B1371)</f>
        <v>1289.79864</v>
      </c>
      <c r="L1371" s="102">
        <f t="shared" si="18"/>
        <v>1343.097283</v>
      </c>
      <c r="M1371" s="83">
        <f>L1371/( 0.5*Sheet1!$F$18/12)</f>
        <v>1287.9536</v>
      </c>
      <c r="N1371" s="83">
        <f t="shared" si="19"/>
        <v>0.3697828309</v>
      </c>
      <c r="O1371" s="83">
        <f t="shared" si="20"/>
        <v>544.7995877</v>
      </c>
      <c r="P1371" s="83">
        <f t="shared" si="21"/>
        <v>0.1564167636</v>
      </c>
      <c r="Q1371" s="83">
        <f t="shared" si="22"/>
        <v>1</v>
      </c>
      <c r="R1371" s="86">
        <f t="shared" si="31"/>
        <v>170.2471244</v>
      </c>
      <c r="S1371" s="83" t="str">
        <f>min(R1371, offset(Sheet1!$K$9,B1371-1,0))</f>
        <v>#DIV/0!</v>
      </c>
      <c r="T1371" s="83">
        <f t="shared" si="30"/>
        <v>6043.350669</v>
      </c>
      <c r="U1371" s="83">
        <f t="shared" si="26"/>
        <v>0</v>
      </c>
      <c r="V1371" s="83" t="str">
        <f t="shared" si="27"/>
        <v>#DIV/0!</v>
      </c>
      <c r="W1371" s="83" t="str">
        <f t="shared" si="28"/>
        <v>#DIV/0!</v>
      </c>
    </row>
    <row r="1372" ht="12.75" customHeight="1">
      <c r="A1372" s="83">
        <f t="shared" si="29"/>
        <v>28</v>
      </c>
      <c r="B1372" s="83">
        <f>IF( ISERROR( MATCH(R1371,Sheet1!$K$9:$K$13,1) ), 1,  MATCH(R1371,Sheet1!$K$9:$K$13,1)+1)</f>
        <v>4</v>
      </c>
      <c r="C1372" s="94">
        <f>IF( ISERROR( MATCH(D1372,Sheet1!$B$25:$B$42) ), 1, MATCH(D1372,Sheet1!$B$25:$B$42))</f>
        <v>12</v>
      </c>
      <c r="D1372" s="83">
        <f>if(U1372, OFFSET(Sheet1!$P$9, 2*B1371-1, 0),T1371)</f>
        <v>6043.350669</v>
      </c>
      <c r="E1372" s="100">
        <f t="array" ref="E1372">index(Sheet1!$C$25:$H$42, C1372,B1372)</f>
        <v>169.0258934</v>
      </c>
      <c r="F1372" s="100">
        <f t="array" ref="F1372">index(Sheet1!$C$25:$H$42, C1372+1,B1372)</f>
        <v>183.1113845</v>
      </c>
      <c r="G1372" s="94">
        <f t="array" ref="G1372">index(Sheet1!$B$25:$B$42, C1372,1)</f>
        <v>6000</v>
      </c>
      <c r="H1372" s="94">
        <f t="array" ref="H1372">index(Sheet1!$B$25:$B$42, C1372+1,1)</f>
        <v>6500</v>
      </c>
      <c r="I1372" s="100">
        <f t="shared" si="17"/>
        <v>170.2471244</v>
      </c>
      <c r="J1372" s="100">
        <f t="array" ref="J1372">index(Sheet1!$F$47:$K$64, C1372,B1372)</f>
        <v>1347.9453</v>
      </c>
      <c r="K1372" s="100">
        <f t="array" ref="K1372">index(Sheet1!$F$47:$K$64, C1372+1,B1372)</f>
        <v>1289.79864</v>
      </c>
      <c r="L1372" s="102">
        <f t="shared" si="18"/>
        <v>1342.903907</v>
      </c>
      <c r="M1372" s="83">
        <f>L1372/( 0.5*Sheet1!$F$18/12)</f>
        <v>1287.768164</v>
      </c>
      <c r="N1372" s="83">
        <f t="shared" si="19"/>
        <v>0.3697295904</v>
      </c>
      <c r="O1372" s="83">
        <f t="shared" si="20"/>
        <v>545.0995151</v>
      </c>
      <c r="P1372" s="83">
        <f t="shared" si="21"/>
        <v>0.1565028754</v>
      </c>
      <c r="Q1372" s="83">
        <f t="shared" si="22"/>
        <v>1</v>
      </c>
      <c r="R1372" s="86">
        <f t="shared" si="31"/>
        <v>170.2939373</v>
      </c>
      <c r="S1372" s="83" t="str">
        <f>min(R1372, offset(Sheet1!$K$9,B1372-1,0))</f>
        <v>#DIV/0!</v>
      </c>
      <c r="T1372" s="83">
        <f t="shared" si="30"/>
        <v>6045.012413</v>
      </c>
      <c r="U1372" s="83">
        <f t="shared" si="26"/>
        <v>0</v>
      </c>
      <c r="V1372" s="83" t="str">
        <f t="shared" si="27"/>
        <v>#DIV/0!</v>
      </c>
      <c r="W1372" s="83" t="str">
        <f t="shared" si="28"/>
        <v>#DIV/0!</v>
      </c>
    </row>
    <row r="1373" ht="12.75" customHeight="1">
      <c r="A1373" s="83">
        <f t="shared" si="29"/>
        <v>28.02</v>
      </c>
      <c r="B1373" s="83">
        <f>IF( ISERROR( MATCH(R1372,Sheet1!$K$9:$K$13,1) ), 1,  MATCH(R1372,Sheet1!$K$9:$K$13,1)+1)</f>
        <v>4</v>
      </c>
      <c r="C1373" s="94">
        <f>IF( ISERROR( MATCH(D1373,Sheet1!$B$25:$B$42) ), 1, MATCH(D1373,Sheet1!$B$25:$B$42))</f>
        <v>12</v>
      </c>
      <c r="D1373" s="83">
        <f>if(U1373, OFFSET(Sheet1!$P$9, 2*B1372-1, 0),T1372)</f>
        <v>6045.012413</v>
      </c>
      <c r="E1373" s="100">
        <f t="array" ref="E1373">index(Sheet1!$C$25:$H$42, C1373,B1373)</f>
        <v>169.0258934</v>
      </c>
      <c r="F1373" s="100">
        <f t="array" ref="F1373">index(Sheet1!$C$25:$H$42, C1373+1,B1373)</f>
        <v>183.1113845</v>
      </c>
      <c r="G1373" s="94">
        <f t="array" ref="G1373">index(Sheet1!$B$25:$B$42, C1373,1)</f>
        <v>6000</v>
      </c>
      <c r="H1373" s="94">
        <f t="array" ref="H1373">index(Sheet1!$B$25:$B$42, C1373+1,1)</f>
        <v>6500</v>
      </c>
      <c r="I1373" s="100">
        <f t="shared" si="17"/>
        <v>170.2939373</v>
      </c>
      <c r="J1373" s="100">
        <f t="array" ref="J1373">index(Sheet1!$F$47:$K$64, C1373,B1373)</f>
        <v>1347.9453</v>
      </c>
      <c r="K1373" s="100">
        <f t="array" ref="K1373">index(Sheet1!$F$47:$K$64, C1373+1,B1373)</f>
        <v>1289.79864</v>
      </c>
      <c r="L1373" s="102">
        <f t="shared" si="18"/>
        <v>1342.710657</v>
      </c>
      <c r="M1373" s="83">
        <f>L1373/( 0.5*Sheet1!$F$18/12)</f>
        <v>1287.582848</v>
      </c>
      <c r="N1373" s="83">
        <f t="shared" si="19"/>
        <v>0.3696763848</v>
      </c>
      <c r="O1373" s="83">
        <f t="shared" si="20"/>
        <v>545.399329</v>
      </c>
      <c r="P1373" s="83">
        <f t="shared" si="21"/>
        <v>0.1565889546</v>
      </c>
      <c r="Q1373" s="83">
        <f t="shared" si="22"/>
        <v>1</v>
      </c>
      <c r="R1373" s="86">
        <f t="shared" si="31"/>
        <v>170.3407197</v>
      </c>
      <c r="S1373" s="83" t="str">
        <f>min(R1373, offset(Sheet1!$K$9,B1373-1,0))</f>
        <v>#DIV/0!</v>
      </c>
      <c r="T1373" s="83">
        <f t="shared" si="30"/>
        <v>6046.673071</v>
      </c>
      <c r="U1373" s="83">
        <f t="shared" si="26"/>
        <v>0</v>
      </c>
      <c r="V1373" s="83" t="str">
        <f t="shared" si="27"/>
        <v>#DIV/0!</v>
      </c>
      <c r="W1373" s="83" t="str">
        <f t="shared" si="28"/>
        <v>#DIV/0!</v>
      </c>
    </row>
    <row r="1374" ht="12.75" customHeight="1">
      <c r="A1374" s="83">
        <f t="shared" si="29"/>
        <v>28.04</v>
      </c>
      <c r="B1374" s="83">
        <f>IF( ISERROR( MATCH(R1373,Sheet1!$K$9:$K$13,1) ), 1,  MATCH(R1373,Sheet1!$K$9:$K$13,1)+1)</f>
        <v>4</v>
      </c>
      <c r="C1374" s="94">
        <f>IF( ISERROR( MATCH(D1374,Sheet1!$B$25:$B$42) ), 1, MATCH(D1374,Sheet1!$B$25:$B$42))</f>
        <v>12</v>
      </c>
      <c r="D1374" s="83">
        <f>if(U1374, OFFSET(Sheet1!$P$9, 2*B1373-1, 0),T1373)</f>
        <v>6046.673071</v>
      </c>
      <c r="E1374" s="100">
        <f t="array" ref="E1374">index(Sheet1!$C$25:$H$42, C1374,B1374)</f>
        <v>169.0258934</v>
      </c>
      <c r="F1374" s="100">
        <f t="array" ref="F1374">index(Sheet1!$C$25:$H$42, C1374+1,B1374)</f>
        <v>183.1113845</v>
      </c>
      <c r="G1374" s="94">
        <f t="array" ref="G1374">index(Sheet1!$B$25:$B$42, C1374,1)</f>
        <v>6000</v>
      </c>
      <c r="H1374" s="94">
        <f t="array" ref="H1374">index(Sheet1!$B$25:$B$42, C1374+1,1)</f>
        <v>6500</v>
      </c>
      <c r="I1374" s="100">
        <f t="shared" si="17"/>
        <v>170.3407197</v>
      </c>
      <c r="J1374" s="100">
        <f t="array" ref="J1374">index(Sheet1!$F$47:$K$64, C1374,B1374)</f>
        <v>1347.9453</v>
      </c>
      <c r="K1374" s="100">
        <f t="array" ref="K1374">index(Sheet1!$F$47:$K$64, C1374+1,B1374)</f>
        <v>1289.79864</v>
      </c>
      <c r="L1374" s="102">
        <f t="shared" si="18"/>
        <v>1342.517534</v>
      </c>
      <c r="M1374" s="83">
        <f>L1374/( 0.5*Sheet1!$F$18/12)</f>
        <v>1287.397654</v>
      </c>
      <c r="N1374" s="83">
        <f t="shared" si="19"/>
        <v>0.3696232138</v>
      </c>
      <c r="O1374" s="83">
        <f t="shared" si="20"/>
        <v>545.6990294</v>
      </c>
      <c r="P1374" s="83">
        <f t="shared" si="21"/>
        <v>0.1566750013</v>
      </c>
      <c r="Q1374" s="83">
        <f t="shared" si="22"/>
        <v>1</v>
      </c>
      <c r="R1374" s="86">
        <f t="shared" si="31"/>
        <v>170.3874715</v>
      </c>
      <c r="S1374" s="83" t="str">
        <f>min(R1374, offset(Sheet1!$K$9,B1374-1,0))</f>
        <v>#DIV/0!</v>
      </c>
      <c r="T1374" s="83">
        <f t="shared" si="30"/>
        <v>6048.332645</v>
      </c>
      <c r="U1374" s="83">
        <f t="shared" si="26"/>
        <v>0</v>
      </c>
      <c r="V1374" s="83" t="str">
        <f t="shared" si="27"/>
        <v>#DIV/0!</v>
      </c>
      <c r="W1374" s="83" t="str">
        <f t="shared" si="28"/>
        <v>#DIV/0!</v>
      </c>
    </row>
    <row r="1375" ht="12.75" customHeight="1">
      <c r="A1375" s="83">
        <f t="shared" si="29"/>
        <v>28.06</v>
      </c>
      <c r="B1375" s="83">
        <f>IF( ISERROR( MATCH(R1374,Sheet1!$K$9:$K$13,1) ), 1,  MATCH(R1374,Sheet1!$K$9:$K$13,1)+1)</f>
        <v>4</v>
      </c>
      <c r="C1375" s="94">
        <f>IF( ISERROR( MATCH(D1375,Sheet1!$B$25:$B$42) ), 1, MATCH(D1375,Sheet1!$B$25:$B$42))</f>
        <v>12</v>
      </c>
      <c r="D1375" s="83">
        <f>if(U1375, OFFSET(Sheet1!$P$9, 2*B1374-1, 0),T1374)</f>
        <v>6048.332645</v>
      </c>
      <c r="E1375" s="100">
        <f t="array" ref="E1375">index(Sheet1!$C$25:$H$42, C1375,B1375)</f>
        <v>169.0258934</v>
      </c>
      <c r="F1375" s="100">
        <f t="array" ref="F1375">index(Sheet1!$C$25:$H$42, C1375+1,B1375)</f>
        <v>183.1113845</v>
      </c>
      <c r="G1375" s="94">
        <f t="array" ref="G1375">index(Sheet1!$B$25:$B$42, C1375,1)</f>
        <v>6000</v>
      </c>
      <c r="H1375" s="94">
        <f t="array" ref="H1375">index(Sheet1!$B$25:$B$42, C1375+1,1)</f>
        <v>6500</v>
      </c>
      <c r="I1375" s="100">
        <f t="shared" si="17"/>
        <v>170.3874715</v>
      </c>
      <c r="J1375" s="100">
        <f t="array" ref="J1375">index(Sheet1!$F$47:$K$64, C1375,B1375)</f>
        <v>1347.9453</v>
      </c>
      <c r="K1375" s="100">
        <f t="array" ref="K1375">index(Sheet1!$F$47:$K$64, C1375+1,B1375)</f>
        <v>1289.79864</v>
      </c>
      <c r="L1375" s="102">
        <f t="shared" si="18"/>
        <v>1342.324536</v>
      </c>
      <c r="M1375" s="83">
        <f>L1375/( 0.5*Sheet1!$F$18/12)</f>
        <v>1287.21258</v>
      </c>
      <c r="N1375" s="83">
        <f t="shared" si="19"/>
        <v>0.3695700776</v>
      </c>
      <c r="O1375" s="83">
        <f t="shared" si="20"/>
        <v>545.9986162</v>
      </c>
      <c r="P1375" s="83">
        <f t="shared" si="21"/>
        <v>0.1567610153</v>
      </c>
      <c r="Q1375" s="83">
        <f t="shared" si="22"/>
        <v>1</v>
      </c>
      <c r="R1375" s="86">
        <f t="shared" si="31"/>
        <v>170.4341928</v>
      </c>
      <c r="S1375" s="83" t="str">
        <f>min(R1375, offset(Sheet1!$K$9,B1375-1,0))</f>
        <v>#DIV/0!</v>
      </c>
      <c r="T1375" s="83">
        <f t="shared" si="30"/>
        <v>6049.991134</v>
      </c>
      <c r="U1375" s="83">
        <f t="shared" si="26"/>
        <v>0</v>
      </c>
      <c r="V1375" s="83" t="str">
        <f t="shared" si="27"/>
        <v>#DIV/0!</v>
      </c>
      <c r="W1375" s="83" t="str">
        <f t="shared" si="28"/>
        <v>#DIV/0!</v>
      </c>
    </row>
    <row r="1376" ht="12.75" customHeight="1">
      <c r="A1376" s="83">
        <f t="shared" si="29"/>
        <v>28.08</v>
      </c>
      <c r="B1376" s="83">
        <f>IF( ISERROR( MATCH(R1375,Sheet1!$K$9:$K$13,1) ), 1,  MATCH(R1375,Sheet1!$K$9:$K$13,1)+1)</f>
        <v>4</v>
      </c>
      <c r="C1376" s="94">
        <f>IF( ISERROR( MATCH(D1376,Sheet1!$B$25:$B$42) ), 1, MATCH(D1376,Sheet1!$B$25:$B$42))</f>
        <v>12</v>
      </c>
      <c r="D1376" s="83">
        <f>if(U1376, OFFSET(Sheet1!$P$9, 2*B1375-1, 0),T1375)</f>
        <v>6049.991134</v>
      </c>
      <c r="E1376" s="100">
        <f t="array" ref="E1376">index(Sheet1!$C$25:$H$42, C1376,B1376)</f>
        <v>169.0258934</v>
      </c>
      <c r="F1376" s="100">
        <f t="array" ref="F1376">index(Sheet1!$C$25:$H$42, C1376+1,B1376)</f>
        <v>183.1113845</v>
      </c>
      <c r="G1376" s="94">
        <f t="array" ref="G1376">index(Sheet1!$B$25:$B$42, C1376,1)</f>
        <v>6000</v>
      </c>
      <c r="H1376" s="94">
        <f t="array" ref="H1376">index(Sheet1!$B$25:$B$42, C1376+1,1)</f>
        <v>6500</v>
      </c>
      <c r="I1376" s="100">
        <f t="shared" si="17"/>
        <v>170.4341928</v>
      </c>
      <c r="J1376" s="100">
        <f t="array" ref="J1376">index(Sheet1!$F$47:$K$64, C1376,B1376)</f>
        <v>1347.9453</v>
      </c>
      <c r="K1376" s="100">
        <f t="array" ref="K1376">index(Sheet1!$F$47:$K$64, C1376+1,B1376)</f>
        <v>1289.79864</v>
      </c>
      <c r="L1376" s="102">
        <f t="shared" si="18"/>
        <v>1342.131665</v>
      </c>
      <c r="M1376" s="83">
        <f>L1376/( 0.5*Sheet1!$F$18/12)</f>
        <v>1287.027628</v>
      </c>
      <c r="N1376" s="83">
        <f t="shared" si="19"/>
        <v>0.3695169761</v>
      </c>
      <c r="O1376" s="83">
        <f t="shared" si="20"/>
        <v>546.2980895</v>
      </c>
      <c r="P1376" s="83">
        <f t="shared" si="21"/>
        <v>0.1568469967</v>
      </c>
      <c r="Q1376" s="83">
        <f t="shared" si="22"/>
        <v>1</v>
      </c>
      <c r="R1376" s="86">
        <f t="shared" si="31"/>
        <v>170.4808835</v>
      </c>
      <c r="S1376" s="83" t="str">
        <f>min(R1376, offset(Sheet1!$K$9,B1376-1,0))</f>
        <v>#DIV/0!</v>
      </c>
      <c r="T1376" s="83">
        <f t="shared" si="30"/>
        <v>6051.648539</v>
      </c>
      <c r="U1376" s="83">
        <f t="shared" si="26"/>
        <v>0</v>
      </c>
      <c r="V1376" s="83" t="str">
        <f t="shared" si="27"/>
        <v>#DIV/0!</v>
      </c>
      <c r="W1376" s="83" t="str">
        <f t="shared" si="28"/>
        <v>#DIV/0!</v>
      </c>
    </row>
    <row r="1377" ht="12.75" customHeight="1">
      <c r="A1377" s="83">
        <f t="shared" si="29"/>
        <v>28.1</v>
      </c>
      <c r="B1377" s="83">
        <f>IF( ISERROR( MATCH(R1376,Sheet1!$K$9:$K$13,1) ), 1,  MATCH(R1376,Sheet1!$K$9:$K$13,1)+1)</f>
        <v>4</v>
      </c>
      <c r="C1377" s="94">
        <f>IF( ISERROR( MATCH(D1377,Sheet1!$B$25:$B$42) ), 1, MATCH(D1377,Sheet1!$B$25:$B$42))</f>
        <v>12</v>
      </c>
      <c r="D1377" s="83">
        <f>if(U1377, OFFSET(Sheet1!$P$9, 2*B1376-1, 0),T1376)</f>
        <v>6051.648539</v>
      </c>
      <c r="E1377" s="100">
        <f t="array" ref="E1377">index(Sheet1!$C$25:$H$42, C1377,B1377)</f>
        <v>169.0258934</v>
      </c>
      <c r="F1377" s="100">
        <f t="array" ref="F1377">index(Sheet1!$C$25:$H$42, C1377+1,B1377)</f>
        <v>183.1113845</v>
      </c>
      <c r="G1377" s="94">
        <f t="array" ref="G1377">index(Sheet1!$B$25:$B$42, C1377,1)</f>
        <v>6000</v>
      </c>
      <c r="H1377" s="94">
        <f t="array" ref="H1377">index(Sheet1!$B$25:$B$42, C1377+1,1)</f>
        <v>6500</v>
      </c>
      <c r="I1377" s="100">
        <f t="shared" si="17"/>
        <v>170.4808835</v>
      </c>
      <c r="J1377" s="100">
        <f t="array" ref="J1377">index(Sheet1!$F$47:$K$64, C1377,B1377)</f>
        <v>1347.9453</v>
      </c>
      <c r="K1377" s="100">
        <f t="array" ref="K1377">index(Sheet1!$F$47:$K$64, C1377+1,B1377)</f>
        <v>1289.79864</v>
      </c>
      <c r="L1377" s="102">
        <f t="shared" si="18"/>
        <v>1341.93892</v>
      </c>
      <c r="M1377" s="83">
        <f>L1377/( 0.5*Sheet1!$F$18/12)</f>
        <v>1286.842796</v>
      </c>
      <c r="N1377" s="83">
        <f t="shared" si="19"/>
        <v>0.3694639094</v>
      </c>
      <c r="O1377" s="83">
        <f t="shared" si="20"/>
        <v>546.597449</v>
      </c>
      <c r="P1377" s="83">
        <f t="shared" si="21"/>
        <v>0.1569329454</v>
      </c>
      <c r="Q1377" s="83">
        <f t="shared" si="22"/>
        <v>1</v>
      </c>
      <c r="R1377" s="86">
        <f t="shared" si="31"/>
        <v>170.5275437</v>
      </c>
      <c r="S1377" s="83" t="str">
        <f>min(R1377, offset(Sheet1!$K$9,B1377-1,0))</f>
        <v>#DIV/0!</v>
      </c>
      <c r="T1377" s="83">
        <f t="shared" si="30"/>
        <v>6053.30486</v>
      </c>
      <c r="U1377" s="83">
        <f t="shared" si="26"/>
        <v>0</v>
      </c>
      <c r="V1377" s="83" t="str">
        <f t="shared" si="27"/>
        <v>#DIV/0!</v>
      </c>
      <c r="W1377" s="83" t="str">
        <f t="shared" si="28"/>
        <v>#DIV/0!</v>
      </c>
    </row>
    <row r="1378" ht="12.75" customHeight="1">
      <c r="A1378" s="83">
        <f t="shared" si="29"/>
        <v>28.12</v>
      </c>
      <c r="B1378" s="83">
        <f>IF( ISERROR( MATCH(R1377,Sheet1!$K$9:$K$13,1) ), 1,  MATCH(R1377,Sheet1!$K$9:$K$13,1)+1)</f>
        <v>4</v>
      </c>
      <c r="C1378" s="94">
        <f>IF( ISERROR( MATCH(D1378,Sheet1!$B$25:$B$42) ), 1, MATCH(D1378,Sheet1!$B$25:$B$42))</f>
        <v>12</v>
      </c>
      <c r="D1378" s="83">
        <f>if(U1378, OFFSET(Sheet1!$P$9, 2*B1377-1, 0),T1377)</f>
        <v>6053.30486</v>
      </c>
      <c r="E1378" s="100">
        <f t="array" ref="E1378">index(Sheet1!$C$25:$H$42, C1378,B1378)</f>
        <v>169.0258934</v>
      </c>
      <c r="F1378" s="100">
        <f t="array" ref="F1378">index(Sheet1!$C$25:$H$42, C1378+1,B1378)</f>
        <v>183.1113845</v>
      </c>
      <c r="G1378" s="94">
        <f t="array" ref="G1378">index(Sheet1!$B$25:$B$42, C1378,1)</f>
        <v>6000</v>
      </c>
      <c r="H1378" s="94">
        <f t="array" ref="H1378">index(Sheet1!$B$25:$B$42, C1378+1,1)</f>
        <v>6500</v>
      </c>
      <c r="I1378" s="100">
        <f t="shared" si="17"/>
        <v>170.5275437</v>
      </c>
      <c r="J1378" s="100">
        <f t="array" ref="J1378">index(Sheet1!$F$47:$K$64, C1378,B1378)</f>
        <v>1347.9453</v>
      </c>
      <c r="K1378" s="100">
        <f t="array" ref="K1378">index(Sheet1!$F$47:$K$64, C1378+1,B1378)</f>
        <v>1289.79864</v>
      </c>
      <c r="L1378" s="102">
        <f t="shared" si="18"/>
        <v>1341.746301</v>
      </c>
      <c r="M1378" s="83">
        <f>L1378/( 0.5*Sheet1!$F$18/12)</f>
        <v>1286.658086</v>
      </c>
      <c r="N1378" s="83">
        <f t="shared" si="19"/>
        <v>0.3694108773</v>
      </c>
      <c r="O1378" s="83">
        <f t="shared" si="20"/>
        <v>546.8966947</v>
      </c>
      <c r="P1378" s="83">
        <f t="shared" si="21"/>
        <v>0.1570188615</v>
      </c>
      <c r="Q1378" s="83">
        <f t="shared" si="22"/>
        <v>1</v>
      </c>
      <c r="R1378" s="86">
        <f t="shared" si="31"/>
        <v>170.5741734</v>
      </c>
      <c r="S1378" s="83" t="str">
        <f>min(R1378, offset(Sheet1!$K$9,B1378-1,0))</f>
        <v>#DIV/0!</v>
      </c>
      <c r="T1378" s="83">
        <f t="shared" si="30"/>
        <v>6054.960099</v>
      </c>
      <c r="U1378" s="83">
        <f t="shared" si="26"/>
        <v>0</v>
      </c>
      <c r="V1378" s="83" t="str">
        <f t="shared" si="27"/>
        <v>#DIV/0!</v>
      </c>
      <c r="W1378" s="83" t="str">
        <f t="shared" si="28"/>
        <v>#DIV/0!</v>
      </c>
    </row>
    <row r="1379" ht="12.75" customHeight="1">
      <c r="A1379" s="83">
        <f t="shared" si="29"/>
        <v>28.14</v>
      </c>
      <c r="B1379" s="83">
        <f>IF( ISERROR( MATCH(R1378,Sheet1!$K$9:$K$13,1) ), 1,  MATCH(R1378,Sheet1!$K$9:$K$13,1)+1)</f>
        <v>4</v>
      </c>
      <c r="C1379" s="94">
        <f>IF( ISERROR( MATCH(D1379,Sheet1!$B$25:$B$42) ), 1, MATCH(D1379,Sheet1!$B$25:$B$42))</f>
        <v>12</v>
      </c>
      <c r="D1379" s="83">
        <f>if(U1379, OFFSET(Sheet1!$P$9, 2*B1378-1, 0),T1378)</f>
        <v>6054.960099</v>
      </c>
      <c r="E1379" s="100">
        <f t="array" ref="E1379">index(Sheet1!$C$25:$H$42, C1379,B1379)</f>
        <v>169.0258934</v>
      </c>
      <c r="F1379" s="100">
        <f t="array" ref="F1379">index(Sheet1!$C$25:$H$42, C1379+1,B1379)</f>
        <v>183.1113845</v>
      </c>
      <c r="G1379" s="94">
        <f t="array" ref="G1379">index(Sheet1!$B$25:$B$42, C1379,1)</f>
        <v>6000</v>
      </c>
      <c r="H1379" s="94">
        <f t="array" ref="H1379">index(Sheet1!$B$25:$B$42, C1379+1,1)</f>
        <v>6500</v>
      </c>
      <c r="I1379" s="100">
        <f t="shared" si="17"/>
        <v>170.5741734</v>
      </c>
      <c r="J1379" s="100">
        <f t="array" ref="J1379">index(Sheet1!$F$47:$K$64, C1379,B1379)</f>
        <v>1347.9453</v>
      </c>
      <c r="K1379" s="100">
        <f t="array" ref="K1379">index(Sheet1!$F$47:$K$64, C1379+1,B1379)</f>
        <v>1289.79864</v>
      </c>
      <c r="L1379" s="102">
        <f t="shared" si="18"/>
        <v>1341.553808</v>
      </c>
      <c r="M1379" s="83">
        <f>L1379/( 0.5*Sheet1!$F$18/12)</f>
        <v>1286.473496</v>
      </c>
      <c r="N1379" s="83">
        <f t="shared" si="19"/>
        <v>0.3693578799</v>
      </c>
      <c r="O1379" s="83">
        <f t="shared" si="20"/>
        <v>547.1958267</v>
      </c>
      <c r="P1379" s="83">
        <f t="shared" si="21"/>
        <v>0.1571047449</v>
      </c>
      <c r="Q1379" s="83">
        <f t="shared" si="22"/>
        <v>1</v>
      </c>
      <c r="R1379" s="86">
        <f t="shared" si="31"/>
        <v>170.6207726</v>
      </c>
      <c r="S1379" s="83" t="str">
        <f>min(R1379, offset(Sheet1!$K$9,B1379-1,0))</f>
        <v>#DIV/0!</v>
      </c>
      <c r="T1379" s="83">
        <f t="shared" si="30"/>
        <v>6056.614256</v>
      </c>
      <c r="U1379" s="83">
        <f t="shared" si="26"/>
        <v>0</v>
      </c>
      <c r="V1379" s="83" t="str">
        <f t="shared" si="27"/>
        <v>#DIV/0!</v>
      </c>
      <c r="W1379" s="83" t="str">
        <f t="shared" si="28"/>
        <v>#DIV/0!</v>
      </c>
    </row>
    <row r="1380" ht="12.75" customHeight="1">
      <c r="A1380" s="83">
        <f t="shared" si="29"/>
        <v>28.16</v>
      </c>
      <c r="B1380" s="83">
        <f>IF( ISERROR( MATCH(R1379,Sheet1!$K$9:$K$13,1) ), 1,  MATCH(R1379,Sheet1!$K$9:$K$13,1)+1)</f>
        <v>4</v>
      </c>
      <c r="C1380" s="94">
        <f>IF( ISERROR( MATCH(D1380,Sheet1!$B$25:$B$42) ), 1, MATCH(D1380,Sheet1!$B$25:$B$42))</f>
        <v>12</v>
      </c>
      <c r="D1380" s="83">
        <f>if(U1380, OFFSET(Sheet1!$P$9, 2*B1379-1, 0),T1379)</f>
        <v>6056.614256</v>
      </c>
      <c r="E1380" s="100">
        <f t="array" ref="E1380">index(Sheet1!$C$25:$H$42, C1380,B1380)</f>
        <v>169.0258934</v>
      </c>
      <c r="F1380" s="100">
        <f t="array" ref="F1380">index(Sheet1!$C$25:$H$42, C1380+1,B1380)</f>
        <v>183.1113845</v>
      </c>
      <c r="G1380" s="94">
        <f t="array" ref="G1380">index(Sheet1!$B$25:$B$42, C1380,1)</f>
        <v>6000</v>
      </c>
      <c r="H1380" s="94">
        <f t="array" ref="H1380">index(Sheet1!$B$25:$B$42, C1380+1,1)</f>
        <v>6500</v>
      </c>
      <c r="I1380" s="100">
        <f t="shared" si="17"/>
        <v>170.6207726</v>
      </c>
      <c r="J1380" s="100">
        <f t="array" ref="J1380">index(Sheet1!$F$47:$K$64, C1380,B1380)</f>
        <v>1347.9453</v>
      </c>
      <c r="K1380" s="100">
        <f t="array" ref="K1380">index(Sheet1!$F$47:$K$64, C1380+1,B1380)</f>
        <v>1289.79864</v>
      </c>
      <c r="L1380" s="102">
        <f t="shared" si="18"/>
        <v>1341.36144</v>
      </c>
      <c r="M1380" s="83">
        <f>L1380/( 0.5*Sheet1!$F$18/12)</f>
        <v>1286.289026</v>
      </c>
      <c r="N1380" s="83">
        <f t="shared" si="19"/>
        <v>0.3693049171</v>
      </c>
      <c r="O1380" s="83">
        <f t="shared" si="20"/>
        <v>547.4948447</v>
      </c>
      <c r="P1380" s="83">
        <f t="shared" si="21"/>
        <v>0.1571905957</v>
      </c>
      <c r="Q1380" s="83">
        <f t="shared" si="22"/>
        <v>1</v>
      </c>
      <c r="R1380" s="86">
        <f t="shared" si="31"/>
        <v>170.6673414</v>
      </c>
      <c r="S1380" s="83" t="str">
        <f>min(R1380, offset(Sheet1!$K$9,B1380-1,0))</f>
        <v>#DIV/0!</v>
      </c>
      <c r="T1380" s="83">
        <f t="shared" si="30"/>
        <v>6058.26733</v>
      </c>
      <c r="U1380" s="83">
        <f t="shared" si="26"/>
        <v>0</v>
      </c>
      <c r="V1380" s="83" t="str">
        <f t="shared" si="27"/>
        <v>#DIV/0!</v>
      </c>
      <c r="W1380" s="83" t="str">
        <f t="shared" si="28"/>
        <v>#DIV/0!</v>
      </c>
    </row>
    <row r="1381" ht="12.75" customHeight="1">
      <c r="A1381" s="83">
        <f t="shared" si="29"/>
        <v>28.18</v>
      </c>
      <c r="B1381" s="83">
        <f>IF( ISERROR( MATCH(R1380,Sheet1!$K$9:$K$13,1) ), 1,  MATCH(R1380,Sheet1!$K$9:$K$13,1)+1)</f>
        <v>4</v>
      </c>
      <c r="C1381" s="94">
        <f>IF( ISERROR( MATCH(D1381,Sheet1!$B$25:$B$42) ), 1, MATCH(D1381,Sheet1!$B$25:$B$42))</f>
        <v>12</v>
      </c>
      <c r="D1381" s="83">
        <f>if(U1381, OFFSET(Sheet1!$P$9, 2*B1380-1, 0),T1380)</f>
        <v>6058.26733</v>
      </c>
      <c r="E1381" s="100">
        <f t="array" ref="E1381">index(Sheet1!$C$25:$H$42, C1381,B1381)</f>
        <v>169.0258934</v>
      </c>
      <c r="F1381" s="100">
        <f t="array" ref="F1381">index(Sheet1!$C$25:$H$42, C1381+1,B1381)</f>
        <v>183.1113845</v>
      </c>
      <c r="G1381" s="94">
        <f t="array" ref="G1381">index(Sheet1!$B$25:$B$42, C1381,1)</f>
        <v>6000</v>
      </c>
      <c r="H1381" s="94">
        <f t="array" ref="H1381">index(Sheet1!$B$25:$B$42, C1381+1,1)</f>
        <v>6500</v>
      </c>
      <c r="I1381" s="100">
        <f t="shared" si="17"/>
        <v>170.6673414</v>
      </c>
      <c r="J1381" s="100">
        <f t="array" ref="J1381">index(Sheet1!$F$47:$K$64, C1381,B1381)</f>
        <v>1347.9453</v>
      </c>
      <c r="K1381" s="100">
        <f t="array" ref="K1381">index(Sheet1!$F$47:$K$64, C1381+1,B1381)</f>
        <v>1289.79864</v>
      </c>
      <c r="L1381" s="102">
        <f t="shared" si="18"/>
        <v>1341.169199</v>
      </c>
      <c r="M1381" s="83">
        <f>L1381/( 0.5*Sheet1!$F$18/12)</f>
        <v>1286.104678</v>
      </c>
      <c r="N1381" s="83">
        <f t="shared" si="19"/>
        <v>0.369251989</v>
      </c>
      <c r="O1381" s="83">
        <f t="shared" si="20"/>
        <v>547.7937488</v>
      </c>
      <c r="P1381" s="83">
        <f t="shared" si="21"/>
        <v>0.1572764137</v>
      </c>
      <c r="Q1381" s="83">
        <f t="shared" si="22"/>
        <v>1</v>
      </c>
      <c r="R1381" s="86">
        <f t="shared" si="31"/>
        <v>170.7138796</v>
      </c>
      <c r="S1381" s="83" t="str">
        <f>min(R1381, offset(Sheet1!$K$9,B1381-1,0))</f>
        <v>#DIV/0!</v>
      </c>
      <c r="T1381" s="83">
        <f t="shared" si="30"/>
        <v>6059.919323</v>
      </c>
      <c r="U1381" s="83">
        <f t="shared" si="26"/>
        <v>0</v>
      </c>
      <c r="V1381" s="83" t="str">
        <f t="shared" si="27"/>
        <v>#DIV/0!</v>
      </c>
      <c r="W1381" s="83" t="str">
        <f t="shared" si="28"/>
        <v>#DIV/0!</v>
      </c>
    </row>
    <row r="1382" ht="12.75" customHeight="1">
      <c r="A1382" s="83">
        <f t="shared" si="29"/>
        <v>28.2</v>
      </c>
      <c r="B1382" s="83">
        <f>IF( ISERROR( MATCH(R1381,Sheet1!$K$9:$K$13,1) ), 1,  MATCH(R1381,Sheet1!$K$9:$K$13,1)+1)</f>
        <v>4</v>
      </c>
      <c r="C1382" s="94">
        <f>IF( ISERROR( MATCH(D1382,Sheet1!$B$25:$B$42) ), 1, MATCH(D1382,Sheet1!$B$25:$B$42))</f>
        <v>12</v>
      </c>
      <c r="D1382" s="83">
        <f>if(U1382, OFFSET(Sheet1!$P$9, 2*B1381-1, 0),T1381)</f>
        <v>6059.919323</v>
      </c>
      <c r="E1382" s="100">
        <f t="array" ref="E1382">index(Sheet1!$C$25:$H$42, C1382,B1382)</f>
        <v>169.0258934</v>
      </c>
      <c r="F1382" s="100">
        <f t="array" ref="F1382">index(Sheet1!$C$25:$H$42, C1382+1,B1382)</f>
        <v>183.1113845</v>
      </c>
      <c r="G1382" s="94">
        <f t="array" ref="G1382">index(Sheet1!$B$25:$B$42, C1382,1)</f>
        <v>6000</v>
      </c>
      <c r="H1382" s="94">
        <f t="array" ref="H1382">index(Sheet1!$B$25:$B$42, C1382+1,1)</f>
        <v>6500</v>
      </c>
      <c r="I1382" s="100">
        <f t="shared" si="17"/>
        <v>170.7138796</v>
      </c>
      <c r="J1382" s="100">
        <f t="array" ref="J1382">index(Sheet1!$F$47:$K$64, C1382,B1382)</f>
        <v>1347.9453</v>
      </c>
      <c r="K1382" s="100">
        <f t="array" ref="K1382">index(Sheet1!$F$47:$K$64, C1382+1,B1382)</f>
        <v>1289.79864</v>
      </c>
      <c r="L1382" s="102">
        <f t="shared" si="18"/>
        <v>1340.977083</v>
      </c>
      <c r="M1382" s="83">
        <f>L1382/( 0.5*Sheet1!$F$18/12)</f>
        <v>1285.92045</v>
      </c>
      <c r="N1382" s="83">
        <f t="shared" si="19"/>
        <v>0.3691990955</v>
      </c>
      <c r="O1382" s="83">
        <f t="shared" si="20"/>
        <v>548.0925388</v>
      </c>
      <c r="P1382" s="83">
        <f t="shared" si="21"/>
        <v>0.1573621989</v>
      </c>
      <c r="Q1382" s="83">
        <f t="shared" si="22"/>
        <v>1</v>
      </c>
      <c r="R1382" s="86">
        <f t="shared" si="31"/>
        <v>170.7603875</v>
      </c>
      <c r="S1382" s="83" t="str">
        <f>min(R1382, offset(Sheet1!$K$9,B1382-1,0))</f>
        <v>#DIV/0!</v>
      </c>
      <c r="T1382" s="83">
        <f t="shared" si="30"/>
        <v>6061.570236</v>
      </c>
      <c r="U1382" s="83">
        <f t="shared" si="26"/>
        <v>0</v>
      </c>
      <c r="V1382" s="83" t="str">
        <f t="shared" si="27"/>
        <v>#DIV/0!</v>
      </c>
      <c r="W1382" s="83" t="str">
        <f t="shared" si="28"/>
        <v>#DIV/0!</v>
      </c>
    </row>
    <row r="1383" ht="12.75" customHeight="1">
      <c r="A1383" s="83">
        <f t="shared" si="29"/>
        <v>28.22</v>
      </c>
      <c r="B1383" s="83">
        <f>IF( ISERROR( MATCH(R1382,Sheet1!$K$9:$K$13,1) ), 1,  MATCH(R1382,Sheet1!$K$9:$K$13,1)+1)</f>
        <v>4</v>
      </c>
      <c r="C1383" s="94">
        <f>IF( ISERROR( MATCH(D1383,Sheet1!$B$25:$B$42) ), 1, MATCH(D1383,Sheet1!$B$25:$B$42))</f>
        <v>12</v>
      </c>
      <c r="D1383" s="83">
        <f>if(U1383, OFFSET(Sheet1!$P$9, 2*B1382-1, 0),T1382)</f>
        <v>6061.570236</v>
      </c>
      <c r="E1383" s="100">
        <f t="array" ref="E1383">index(Sheet1!$C$25:$H$42, C1383,B1383)</f>
        <v>169.0258934</v>
      </c>
      <c r="F1383" s="100">
        <f t="array" ref="F1383">index(Sheet1!$C$25:$H$42, C1383+1,B1383)</f>
        <v>183.1113845</v>
      </c>
      <c r="G1383" s="94">
        <f t="array" ref="G1383">index(Sheet1!$B$25:$B$42, C1383,1)</f>
        <v>6000</v>
      </c>
      <c r="H1383" s="94">
        <f t="array" ref="H1383">index(Sheet1!$B$25:$B$42, C1383+1,1)</f>
        <v>6500</v>
      </c>
      <c r="I1383" s="100">
        <f t="shared" si="17"/>
        <v>170.7603875</v>
      </c>
      <c r="J1383" s="100">
        <f t="array" ref="J1383">index(Sheet1!$F$47:$K$64, C1383,B1383)</f>
        <v>1347.9453</v>
      </c>
      <c r="K1383" s="100">
        <f t="array" ref="K1383">index(Sheet1!$F$47:$K$64, C1383+1,B1383)</f>
        <v>1289.79864</v>
      </c>
      <c r="L1383" s="102">
        <f t="shared" si="18"/>
        <v>1340.785093</v>
      </c>
      <c r="M1383" s="83">
        <f>L1383/( 0.5*Sheet1!$F$18/12)</f>
        <v>1285.736342</v>
      </c>
      <c r="N1383" s="83">
        <f t="shared" si="19"/>
        <v>0.3691462366</v>
      </c>
      <c r="O1383" s="83">
        <f t="shared" si="20"/>
        <v>548.3912148</v>
      </c>
      <c r="P1383" s="83">
        <f t="shared" si="21"/>
        <v>0.1574479514</v>
      </c>
      <c r="Q1383" s="83">
        <f t="shared" si="22"/>
        <v>1</v>
      </c>
      <c r="R1383" s="86">
        <f t="shared" si="31"/>
        <v>170.8068649</v>
      </c>
      <c r="S1383" s="83" t="str">
        <f>min(R1383, offset(Sheet1!$K$9,B1383-1,0))</f>
        <v>#DIV/0!</v>
      </c>
      <c r="T1383" s="83">
        <f t="shared" si="30"/>
        <v>6063.220068</v>
      </c>
      <c r="U1383" s="83">
        <f t="shared" si="26"/>
        <v>0</v>
      </c>
      <c r="V1383" s="83" t="str">
        <f t="shared" si="27"/>
        <v>#DIV/0!</v>
      </c>
      <c r="W1383" s="83" t="str">
        <f t="shared" si="28"/>
        <v>#DIV/0!</v>
      </c>
    </row>
    <row r="1384" ht="12.75" customHeight="1">
      <c r="A1384" s="83">
        <f t="shared" si="29"/>
        <v>28.24</v>
      </c>
      <c r="B1384" s="83">
        <f>IF( ISERROR( MATCH(R1383,Sheet1!$K$9:$K$13,1) ), 1,  MATCH(R1383,Sheet1!$K$9:$K$13,1)+1)</f>
        <v>4</v>
      </c>
      <c r="C1384" s="94">
        <f>IF( ISERROR( MATCH(D1384,Sheet1!$B$25:$B$42) ), 1, MATCH(D1384,Sheet1!$B$25:$B$42))</f>
        <v>12</v>
      </c>
      <c r="D1384" s="83">
        <f>if(U1384, OFFSET(Sheet1!$P$9, 2*B1383-1, 0),T1383)</f>
        <v>6063.220068</v>
      </c>
      <c r="E1384" s="100">
        <f t="array" ref="E1384">index(Sheet1!$C$25:$H$42, C1384,B1384)</f>
        <v>169.0258934</v>
      </c>
      <c r="F1384" s="100">
        <f t="array" ref="F1384">index(Sheet1!$C$25:$H$42, C1384+1,B1384)</f>
        <v>183.1113845</v>
      </c>
      <c r="G1384" s="94">
        <f t="array" ref="G1384">index(Sheet1!$B$25:$B$42, C1384,1)</f>
        <v>6000</v>
      </c>
      <c r="H1384" s="94">
        <f t="array" ref="H1384">index(Sheet1!$B$25:$B$42, C1384+1,1)</f>
        <v>6500</v>
      </c>
      <c r="I1384" s="100">
        <f t="shared" si="17"/>
        <v>170.8068649</v>
      </c>
      <c r="J1384" s="100">
        <f t="array" ref="J1384">index(Sheet1!$F$47:$K$64, C1384,B1384)</f>
        <v>1347.9453</v>
      </c>
      <c r="K1384" s="100">
        <f t="array" ref="K1384">index(Sheet1!$F$47:$K$64, C1384+1,B1384)</f>
        <v>1289.79864</v>
      </c>
      <c r="L1384" s="102">
        <f t="shared" si="18"/>
        <v>1340.593228</v>
      </c>
      <c r="M1384" s="83">
        <f>L1384/( 0.5*Sheet1!$F$18/12)</f>
        <v>1285.552355</v>
      </c>
      <c r="N1384" s="83">
        <f t="shared" si="19"/>
        <v>0.3690934123</v>
      </c>
      <c r="O1384" s="83">
        <f t="shared" si="20"/>
        <v>548.6897766</v>
      </c>
      <c r="P1384" s="83">
        <f t="shared" si="21"/>
        <v>0.1575336711</v>
      </c>
      <c r="Q1384" s="83">
        <f t="shared" si="22"/>
        <v>1</v>
      </c>
      <c r="R1384" s="86">
        <f t="shared" si="31"/>
        <v>170.8533118</v>
      </c>
      <c r="S1384" s="83" t="str">
        <f>min(R1384, offset(Sheet1!$K$9,B1384-1,0))</f>
        <v>#DIV/0!</v>
      </c>
      <c r="T1384" s="83">
        <f t="shared" si="30"/>
        <v>6064.868821</v>
      </c>
      <c r="U1384" s="83">
        <f t="shared" si="26"/>
        <v>0</v>
      </c>
      <c r="V1384" s="83" t="str">
        <f t="shared" si="27"/>
        <v>#DIV/0!</v>
      </c>
      <c r="W1384" s="83" t="str">
        <f t="shared" si="28"/>
        <v>#DIV/0!</v>
      </c>
    </row>
    <row r="1385" ht="12.75" customHeight="1">
      <c r="A1385" s="83">
        <f t="shared" si="29"/>
        <v>28.26</v>
      </c>
      <c r="B1385" s="83">
        <f>IF( ISERROR( MATCH(R1384,Sheet1!$K$9:$K$13,1) ), 1,  MATCH(R1384,Sheet1!$K$9:$K$13,1)+1)</f>
        <v>4</v>
      </c>
      <c r="C1385" s="94">
        <f>IF( ISERROR( MATCH(D1385,Sheet1!$B$25:$B$42) ), 1, MATCH(D1385,Sheet1!$B$25:$B$42))</f>
        <v>12</v>
      </c>
      <c r="D1385" s="83">
        <f>if(U1385, OFFSET(Sheet1!$P$9, 2*B1384-1, 0),T1384)</f>
        <v>6064.868821</v>
      </c>
      <c r="E1385" s="100">
        <f t="array" ref="E1385">index(Sheet1!$C$25:$H$42, C1385,B1385)</f>
        <v>169.0258934</v>
      </c>
      <c r="F1385" s="100">
        <f t="array" ref="F1385">index(Sheet1!$C$25:$H$42, C1385+1,B1385)</f>
        <v>183.1113845</v>
      </c>
      <c r="G1385" s="94">
        <f t="array" ref="G1385">index(Sheet1!$B$25:$B$42, C1385,1)</f>
        <v>6000</v>
      </c>
      <c r="H1385" s="94">
        <f t="array" ref="H1385">index(Sheet1!$B$25:$B$42, C1385+1,1)</f>
        <v>6500</v>
      </c>
      <c r="I1385" s="100">
        <f t="shared" si="17"/>
        <v>170.8533118</v>
      </c>
      <c r="J1385" s="100">
        <f t="array" ref="J1385">index(Sheet1!$F$47:$K$64, C1385,B1385)</f>
        <v>1347.9453</v>
      </c>
      <c r="K1385" s="100">
        <f t="array" ref="K1385">index(Sheet1!$F$47:$K$64, C1385+1,B1385)</f>
        <v>1289.79864</v>
      </c>
      <c r="L1385" s="102">
        <f t="shared" si="18"/>
        <v>1340.401489</v>
      </c>
      <c r="M1385" s="83">
        <f>L1385/( 0.5*Sheet1!$F$18/12)</f>
        <v>1285.368488</v>
      </c>
      <c r="N1385" s="83">
        <f t="shared" si="19"/>
        <v>0.3690406225</v>
      </c>
      <c r="O1385" s="83">
        <f t="shared" si="20"/>
        <v>548.9882241</v>
      </c>
      <c r="P1385" s="83">
        <f t="shared" si="21"/>
        <v>0.1576193581</v>
      </c>
      <c r="Q1385" s="83">
        <f t="shared" si="22"/>
        <v>1</v>
      </c>
      <c r="R1385" s="86">
        <f t="shared" si="31"/>
        <v>170.8997284</v>
      </c>
      <c r="S1385" s="83" t="str">
        <f>min(R1385, offset(Sheet1!$K$9,B1385-1,0))</f>
        <v>#DIV/0!</v>
      </c>
      <c r="T1385" s="83">
        <f t="shared" si="30"/>
        <v>6066.516494</v>
      </c>
      <c r="U1385" s="83">
        <f t="shared" si="26"/>
        <v>0</v>
      </c>
      <c r="V1385" s="83" t="str">
        <f t="shared" si="27"/>
        <v>#DIV/0!</v>
      </c>
      <c r="W1385" s="83" t="str">
        <f t="shared" si="28"/>
        <v>#DIV/0!</v>
      </c>
    </row>
    <row r="1386" ht="12.75" customHeight="1">
      <c r="A1386" s="83">
        <f t="shared" si="29"/>
        <v>28.28</v>
      </c>
      <c r="B1386" s="83">
        <f>IF( ISERROR( MATCH(R1385,Sheet1!$K$9:$K$13,1) ), 1,  MATCH(R1385,Sheet1!$K$9:$K$13,1)+1)</f>
        <v>4</v>
      </c>
      <c r="C1386" s="94">
        <f>IF( ISERROR( MATCH(D1386,Sheet1!$B$25:$B$42) ), 1, MATCH(D1386,Sheet1!$B$25:$B$42))</f>
        <v>12</v>
      </c>
      <c r="D1386" s="83">
        <f>if(U1386, OFFSET(Sheet1!$P$9, 2*B1385-1, 0),T1385)</f>
        <v>6066.516494</v>
      </c>
      <c r="E1386" s="100">
        <f t="array" ref="E1386">index(Sheet1!$C$25:$H$42, C1386,B1386)</f>
        <v>169.0258934</v>
      </c>
      <c r="F1386" s="100">
        <f t="array" ref="F1386">index(Sheet1!$C$25:$H$42, C1386+1,B1386)</f>
        <v>183.1113845</v>
      </c>
      <c r="G1386" s="94">
        <f t="array" ref="G1386">index(Sheet1!$B$25:$B$42, C1386,1)</f>
        <v>6000</v>
      </c>
      <c r="H1386" s="94">
        <f t="array" ref="H1386">index(Sheet1!$B$25:$B$42, C1386+1,1)</f>
        <v>6500</v>
      </c>
      <c r="I1386" s="100">
        <f t="shared" si="17"/>
        <v>170.8997284</v>
      </c>
      <c r="J1386" s="100">
        <f t="array" ref="J1386">index(Sheet1!$F$47:$K$64, C1386,B1386)</f>
        <v>1347.9453</v>
      </c>
      <c r="K1386" s="100">
        <f t="array" ref="K1386">index(Sheet1!$F$47:$K$64, C1386+1,B1386)</f>
        <v>1289.79864</v>
      </c>
      <c r="L1386" s="102">
        <f t="shared" si="18"/>
        <v>1340.209876</v>
      </c>
      <c r="M1386" s="83">
        <f>L1386/( 0.5*Sheet1!$F$18/12)</f>
        <v>1285.184742</v>
      </c>
      <c r="N1386" s="83">
        <f t="shared" si="19"/>
        <v>0.3689878673</v>
      </c>
      <c r="O1386" s="83">
        <f t="shared" si="20"/>
        <v>549.2865574</v>
      </c>
      <c r="P1386" s="83">
        <f t="shared" si="21"/>
        <v>0.1577050122</v>
      </c>
      <c r="Q1386" s="83">
        <f t="shared" si="22"/>
        <v>1</v>
      </c>
      <c r="R1386" s="86">
        <f t="shared" si="31"/>
        <v>170.9461146</v>
      </c>
      <c r="S1386" s="83" t="str">
        <f>min(R1386, offset(Sheet1!$K$9,B1386-1,0))</f>
        <v>#DIV/0!</v>
      </c>
      <c r="T1386" s="83">
        <f t="shared" si="30"/>
        <v>6068.163089</v>
      </c>
      <c r="U1386" s="83">
        <f t="shared" si="26"/>
        <v>0</v>
      </c>
      <c r="V1386" s="83" t="str">
        <f t="shared" si="27"/>
        <v>#DIV/0!</v>
      </c>
      <c r="W1386" s="83" t="str">
        <f t="shared" si="28"/>
        <v>#DIV/0!</v>
      </c>
    </row>
    <row r="1387" ht="12.75" customHeight="1">
      <c r="A1387" s="83">
        <f t="shared" si="29"/>
        <v>28.3</v>
      </c>
      <c r="B1387" s="83">
        <f>IF( ISERROR( MATCH(R1386,Sheet1!$K$9:$K$13,1) ), 1,  MATCH(R1386,Sheet1!$K$9:$K$13,1)+1)</f>
        <v>4</v>
      </c>
      <c r="C1387" s="94">
        <f>IF( ISERROR( MATCH(D1387,Sheet1!$B$25:$B$42) ), 1, MATCH(D1387,Sheet1!$B$25:$B$42))</f>
        <v>12</v>
      </c>
      <c r="D1387" s="83">
        <f>if(U1387, OFFSET(Sheet1!$P$9, 2*B1386-1, 0),T1386)</f>
        <v>6068.163089</v>
      </c>
      <c r="E1387" s="100">
        <f t="array" ref="E1387">index(Sheet1!$C$25:$H$42, C1387,B1387)</f>
        <v>169.0258934</v>
      </c>
      <c r="F1387" s="100">
        <f t="array" ref="F1387">index(Sheet1!$C$25:$H$42, C1387+1,B1387)</f>
        <v>183.1113845</v>
      </c>
      <c r="G1387" s="94">
        <f t="array" ref="G1387">index(Sheet1!$B$25:$B$42, C1387,1)</f>
        <v>6000</v>
      </c>
      <c r="H1387" s="94">
        <f t="array" ref="H1387">index(Sheet1!$B$25:$B$42, C1387+1,1)</f>
        <v>6500</v>
      </c>
      <c r="I1387" s="100">
        <f t="shared" si="17"/>
        <v>170.9461146</v>
      </c>
      <c r="J1387" s="100">
        <f t="array" ref="J1387">index(Sheet1!$F$47:$K$64, C1387,B1387)</f>
        <v>1347.9453</v>
      </c>
      <c r="K1387" s="100">
        <f t="array" ref="K1387">index(Sheet1!$F$47:$K$64, C1387+1,B1387)</f>
        <v>1289.79864</v>
      </c>
      <c r="L1387" s="102">
        <f t="shared" si="18"/>
        <v>1340.018388</v>
      </c>
      <c r="M1387" s="83">
        <f>L1387/( 0.5*Sheet1!$F$18/12)</f>
        <v>1285.001116</v>
      </c>
      <c r="N1387" s="83">
        <f t="shared" si="19"/>
        <v>0.3689351467</v>
      </c>
      <c r="O1387" s="83">
        <f t="shared" si="20"/>
        <v>549.5847764</v>
      </c>
      <c r="P1387" s="83">
        <f t="shared" si="21"/>
        <v>0.1577906335</v>
      </c>
      <c r="Q1387" s="83">
        <f t="shared" si="22"/>
        <v>1</v>
      </c>
      <c r="R1387" s="86">
        <f t="shared" si="31"/>
        <v>170.9924704</v>
      </c>
      <c r="S1387" s="83" t="str">
        <f>min(R1387, offset(Sheet1!$K$9,B1387-1,0))</f>
        <v>#DIV/0!</v>
      </c>
      <c r="T1387" s="83">
        <f t="shared" si="30"/>
        <v>6069.808606</v>
      </c>
      <c r="U1387" s="83">
        <f t="shared" si="26"/>
        <v>0</v>
      </c>
      <c r="V1387" s="83" t="str">
        <f t="shared" si="27"/>
        <v>#DIV/0!</v>
      </c>
      <c r="W1387" s="83" t="str">
        <f t="shared" si="28"/>
        <v>#DIV/0!</v>
      </c>
    </row>
    <row r="1388" ht="12.75" customHeight="1">
      <c r="A1388" s="83">
        <f t="shared" si="29"/>
        <v>28.32</v>
      </c>
      <c r="B1388" s="83">
        <f>IF( ISERROR( MATCH(R1387,Sheet1!$K$9:$K$13,1) ), 1,  MATCH(R1387,Sheet1!$K$9:$K$13,1)+1)</f>
        <v>4</v>
      </c>
      <c r="C1388" s="94">
        <f>IF( ISERROR( MATCH(D1388,Sheet1!$B$25:$B$42) ), 1, MATCH(D1388,Sheet1!$B$25:$B$42))</f>
        <v>12</v>
      </c>
      <c r="D1388" s="83">
        <f>if(U1388, OFFSET(Sheet1!$P$9, 2*B1387-1, 0),T1387)</f>
        <v>6069.808606</v>
      </c>
      <c r="E1388" s="100">
        <f t="array" ref="E1388">index(Sheet1!$C$25:$H$42, C1388,B1388)</f>
        <v>169.0258934</v>
      </c>
      <c r="F1388" s="100">
        <f t="array" ref="F1388">index(Sheet1!$C$25:$H$42, C1388+1,B1388)</f>
        <v>183.1113845</v>
      </c>
      <c r="G1388" s="94">
        <f t="array" ref="G1388">index(Sheet1!$B$25:$B$42, C1388,1)</f>
        <v>6000</v>
      </c>
      <c r="H1388" s="94">
        <f t="array" ref="H1388">index(Sheet1!$B$25:$B$42, C1388+1,1)</f>
        <v>6500</v>
      </c>
      <c r="I1388" s="100">
        <f t="shared" si="17"/>
        <v>170.9924704</v>
      </c>
      <c r="J1388" s="100">
        <f t="array" ref="J1388">index(Sheet1!$F$47:$K$64, C1388,B1388)</f>
        <v>1347.9453</v>
      </c>
      <c r="K1388" s="100">
        <f t="array" ref="K1388">index(Sheet1!$F$47:$K$64, C1388+1,B1388)</f>
        <v>1289.79864</v>
      </c>
      <c r="L1388" s="102">
        <f t="shared" si="18"/>
        <v>1339.827025</v>
      </c>
      <c r="M1388" s="83">
        <f>L1388/( 0.5*Sheet1!$F$18/12)</f>
        <v>1284.81761</v>
      </c>
      <c r="N1388" s="83">
        <f t="shared" si="19"/>
        <v>0.3688824606</v>
      </c>
      <c r="O1388" s="83">
        <f t="shared" si="20"/>
        <v>549.8828809</v>
      </c>
      <c r="P1388" s="83">
        <f t="shared" si="21"/>
        <v>0.1578762219</v>
      </c>
      <c r="Q1388" s="83">
        <f t="shared" si="22"/>
        <v>1</v>
      </c>
      <c r="R1388" s="86">
        <f t="shared" si="31"/>
        <v>171.0387959</v>
      </c>
      <c r="S1388" s="83" t="str">
        <f>min(R1388, offset(Sheet1!$K$9,B1388-1,0))</f>
        <v>#DIV/0!</v>
      </c>
      <c r="T1388" s="83">
        <f t="shared" si="30"/>
        <v>6071.453045</v>
      </c>
      <c r="U1388" s="83">
        <f t="shared" si="26"/>
        <v>0</v>
      </c>
      <c r="V1388" s="83" t="str">
        <f t="shared" si="27"/>
        <v>#DIV/0!</v>
      </c>
      <c r="W1388" s="83" t="str">
        <f t="shared" si="28"/>
        <v>#DIV/0!</v>
      </c>
    </row>
    <row r="1389" ht="12.75" customHeight="1">
      <c r="A1389" s="83">
        <f t="shared" si="29"/>
        <v>28.34</v>
      </c>
      <c r="B1389" s="83">
        <f>IF( ISERROR( MATCH(R1388,Sheet1!$K$9:$K$13,1) ), 1,  MATCH(R1388,Sheet1!$K$9:$K$13,1)+1)</f>
        <v>4</v>
      </c>
      <c r="C1389" s="94">
        <f>IF( ISERROR( MATCH(D1389,Sheet1!$B$25:$B$42) ), 1, MATCH(D1389,Sheet1!$B$25:$B$42))</f>
        <v>12</v>
      </c>
      <c r="D1389" s="83">
        <f>if(U1389, OFFSET(Sheet1!$P$9, 2*B1388-1, 0),T1388)</f>
        <v>6071.453045</v>
      </c>
      <c r="E1389" s="100">
        <f t="array" ref="E1389">index(Sheet1!$C$25:$H$42, C1389,B1389)</f>
        <v>169.0258934</v>
      </c>
      <c r="F1389" s="100">
        <f t="array" ref="F1389">index(Sheet1!$C$25:$H$42, C1389+1,B1389)</f>
        <v>183.1113845</v>
      </c>
      <c r="G1389" s="94">
        <f t="array" ref="G1389">index(Sheet1!$B$25:$B$42, C1389,1)</f>
        <v>6000</v>
      </c>
      <c r="H1389" s="94">
        <f t="array" ref="H1389">index(Sheet1!$B$25:$B$42, C1389+1,1)</f>
        <v>6500</v>
      </c>
      <c r="I1389" s="100">
        <f t="shared" si="17"/>
        <v>171.0387959</v>
      </c>
      <c r="J1389" s="100">
        <f t="array" ref="J1389">index(Sheet1!$F$47:$K$64, C1389,B1389)</f>
        <v>1347.9453</v>
      </c>
      <c r="K1389" s="100">
        <f t="array" ref="K1389">index(Sheet1!$F$47:$K$64, C1389+1,B1389)</f>
        <v>1289.79864</v>
      </c>
      <c r="L1389" s="102">
        <f t="shared" si="18"/>
        <v>1339.635788</v>
      </c>
      <c r="M1389" s="83">
        <f>L1389/( 0.5*Sheet1!$F$18/12)</f>
        <v>1284.634224</v>
      </c>
      <c r="N1389" s="83">
        <f t="shared" si="19"/>
        <v>0.3688298089</v>
      </c>
      <c r="O1389" s="83">
        <f t="shared" si="20"/>
        <v>550.180871</v>
      </c>
      <c r="P1389" s="83">
        <f t="shared" si="21"/>
        <v>0.1579617775</v>
      </c>
      <c r="Q1389" s="83">
        <f t="shared" si="22"/>
        <v>1</v>
      </c>
      <c r="R1389" s="86">
        <f t="shared" si="31"/>
        <v>171.085091</v>
      </c>
      <c r="S1389" s="83" t="str">
        <f>min(R1389, offset(Sheet1!$K$9,B1389-1,0))</f>
        <v>#DIV/0!</v>
      </c>
      <c r="T1389" s="83">
        <f t="shared" si="30"/>
        <v>6073.096406</v>
      </c>
      <c r="U1389" s="83">
        <f t="shared" si="26"/>
        <v>0</v>
      </c>
      <c r="V1389" s="83" t="str">
        <f t="shared" si="27"/>
        <v>#DIV/0!</v>
      </c>
      <c r="W1389" s="83" t="str">
        <f t="shared" si="28"/>
        <v>#DIV/0!</v>
      </c>
    </row>
    <row r="1390" ht="12.75" customHeight="1">
      <c r="A1390" s="83">
        <f t="shared" si="29"/>
        <v>28.36</v>
      </c>
      <c r="B1390" s="83">
        <f>IF( ISERROR( MATCH(R1389,Sheet1!$K$9:$K$13,1) ), 1,  MATCH(R1389,Sheet1!$K$9:$K$13,1)+1)</f>
        <v>4</v>
      </c>
      <c r="C1390" s="94">
        <f>IF( ISERROR( MATCH(D1390,Sheet1!$B$25:$B$42) ), 1, MATCH(D1390,Sheet1!$B$25:$B$42))</f>
        <v>12</v>
      </c>
      <c r="D1390" s="83">
        <f>if(U1390, OFFSET(Sheet1!$P$9, 2*B1389-1, 0),T1389)</f>
        <v>6073.096406</v>
      </c>
      <c r="E1390" s="100">
        <f t="array" ref="E1390">index(Sheet1!$C$25:$H$42, C1390,B1390)</f>
        <v>169.0258934</v>
      </c>
      <c r="F1390" s="100">
        <f t="array" ref="F1390">index(Sheet1!$C$25:$H$42, C1390+1,B1390)</f>
        <v>183.1113845</v>
      </c>
      <c r="G1390" s="94">
        <f t="array" ref="G1390">index(Sheet1!$B$25:$B$42, C1390,1)</f>
        <v>6000</v>
      </c>
      <c r="H1390" s="94">
        <f t="array" ref="H1390">index(Sheet1!$B$25:$B$42, C1390+1,1)</f>
        <v>6500</v>
      </c>
      <c r="I1390" s="100">
        <f t="shared" si="17"/>
        <v>171.085091</v>
      </c>
      <c r="J1390" s="100">
        <f t="array" ref="J1390">index(Sheet1!$F$47:$K$64, C1390,B1390)</f>
        <v>1347.9453</v>
      </c>
      <c r="K1390" s="100">
        <f t="array" ref="K1390">index(Sheet1!$F$47:$K$64, C1390+1,B1390)</f>
        <v>1289.79864</v>
      </c>
      <c r="L1390" s="102">
        <f t="shared" si="18"/>
        <v>1339.444676</v>
      </c>
      <c r="M1390" s="83">
        <f>L1390/( 0.5*Sheet1!$F$18/12)</f>
        <v>1284.450959</v>
      </c>
      <c r="N1390" s="83">
        <f t="shared" si="19"/>
        <v>0.3687771918</v>
      </c>
      <c r="O1390" s="83">
        <f t="shared" si="20"/>
        <v>550.4787465</v>
      </c>
      <c r="P1390" s="83">
        <f t="shared" si="21"/>
        <v>0.1580473002</v>
      </c>
      <c r="Q1390" s="83">
        <f t="shared" si="22"/>
        <v>1</v>
      </c>
      <c r="R1390" s="86">
        <f t="shared" si="31"/>
        <v>171.1313558</v>
      </c>
      <c r="S1390" s="83" t="str">
        <f>min(R1390, offset(Sheet1!$K$9,B1390-1,0))</f>
        <v>#DIV/0!</v>
      </c>
      <c r="T1390" s="83">
        <f t="shared" si="30"/>
        <v>6074.738692</v>
      </c>
      <c r="U1390" s="83">
        <f t="shared" si="26"/>
        <v>0</v>
      </c>
      <c r="V1390" s="83" t="str">
        <f t="shared" si="27"/>
        <v>#DIV/0!</v>
      </c>
      <c r="W1390" s="83" t="str">
        <f t="shared" si="28"/>
        <v>#DIV/0!</v>
      </c>
    </row>
    <row r="1391" ht="12.75" customHeight="1">
      <c r="A1391" s="83">
        <f t="shared" si="29"/>
        <v>28.38</v>
      </c>
      <c r="B1391" s="83">
        <f>IF( ISERROR( MATCH(R1390,Sheet1!$K$9:$K$13,1) ), 1,  MATCH(R1390,Sheet1!$K$9:$K$13,1)+1)</f>
        <v>4</v>
      </c>
      <c r="C1391" s="94">
        <f>IF( ISERROR( MATCH(D1391,Sheet1!$B$25:$B$42) ), 1, MATCH(D1391,Sheet1!$B$25:$B$42))</f>
        <v>12</v>
      </c>
      <c r="D1391" s="83">
        <f>if(U1391, OFFSET(Sheet1!$P$9, 2*B1390-1, 0),T1390)</f>
        <v>6074.738692</v>
      </c>
      <c r="E1391" s="100">
        <f t="array" ref="E1391">index(Sheet1!$C$25:$H$42, C1391,B1391)</f>
        <v>169.0258934</v>
      </c>
      <c r="F1391" s="100">
        <f t="array" ref="F1391">index(Sheet1!$C$25:$H$42, C1391+1,B1391)</f>
        <v>183.1113845</v>
      </c>
      <c r="G1391" s="94">
        <f t="array" ref="G1391">index(Sheet1!$B$25:$B$42, C1391,1)</f>
        <v>6000</v>
      </c>
      <c r="H1391" s="94">
        <f t="array" ref="H1391">index(Sheet1!$B$25:$B$42, C1391+1,1)</f>
        <v>6500</v>
      </c>
      <c r="I1391" s="100">
        <f t="shared" si="17"/>
        <v>171.1313558</v>
      </c>
      <c r="J1391" s="100">
        <f t="array" ref="J1391">index(Sheet1!$F$47:$K$64, C1391,B1391)</f>
        <v>1347.9453</v>
      </c>
      <c r="K1391" s="100">
        <f t="array" ref="K1391">index(Sheet1!$F$47:$K$64, C1391+1,B1391)</f>
        <v>1289.79864</v>
      </c>
      <c r="L1391" s="102">
        <f t="shared" si="18"/>
        <v>1339.253689</v>
      </c>
      <c r="M1391" s="83">
        <f>L1391/( 0.5*Sheet1!$F$18/12)</f>
        <v>1284.267814</v>
      </c>
      <c r="N1391" s="83">
        <f t="shared" si="19"/>
        <v>0.3687246091</v>
      </c>
      <c r="O1391" s="83">
        <f t="shared" si="20"/>
        <v>550.7765074</v>
      </c>
      <c r="P1391" s="83">
        <f t="shared" si="21"/>
        <v>0.15813279</v>
      </c>
      <c r="Q1391" s="83">
        <f t="shared" si="22"/>
        <v>1</v>
      </c>
      <c r="R1391" s="86">
        <f t="shared" si="31"/>
        <v>171.1775903</v>
      </c>
      <c r="S1391" s="83" t="str">
        <f>min(R1391, offset(Sheet1!$K$9,B1391-1,0))</f>
        <v>#DIV/0!</v>
      </c>
      <c r="T1391" s="83">
        <f t="shared" si="30"/>
        <v>6076.379901</v>
      </c>
      <c r="U1391" s="83">
        <f t="shared" si="26"/>
        <v>0</v>
      </c>
      <c r="V1391" s="83" t="str">
        <f t="shared" si="27"/>
        <v>#DIV/0!</v>
      </c>
      <c r="W1391" s="83" t="str">
        <f t="shared" si="28"/>
        <v>#DIV/0!</v>
      </c>
    </row>
    <row r="1392" ht="12.75" customHeight="1">
      <c r="A1392" s="83">
        <f t="shared" si="29"/>
        <v>28.4</v>
      </c>
      <c r="B1392" s="83">
        <f>IF( ISERROR( MATCH(R1391,Sheet1!$K$9:$K$13,1) ), 1,  MATCH(R1391,Sheet1!$K$9:$K$13,1)+1)</f>
        <v>4</v>
      </c>
      <c r="C1392" s="94">
        <f>IF( ISERROR( MATCH(D1392,Sheet1!$B$25:$B$42) ), 1, MATCH(D1392,Sheet1!$B$25:$B$42))</f>
        <v>12</v>
      </c>
      <c r="D1392" s="83">
        <f>if(U1392, OFFSET(Sheet1!$P$9, 2*B1391-1, 0),T1391)</f>
        <v>6076.379901</v>
      </c>
      <c r="E1392" s="100">
        <f t="array" ref="E1392">index(Sheet1!$C$25:$H$42, C1392,B1392)</f>
        <v>169.0258934</v>
      </c>
      <c r="F1392" s="100">
        <f t="array" ref="F1392">index(Sheet1!$C$25:$H$42, C1392+1,B1392)</f>
        <v>183.1113845</v>
      </c>
      <c r="G1392" s="94">
        <f t="array" ref="G1392">index(Sheet1!$B$25:$B$42, C1392,1)</f>
        <v>6000</v>
      </c>
      <c r="H1392" s="94">
        <f t="array" ref="H1392">index(Sheet1!$B$25:$B$42, C1392+1,1)</f>
        <v>6500</v>
      </c>
      <c r="I1392" s="100">
        <f t="shared" si="17"/>
        <v>171.1775903</v>
      </c>
      <c r="J1392" s="100">
        <f t="array" ref="J1392">index(Sheet1!$F$47:$K$64, C1392,B1392)</f>
        <v>1347.9453</v>
      </c>
      <c r="K1392" s="100">
        <f t="array" ref="K1392">index(Sheet1!$F$47:$K$64, C1392+1,B1392)</f>
        <v>1289.79864</v>
      </c>
      <c r="L1392" s="102">
        <f t="shared" si="18"/>
        <v>1339.062828</v>
      </c>
      <c r="M1392" s="83">
        <f>L1392/( 0.5*Sheet1!$F$18/12)</f>
        <v>1284.084788</v>
      </c>
      <c r="N1392" s="83">
        <f t="shared" si="19"/>
        <v>0.3686720609</v>
      </c>
      <c r="O1392" s="83">
        <f t="shared" si="20"/>
        <v>551.0741537</v>
      </c>
      <c r="P1392" s="83">
        <f t="shared" si="21"/>
        <v>0.1582182468</v>
      </c>
      <c r="Q1392" s="83">
        <f t="shared" si="22"/>
        <v>1</v>
      </c>
      <c r="R1392" s="86">
        <f t="shared" si="31"/>
        <v>171.2237944</v>
      </c>
      <c r="S1392" s="83" t="str">
        <f>min(R1392, offset(Sheet1!$K$9,B1392-1,0))</f>
        <v>#DIV/0!</v>
      </c>
      <c r="T1392" s="83">
        <f t="shared" si="30"/>
        <v>6078.020035</v>
      </c>
      <c r="U1392" s="83">
        <f t="shared" si="26"/>
        <v>0</v>
      </c>
      <c r="V1392" s="83" t="str">
        <f t="shared" si="27"/>
        <v>#DIV/0!</v>
      </c>
      <c r="W1392" s="83" t="str">
        <f t="shared" si="28"/>
        <v>#DIV/0!</v>
      </c>
    </row>
    <row r="1393" ht="12.75" customHeight="1">
      <c r="A1393" s="83">
        <f t="shared" si="29"/>
        <v>28.42</v>
      </c>
      <c r="B1393" s="83">
        <f>IF( ISERROR( MATCH(R1392,Sheet1!$K$9:$K$13,1) ), 1,  MATCH(R1392,Sheet1!$K$9:$K$13,1)+1)</f>
        <v>4</v>
      </c>
      <c r="C1393" s="94">
        <f>IF( ISERROR( MATCH(D1393,Sheet1!$B$25:$B$42) ), 1, MATCH(D1393,Sheet1!$B$25:$B$42))</f>
        <v>12</v>
      </c>
      <c r="D1393" s="83">
        <f>if(U1393, OFFSET(Sheet1!$P$9, 2*B1392-1, 0),T1392)</f>
        <v>6078.020035</v>
      </c>
      <c r="E1393" s="100">
        <f t="array" ref="E1393">index(Sheet1!$C$25:$H$42, C1393,B1393)</f>
        <v>169.0258934</v>
      </c>
      <c r="F1393" s="100">
        <f t="array" ref="F1393">index(Sheet1!$C$25:$H$42, C1393+1,B1393)</f>
        <v>183.1113845</v>
      </c>
      <c r="G1393" s="94">
        <f t="array" ref="G1393">index(Sheet1!$B$25:$B$42, C1393,1)</f>
        <v>6000</v>
      </c>
      <c r="H1393" s="94">
        <f t="array" ref="H1393">index(Sheet1!$B$25:$B$42, C1393+1,1)</f>
        <v>6500</v>
      </c>
      <c r="I1393" s="100">
        <f t="shared" si="17"/>
        <v>171.2237944</v>
      </c>
      <c r="J1393" s="100">
        <f t="array" ref="J1393">index(Sheet1!$F$47:$K$64, C1393,B1393)</f>
        <v>1347.9453</v>
      </c>
      <c r="K1393" s="100">
        <f t="array" ref="K1393">index(Sheet1!$F$47:$K$64, C1393+1,B1393)</f>
        <v>1289.79864</v>
      </c>
      <c r="L1393" s="102">
        <f t="shared" si="18"/>
        <v>1338.872091</v>
      </c>
      <c r="M1393" s="83">
        <f>L1393/( 0.5*Sheet1!$F$18/12)</f>
        <v>1283.901883</v>
      </c>
      <c r="N1393" s="83">
        <f t="shared" si="19"/>
        <v>0.3686195471</v>
      </c>
      <c r="O1393" s="83">
        <f t="shared" si="20"/>
        <v>551.3716852</v>
      </c>
      <c r="P1393" s="83">
        <f t="shared" si="21"/>
        <v>0.1583036707</v>
      </c>
      <c r="Q1393" s="83">
        <f t="shared" si="22"/>
        <v>1</v>
      </c>
      <c r="R1393" s="86">
        <f t="shared" si="31"/>
        <v>171.2699683</v>
      </c>
      <c r="S1393" s="83" t="str">
        <f>min(R1393, offset(Sheet1!$K$9,B1393-1,0))</f>
        <v>#DIV/0!</v>
      </c>
      <c r="T1393" s="83">
        <f t="shared" si="30"/>
        <v>6079.659093</v>
      </c>
      <c r="U1393" s="83">
        <f t="shared" si="26"/>
        <v>0</v>
      </c>
      <c r="V1393" s="83" t="str">
        <f t="shared" si="27"/>
        <v>#DIV/0!</v>
      </c>
      <c r="W1393" s="83" t="str">
        <f t="shared" si="28"/>
        <v>#DIV/0!</v>
      </c>
    </row>
    <row r="1394" ht="12.75" customHeight="1">
      <c r="A1394" s="83">
        <f t="shared" si="29"/>
        <v>28.44</v>
      </c>
      <c r="B1394" s="83">
        <f>IF( ISERROR( MATCH(R1393,Sheet1!$K$9:$K$13,1) ), 1,  MATCH(R1393,Sheet1!$K$9:$K$13,1)+1)</f>
        <v>4</v>
      </c>
      <c r="C1394" s="94">
        <f>IF( ISERROR( MATCH(D1394,Sheet1!$B$25:$B$42) ), 1, MATCH(D1394,Sheet1!$B$25:$B$42))</f>
        <v>12</v>
      </c>
      <c r="D1394" s="83">
        <f>if(U1394, OFFSET(Sheet1!$P$9, 2*B1393-1, 0),T1393)</f>
        <v>6079.659093</v>
      </c>
      <c r="E1394" s="100">
        <f t="array" ref="E1394">index(Sheet1!$C$25:$H$42, C1394,B1394)</f>
        <v>169.0258934</v>
      </c>
      <c r="F1394" s="100">
        <f t="array" ref="F1394">index(Sheet1!$C$25:$H$42, C1394+1,B1394)</f>
        <v>183.1113845</v>
      </c>
      <c r="G1394" s="94">
        <f t="array" ref="G1394">index(Sheet1!$B$25:$B$42, C1394,1)</f>
        <v>6000</v>
      </c>
      <c r="H1394" s="94">
        <f t="array" ref="H1394">index(Sheet1!$B$25:$B$42, C1394+1,1)</f>
        <v>6500</v>
      </c>
      <c r="I1394" s="100">
        <f t="shared" si="17"/>
        <v>171.2699683</v>
      </c>
      <c r="J1394" s="100">
        <f t="array" ref="J1394">index(Sheet1!$F$47:$K$64, C1394,B1394)</f>
        <v>1347.9453</v>
      </c>
      <c r="K1394" s="100">
        <f t="array" ref="K1394">index(Sheet1!$F$47:$K$64, C1394+1,B1394)</f>
        <v>1289.79864</v>
      </c>
      <c r="L1394" s="102">
        <f t="shared" si="18"/>
        <v>1338.68148</v>
      </c>
      <c r="M1394" s="83">
        <f>L1394/( 0.5*Sheet1!$F$18/12)</f>
        <v>1283.719097</v>
      </c>
      <c r="N1394" s="83">
        <f t="shared" si="19"/>
        <v>0.3685670677</v>
      </c>
      <c r="O1394" s="83">
        <f t="shared" si="20"/>
        <v>551.6691019</v>
      </c>
      <c r="P1394" s="83">
        <f t="shared" si="21"/>
        <v>0.1583890617</v>
      </c>
      <c r="Q1394" s="83">
        <f t="shared" si="22"/>
        <v>1</v>
      </c>
      <c r="R1394" s="86">
        <f t="shared" si="31"/>
        <v>171.316112</v>
      </c>
      <c r="S1394" s="83" t="str">
        <f>min(R1394, offset(Sheet1!$K$9,B1394-1,0))</f>
        <v>#DIV/0!</v>
      </c>
      <c r="T1394" s="83">
        <f t="shared" si="30"/>
        <v>6081.297078</v>
      </c>
      <c r="U1394" s="83">
        <f t="shared" si="26"/>
        <v>0</v>
      </c>
      <c r="V1394" s="83" t="str">
        <f t="shared" si="27"/>
        <v>#DIV/0!</v>
      </c>
      <c r="W1394" s="83" t="str">
        <f t="shared" si="28"/>
        <v>#DIV/0!</v>
      </c>
    </row>
    <row r="1395" ht="12.75" customHeight="1">
      <c r="A1395" s="83">
        <f t="shared" si="29"/>
        <v>28.46</v>
      </c>
      <c r="B1395" s="83">
        <f>IF( ISERROR( MATCH(R1394,Sheet1!$K$9:$K$13,1) ), 1,  MATCH(R1394,Sheet1!$K$9:$K$13,1)+1)</f>
        <v>4</v>
      </c>
      <c r="C1395" s="94">
        <f>IF( ISERROR( MATCH(D1395,Sheet1!$B$25:$B$42) ), 1, MATCH(D1395,Sheet1!$B$25:$B$42))</f>
        <v>12</v>
      </c>
      <c r="D1395" s="83">
        <f>if(U1395, OFFSET(Sheet1!$P$9, 2*B1394-1, 0),T1394)</f>
        <v>6081.297078</v>
      </c>
      <c r="E1395" s="100">
        <f t="array" ref="E1395">index(Sheet1!$C$25:$H$42, C1395,B1395)</f>
        <v>169.0258934</v>
      </c>
      <c r="F1395" s="100">
        <f t="array" ref="F1395">index(Sheet1!$C$25:$H$42, C1395+1,B1395)</f>
        <v>183.1113845</v>
      </c>
      <c r="G1395" s="94">
        <f t="array" ref="G1395">index(Sheet1!$B$25:$B$42, C1395,1)</f>
        <v>6000</v>
      </c>
      <c r="H1395" s="94">
        <f t="array" ref="H1395">index(Sheet1!$B$25:$B$42, C1395+1,1)</f>
        <v>6500</v>
      </c>
      <c r="I1395" s="100">
        <f t="shared" si="17"/>
        <v>171.316112</v>
      </c>
      <c r="J1395" s="100">
        <f t="array" ref="J1395">index(Sheet1!$F$47:$K$64, C1395,B1395)</f>
        <v>1347.9453</v>
      </c>
      <c r="K1395" s="100">
        <f t="array" ref="K1395">index(Sheet1!$F$47:$K$64, C1395+1,B1395)</f>
        <v>1289.79864</v>
      </c>
      <c r="L1395" s="102">
        <f t="shared" si="18"/>
        <v>1338.490993</v>
      </c>
      <c r="M1395" s="83">
        <f>L1395/( 0.5*Sheet1!$F$18/12)</f>
        <v>1283.536431</v>
      </c>
      <c r="N1395" s="83">
        <f t="shared" si="19"/>
        <v>0.3685146228</v>
      </c>
      <c r="O1395" s="83">
        <f t="shared" si="20"/>
        <v>551.9664038</v>
      </c>
      <c r="P1395" s="83">
        <f t="shared" si="21"/>
        <v>0.1584744197</v>
      </c>
      <c r="Q1395" s="83">
        <f t="shared" si="22"/>
        <v>1</v>
      </c>
      <c r="R1395" s="86">
        <f t="shared" si="31"/>
        <v>171.3622253</v>
      </c>
      <c r="S1395" s="83" t="str">
        <f>min(R1395, offset(Sheet1!$K$9,B1395-1,0))</f>
        <v>#DIV/0!</v>
      </c>
      <c r="T1395" s="83">
        <f t="shared" si="30"/>
        <v>6082.933988</v>
      </c>
      <c r="U1395" s="83">
        <f t="shared" si="26"/>
        <v>0</v>
      </c>
      <c r="V1395" s="83" t="str">
        <f t="shared" si="27"/>
        <v>#DIV/0!</v>
      </c>
      <c r="W1395" s="83" t="str">
        <f t="shared" si="28"/>
        <v>#DIV/0!</v>
      </c>
    </row>
    <row r="1396" ht="12.75" customHeight="1">
      <c r="A1396" s="83">
        <f t="shared" si="29"/>
        <v>28.48</v>
      </c>
      <c r="B1396" s="83">
        <f>IF( ISERROR( MATCH(R1395,Sheet1!$K$9:$K$13,1) ), 1,  MATCH(R1395,Sheet1!$K$9:$K$13,1)+1)</f>
        <v>4</v>
      </c>
      <c r="C1396" s="94">
        <f>IF( ISERROR( MATCH(D1396,Sheet1!$B$25:$B$42) ), 1, MATCH(D1396,Sheet1!$B$25:$B$42))</f>
        <v>12</v>
      </c>
      <c r="D1396" s="83">
        <f>if(U1396, OFFSET(Sheet1!$P$9, 2*B1395-1, 0),T1395)</f>
        <v>6082.933988</v>
      </c>
      <c r="E1396" s="100">
        <f t="array" ref="E1396">index(Sheet1!$C$25:$H$42, C1396,B1396)</f>
        <v>169.0258934</v>
      </c>
      <c r="F1396" s="100">
        <f t="array" ref="F1396">index(Sheet1!$C$25:$H$42, C1396+1,B1396)</f>
        <v>183.1113845</v>
      </c>
      <c r="G1396" s="94">
        <f t="array" ref="G1396">index(Sheet1!$B$25:$B$42, C1396,1)</f>
        <v>6000</v>
      </c>
      <c r="H1396" s="94">
        <f t="array" ref="H1396">index(Sheet1!$B$25:$B$42, C1396+1,1)</f>
        <v>6500</v>
      </c>
      <c r="I1396" s="100">
        <f t="shared" si="17"/>
        <v>171.3622253</v>
      </c>
      <c r="J1396" s="100">
        <f t="array" ref="J1396">index(Sheet1!$F$47:$K$64, C1396,B1396)</f>
        <v>1347.9453</v>
      </c>
      <c r="K1396" s="100">
        <f t="array" ref="K1396">index(Sheet1!$F$47:$K$64, C1396+1,B1396)</f>
        <v>1289.79864</v>
      </c>
      <c r="L1396" s="102">
        <f t="shared" si="18"/>
        <v>1338.300631</v>
      </c>
      <c r="M1396" s="83">
        <f>L1396/( 0.5*Sheet1!$F$18/12)</f>
        <v>1283.353885</v>
      </c>
      <c r="N1396" s="83">
        <f t="shared" si="19"/>
        <v>0.3684622122</v>
      </c>
      <c r="O1396" s="83">
        <f t="shared" si="20"/>
        <v>552.2635908</v>
      </c>
      <c r="P1396" s="83">
        <f t="shared" si="21"/>
        <v>0.1585597447</v>
      </c>
      <c r="Q1396" s="83">
        <f t="shared" si="22"/>
        <v>1</v>
      </c>
      <c r="R1396" s="86">
        <f t="shared" si="31"/>
        <v>171.4083085</v>
      </c>
      <c r="S1396" s="83" t="str">
        <f>min(R1396, offset(Sheet1!$K$9,B1396-1,0))</f>
        <v>#DIV/0!</v>
      </c>
      <c r="T1396" s="83">
        <f t="shared" si="30"/>
        <v>6084.569825</v>
      </c>
      <c r="U1396" s="83">
        <f t="shared" si="26"/>
        <v>0</v>
      </c>
      <c r="V1396" s="83" t="str">
        <f t="shared" si="27"/>
        <v>#DIV/0!</v>
      </c>
      <c r="W1396" s="83" t="str">
        <f t="shared" si="28"/>
        <v>#DIV/0!</v>
      </c>
    </row>
    <row r="1397" ht="12.75" customHeight="1">
      <c r="A1397" s="83">
        <f t="shared" si="29"/>
        <v>28.5</v>
      </c>
      <c r="B1397" s="83">
        <f>IF( ISERROR( MATCH(R1396,Sheet1!$K$9:$K$13,1) ), 1,  MATCH(R1396,Sheet1!$K$9:$K$13,1)+1)</f>
        <v>4</v>
      </c>
      <c r="C1397" s="94">
        <f>IF( ISERROR( MATCH(D1397,Sheet1!$B$25:$B$42) ), 1, MATCH(D1397,Sheet1!$B$25:$B$42))</f>
        <v>12</v>
      </c>
      <c r="D1397" s="83">
        <f>if(U1397, OFFSET(Sheet1!$P$9, 2*B1396-1, 0),T1396)</f>
        <v>6084.569825</v>
      </c>
      <c r="E1397" s="100">
        <f t="array" ref="E1397">index(Sheet1!$C$25:$H$42, C1397,B1397)</f>
        <v>169.0258934</v>
      </c>
      <c r="F1397" s="100">
        <f t="array" ref="F1397">index(Sheet1!$C$25:$H$42, C1397+1,B1397)</f>
        <v>183.1113845</v>
      </c>
      <c r="G1397" s="94">
        <f t="array" ref="G1397">index(Sheet1!$B$25:$B$42, C1397,1)</f>
        <v>6000</v>
      </c>
      <c r="H1397" s="94">
        <f t="array" ref="H1397">index(Sheet1!$B$25:$B$42, C1397+1,1)</f>
        <v>6500</v>
      </c>
      <c r="I1397" s="100">
        <f t="shared" si="17"/>
        <v>171.4083085</v>
      </c>
      <c r="J1397" s="100">
        <f t="array" ref="J1397">index(Sheet1!$F$47:$K$64, C1397,B1397)</f>
        <v>1347.9453</v>
      </c>
      <c r="K1397" s="100">
        <f t="array" ref="K1397">index(Sheet1!$F$47:$K$64, C1397+1,B1397)</f>
        <v>1289.79864</v>
      </c>
      <c r="L1397" s="102">
        <f t="shared" si="18"/>
        <v>1338.110394</v>
      </c>
      <c r="M1397" s="83">
        <f>L1397/( 0.5*Sheet1!$F$18/12)</f>
        <v>1283.171459</v>
      </c>
      <c r="N1397" s="83">
        <f t="shared" si="19"/>
        <v>0.368409836</v>
      </c>
      <c r="O1397" s="83">
        <f t="shared" si="20"/>
        <v>552.5606628</v>
      </c>
      <c r="P1397" s="83">
        <f t="shared" si="21"/>
        <v>0.1586450367</v>
      </c>
      <c r="Q1397" s="83">
        <f t="shared" si="22"/>
        <v>1</v>
      </c>
      <c r="R1397" s="86">
        <f t="shared" si="31"/>
        <v>171.4543614</v>
      </c>
      <c r="S1397" s="83" t="str">
        <f>min(R1397, offset(Sheet1!$K$9,B1397-1,0))</f>
        <v>#DIV/0!</v>
      </c>
      <c r="T1397" s="83">
        <f t="shared" si="30"/>
        <v>6086.204589</v>
      </c>
      <c r="U1397" s="83">
        <f t="shared" si="26"/>
        <v>0</v>
      </c>
      <c r="V1397" s="83" t="str">
        <f t="shared" si="27"/>
        <v>#DIV/0!</v>
      </c>
      <c r="W1397" s="83" t="str">
        <f t="shared" si="28"/>
        <v>#DIV/0!</v>
      </c>
    </row>
    <row r="1398" ht="12.75" customHeight="1">
      <c r="A1398" s="83">
        <f t="shared" si="29"/>
        <v>28.52</v>
      </c>
      <c r="B1398" s="83">
        <f>IF( ISERROR( MATCH(R1397,Sheet1!$K$9:$K$13,1) ), 1,  MATCH(R1397,Sheet1!$K$9:$K$13,1)+1)</f>
        <v>4</v>
      </c>
      <c r="C1398" s="94">
        <f>IF( ISERROR( MATCH(D1398,Sheet1!$B$25:$B$42) ), 1, MATCH(D1398,Sheet1!$B$25:$B$42))</f>
        <v>12</v>
      </c>
      <c r="D1398" s="83">
        <f>if(U1398, OFFSET(Sheet1!$P$9, 2*B1397-1, 0),T1397)</f>
        <v>6086.204589</v>
      </c>
      <c r="E1398" s="100">
        <f t="array" ref="E1398">index(Sheet1!$C$25:$H$42, C1398,B1398)</f>
        <v>169.0258934</v>
      </c>
      <c r="F1398" s="100">
        <f t="array" ref="F1398">index(Sheet1!$C$25:$H$42, C1398+1,B1398)</f>
        <v>183.1113845</v>
      </c>
      <c r="G1398" s="94">
        <f t="array" ref="G1398">index(Sheet1!$B$25:$B$42, C1398,1)</f>
        <v>6000</v>
      </c>
      <c r="H1398" s="94">
        <f t="array" ref="H1398">index(Sheet1!$B$25:$B$42, C1398+1,1)</f>
        <v>6500</v>
      </c>
      <c r="I1398" s="100">
        <f t="shared" si="17"/>
        <v>171.4543614</v>
      </c>
      <c r="J1398" s="100">
        <f t="array" ref="J1398">index(Sheet1!$F$47:$K$64, C1398,B1398)</f>
        <v>1347.9453</v>
      </c>
      <c r="K1398" s="100">
        <f t="array" ref="K1398">index(Sheet1!$F$47:$K$64, C1398+1,B1398)</f>
        <v>1289.79864</v>
      </c>
      <c r="L1398" s="102">
        <f t="shared" si="18"/>
        <v>1337.920282</v>
      </c>
      <c r="M1398" s="83">
        <f>L1398/( 0.5*Sheet1!$F$18/12)</f>
        <v>1282.989152</v>
      </c>
      <c r="N1398" s="83">
        <f t="shared" si="19"/>
        <v>0.3683574941</v>
      </c>
      <c r="O1398" s="83">
        <f t="shared" si="20"/>
        <v>552.8576197</v>
      </c>
      <c r="P1398" s="83">
        <f t="shared" si="21"/>
        <v>0.1587302956</v>
      </c>
      <c r="Q1398" s="83">
        <f t="shared" si="22"/>
        <v>1</v>
      </c>
      <c r="R1398" s="86">
        <f t="shared" si="31"/>
        <v>171.5003841</v>
      </c>
      <c r="S1398" s="83" t="str">
        <f>min(R1398, offset(Sheet1!$K$9,B1398-1,0))</f>
        <v>#DIV/0!</v>
      </c>
      <c r="T1398" s="83">
        <f t="shared" si="30"/>
        <v>6087.838281</v>
      </c>
      <c r="U1398" s="83">
        <f t="shared" si="26"/>
        <v>0</v>
      </c>
      <c r="V1398" s="83" t="str">
        <f t="shared" si="27"/>
        <v>#DIV/0!</v>
      </c>
      <c r="W1398" s="83" t="str">
        <f t="shared" si="28"/>
        <v>#DIV/0!</v>
      </c>
    </row>
    <row r="1399" ht="12.75" customHeight="1">
      <c r="A1399" s="83">
        <f t="shared" si="29"/>
        <v>28.54</v>
      </c>
      <c r="B1399" s="83">
        <f>IF( ISERROR( MATCH(R1398,Sheet1!$K$9:$K$13,1) ), 1,  MATCH(R1398,Sheet1!$K$9:$K$13,1)+1)</f>
        <v>4</v>
      </c>
      <c r="C1399" s="94">
        <f>IF( ISERROR( MATCH(D1399,Sheet1!$B$25:$B$42) ), 1, MATCH(D1399,Sheet1!$B$25:$B$42))</f>
        <v>12</v>
      </c>
      <c r="D1399" s="83">
        <f>if(U1399, OFFSET(Sheet1!$P$9, 2*B1398-1, 0),T1398)</f>
        <v>6087.838281</v>
      </c>
      <c r="E1399" s="100">
        <f t="array" ref="E1399">index(Sheet1!$C$25:$H$42, C1399,B1399)</f>
        <v>169.0258934</v>
      </c>
      <c r="F1399" s="100">
        <f t="array" ref="F1399">index(Sheet1!$C$25:$H$42, C1399+1,B1399)</f>
        <v>183.1113845</v>
      </c>
      <c r="G1399" s="94">
        <f t="array" ref="G1399">index(Sheet1!$B$25:$B$42, C1399,1)</f>
        <v>6000</v>
      </c>
      <c r="H1399" s="94">
        <f t="array" ref="H1399">index(Sheet1!$B$25:$B$42, C1399+1,1)</f>
        <v>6500</v>
      </c>
      <c r="I1399" s="100">
        <f t="shared" si="17"/>
        <v>171.5003841</v>
      </c>
      <c r="J1399" s="100">
        <f t="array" ref="J1399">index(Sheet1!$F$47:$K$64, C1399,B1399)</f>
        <v>1347.9453</v>
      </c>
      <c r="K1399" s="100">
        <f t="array" ref="K1399">index(Sheet1!$F$47:$K$64, C1399+1,B1399)</f>
        <v>1289.79864</v>
      </c>
      <c r="L1399" s="102">
        <f t="shared" si="18"/>
        <v>1337.730295</v>
      </c>
      <c r="M1399" s="83">
        <f>L1399/( 0.5*Sheet1!$F$18/12)</f>
        <v>1282.806965</v>
      </c>
      <c r="N1399" s="83">
        <f t="shared" si="19"/>
        <v>0.3683051866</v>
      </c>
      <c r="O1399" s="83">
        <f t="shared" si="20"/>
        <v>553.1544616</v>
      </c>
      <c r="P1399" s="83">
        <f t="shared" si="21"/>
        <v>0.1588155216</v>
      </c>
      <c r="Q1399" s="83">
        <f t="shared" si="22"/>
        <v>1</v>
      </c>
      <c r="R1399" s="86">
        <f t="shared" si="31"/>
        <v>171.5463766</v>
      </c>
      <c r="S1399" s="83" t="str">
        <f>min(R1399, offset(Sheet1!$K$9,B1399-1,0))</f>
        <v>#DIV/0!</v>
      </c>
      <c r="T1399" s="83">
        <f t="shared" si="30"/>
        <v>6089.4709</v>
      </c>
      <c r="U1399" s="83">
        <f t="shared" si="26"/>
        <v>0</v>
      </c>
      <c r="V1399" s="83" t="str">
        <f t="shared" si="27"/>
        <v>#DIV/0!</v>
      </c>
      <c r="W1399" s="83" t="str">
        <f t="shared" si="28"/>
        <v>#DIV/0!</v>
      </c>
    </row>
    <row r="1400" ht="12.75" customHeight="1">
      <c r="A1400" s="83">
        <f t="shared" si="29"/>
        <v>28.56</v>
      </c>
      <c r="B1400" s="83">
        <f>IF( ISERROR( MATCH(R1399,Sheet1!$K$9:$K$13,1) ), 1,  MATCH(R1399,Sheet1!$K$9:$K$13,1)+1)</f>
        <v>4</v>
      </c>
      <c r="C1400" s="94">
        <f>IF( ISERROR( MATCH(D1400,Sheet1!$B$25:$B$42) ), 1, MATCH(D1400,Sheet1!$B$25:$B$42))</f>
        <v>12</v>
      </c>
      <c r="D1400" s="83">
        <f>if(U1400, OFFSET(Sheet1!$P$9, 2*B1399-1, 0),T1399)</f>
        <v>6089.4709</v>
      </c>
      <c r="E1400" s="100">
        <f t="array" ref="E1400">index(Sheet1!$C$25:$H$42, C1400,B1400)</f>
        <v>169.0258934</v>
      </c>
      <c r="F1400" s="100">
        <f t="array" ref="F1400">index(Sheet1!$C$25:$H$42, C1400+1,B1400)</f>
        <v>183.1113845</v>
      </c>
      <c r="G1400" s="94">
        <f t="array" ref="G1400">index(Sheet1!$B$25:$B$42, C1400,1)</f>
        <v>6000</v>
      </c>
      <c r="H1400" s="94">
        <f t="array" ref="H1400">index(Sheet1!$B$25:$B$42, C1400+1,1)</f>
        <v>6500</v>
      </c>
      <c r="I1400" s="100">
        <f t="shared" si="17"/>
        <v>171.5463766</v>
      </c>
      <c r="J1400" s="100">
        <f t="array" ref="J1400">index(Sheet1!$F$47:$K$64, C1400,B1400)</f>
        <v>1347.9453</v>
      </c>
      <c r="K1400" s="100">
        <f t="array" ref="K1400">index(Sheet1!$F$47:$K$64, C1400+1,B1400)</f>
        <v>1289.79864</v>
      </c>
      <c r="L1400" s="102">
        <f t="shared" si="18"/>
        <v>1337.540432</v>
      </c>
      <c r="M1400" s="83">
        <f>L1400/( 0.5*Sheet1!$F$18/12)</f>
        <v>1282.624897</v>
      </c>
      <c r="N1400" s="83">
        <f t="shared" si="19"/>
        <v>0.3682529134</v>
      </c>
      <c r="O1400" s="83">
        <f t="shared" si="20"/>
        <v>553.4511882</v>
      </c>
      <c r="P1400" s="83">
        <f t="shared" si="21"/>
        <v>0.1589007144</v>
      </c>
      <c r="Q1400" s="83">
        <f t="shared" si="22"/>
        <v>1</v>
      </c>
      <c r="R1400" s="86">
        <f t="shared" si="31"/>
        <v>171.5923389</v>
      </c>
      <c r="S1400" s="83" t="str">
        <f>min(R1400, offset(Sheet1!$K$9,B1400-1,0))</f>
        <v>#DIV/0!</v>
      </c>
      <c r="T1400" s="83">
        <f t="shared" si="30"/>
        <v>6091.102449</v>
      </c>
      <c r="U1400" s="83">
        <f t="shared" si="26"/>
        <v>0</v>
      </c>
      <c r="V1400" s="83" t="str">
        <f t="shared" si="27"/>
        <v>#DIV/0!</v>
      </c>
      <c r="W1400" s="83" t="str">
        <f t="shared" si="28"/>
        <v>#DIV/0!</v>
      </c>
    </row>
    <row r="1401" ht="12.75" customHeight="1">
      <c r="A1401" s="83">
        <f t="shared" si="29"/>
        <v>28.58</v>
      </c>
      <c r="B1401" s="83">
        <f>IF( ISERROR( MATCH(R1400,Sheet1!$K$9:$K$13,1) ), 1,  MATCH(R1400,Sheet1!$K$9:$K$13,1)+1)</f>
        <v>4</v>
      </c>
      <c r="C1401" s="94">
        <f>IF( ISERROR( MATCH(D1401,Sheet1!$B$25:$B$42) ), 1, MATCH(D1401,Sheet1!$B$25:$B$42))</f>
        <v>12</v>
      </c>
      <c r="D1401" s="83">
        <f>if(U1401, OFFSET(Sheet1!$P$9, 2*B1400-1, 0),T1400)</f>
        <v>6091.102449</v>
      </c>
      <c r="E1401" s="100">
        <f t="array" ref="E1401">index(Sheet1!$C$25:$H$42, C1401,B1401)</f>
        <v>169.0258934</v>
      </c>
      <c r="F1401" s="100">
        <f t="array" ref="F1401">index(Sheet1!$C$25:$H$42, C1401+1,B1401)</f>
        <v>183.1113845</v>
      </c>
      <c r="G1401" s="94">
        <f t="array" ref="G1401">index(Sheet1!$B$25:$B$42, C1401,1)</f>
        <v>6000</v>
      </c>
      <c r="H1401" s="94">
        <f t="array" ref="H1401">index(Sheet1!$B$25:$B$42, C1401+1,1)</f>
        <v>6500</v>
      </c>
      <c r="I1401" s="100">
        <f t="shared" si="17"/>
        <v>171.5923389</v>
      </c>
      <c r="J1401" s="100">
        <f t="array" ref="J1401">index(Sheet1!$F$47:$K$64, C1401,B1401)</f>
        <v>1347.9453</v>
      </c>
      <c r="K1401" s="100">
        <f t="array" ref="K1401">index(Sheet1!$F$47:$K$64, C1401+1,B1401)</f>
        <v>1289.79864</v>
      </c>
      <c r="L1401" s="102">
        <f t="shared" si="18"/>
        <v>1337.350694</v>
      </c>
      <c r="M1401" s="83">
        <f>L1401/( 0.5*Sheet1!$F$18/12)</f>
        <v>1282.442949</v>
      </c>
      <c r="N1401" s="83">
        <f t="shared" si="19"/>
        <v>0.3682006745</v>
      </c>
      <c r="O1401" s="83">
        <f t="shared" si="20"/>
        <v>553.7477997</v>
      </c>
      <c r="P1401" s="83">
        <f t="shared" si="21"/>
        <v>0.1589858742</v>
      </c>
      <c r="Q1401" s="83">
        <f t="shared" si="22"/>
        <v>1</v>
      </c>
      <c r="R1401" s="86">
        <f t="shared" si="31"/>
        <v>171.6382711</v>
      </c>
      <c r="S1401" s="83" t="str">
        <f>min(R1401, offset(Sheet1!$K$9,B1401-1,0))</f>
        <v>#DIV/0!</v>
      </c>
      <c r="T1401" s="83">
        <f t="shared" si="30"/>
        <v>6092.732927</v>
      </c>
      <c r="U1401" s="83">
        <f t="shared" si="26"/>
        <v>0</v>
      </c>
      <c r="V1401" s="83" t="str">
        <f t="shared" si="27"/>
        <v>#DIV/0!</v>
      </c>
      <c r="W1401" s="83" t="str">
        <f t="shared" si="28"/>
        <v>#DIV/0!</v>
      </c>
    </row>
    <row r="1402" ht="12.75" customHeight="1">
      <c r="A1402" s="83">
        <f t="shared" si="29"/>
        <v>28.6</v>
      </c>
      <c r="B1402" s="83">
        <f>IF( ISERROR( MATCH(R1401,Sheet1!$K$9:$K$13,1) ), 1,  MATCH(R1401,Sheet1!$K$9:$K$13,1)+1)</f>
        <v>4</v>
      </c>
      <c r="C1402" s="94">
        <f>IF( ISERROR( MATCH(D1402,Sheet1!$B$25:$B$42) ), 1, MATCH(D1402,Sheet1!$B$25:$B$42))</f>
        <v>12</v>
      </c>
      <c r="D1402" s="83">
        <f>if(U1402, OFFSET(Sheet1!$P$9, 2*B1401-1, 0),T1401)</f>
        <v>6092.732927</v>
      </c>
      <c r="E1402" s="100">
        <f t="array" ref="E1402">index(Sheet1!$C$25:$H$42, C1402,B1402)</f>
        <v>169.0258934</v>
      </c>
      <c r="F1402" s="100">
        <f t="array" ref="F1402">index(Sheet1!$C$25:$H$42, C1402+1,B1402)</f>
        <v>183.1113845</v>
      </c>
      <c r="G1402" s="94">
        <f t="array" ref="G1402">index(Sheet1!$B$25:$B$42, C1402,1)</f>
        <v>6000</v>
      </c>
      <c r="H1402" s="94">
        <f t="array" ref="H1402">index(Sheet1!$B$25:$B$42, C1402+1,1)</f>
        <v>6500</v>
      </c>
      <c r="I1402" s="100">
        <f t="shared" si="17"/>
        <v>171.6382711</v>
      </c>
      <c r="J1402" s="100">
        <f t="array" ref="J1402">index(Sheet1!$F$47:$K$64, C1402,B1402)</f>
        <v>1347.9453</v>
      </c>
      <c r="K1402" s="100">
        <f t="array" ref="K1402">index(Sheet1!$F$47:$K$64, C1402+1,B1402)</f>
        <v>1289.79864</v>
      </c>
      <c r="L1402" s="102">
        <f t="shared" si="18"/>
        <v>1337.16108</v>
      </c>
      <c r="M1402" s="83">
        <f>L1402/( 0.5*Sheet1!$F$18/12)</f>
        <v>1282.261121</v>
      </c>
      <c r="N1402" s="83">
        <f t="shared" si="19"/>
        <v>0.3681484699</v>
      </c>
      <c r="O1402" s="83">
        <f t="shared" si="20"/>
        <v>554.0442959</v>
      </c>
      <c r="P1402" s="83">
        <f t="shared" si="21"/>
        <v>0.1590710008</v>
      </c>
      <c r="Q1402" s="83">
        <f t="shared" si="22"/>
        <v>1</v>
      </c>
      <c r="R1402" s="86">
        <f t="shared" si="31"/>
        <v>171.6841731</v>
      </c>
      <c r="S1402" s="83" t="str">
        <f>min(R1402, offset(Sheet1!$K$9,B1402-1,0))</f>
        <v>#DIV/0!</v>
      </c>
      <c r="T1402" s="83">
        <f t="shared" si="30"/>
        <v>6094.362334</v>
      </c>
      <c r="U1402" s="83">
        <f t="shared" si="26"/>
        <v>0</v>
      </c>
      <c r="V1402" s="83" t="str">
        <f t="shared" si="27"/>
        <v>#DIV/0!</v>
      </c>
      <c r="W1402" s="83" t="str">
        <f t="shared" si="28"/>
        <v>#DIV/0!</v>
      </c>
    </row>
    <row r="1403" ht="12.75" customHeight="1">
      <c r="A1403" s="83">
        <f t="shared" si="29"/>
        <v>28.62</v>
      </c>
      <c r="B1403" s="83">
        <f>IF( ISERROR( MATCH(R1402,Sheet1!$K$9:$K$13,1) ), 1,  MATCH(R1402,Sheet1!$K$9:$K$13,1)+1)</f>
        <v>4</v>
      </c>
      <c r="C1403" s="94">
        <f>IF( ISERROR( MATCH(D1403,Sheet1!$B$25:$B$42) ), 1, MATCH(D1403,Sheet1!$B$25:$B$42))</f>
        <v>12</v>
      </c>
      <c r="D1403" s="83">
        <f>if(U1403, OFFSET(Sheet1!$P$9, 2*B1402-1, 0),T1402)</f>
        <v>6094.362334</v>
      </c>
      <c r="E1403" s="100">
        <f t="array" ref="E1403">index(Sheet1!$C$25:$H$42, C1403,B1403)</f>
        <v>169.0258934</v>
      </c>
      <c r="F1403" s="100">
        <f t="array" ref="F1403">index(Sheet1!$C$25:$H$42, C1403+1,B1403)</f>
        <v>183.1113845</v>
      </c>
      <c r="G1403" s="94">
        <f t="array" ref="G1403">index(Sheet1!$B$25:$B$42, C1403,1)</f>
        <v>6000</v>
      </c>
      <c r="H1403" s="94">
        <f t="array" ref="H1403">index(Sheet1!$B$25:$B$42, C1403+1,1)</f>
        <v>6500</v>
      </c>
      <c r="I1403" s="100">
        <f t="shared" si="17"/>
        <v>171.6841731</v>
      </c>
      <c r="J1403" s="100">
        <f t="array" ref="J1403">index(Sheet1!$F$47:$K$64, C1403,B1403)</f>
        <v>1347.9453</v>
      </c>
      <c r="K1403" s="100">
        <f t="array" ref="K1403">index(Sheet1!$F$47:$K$64, C1403+1,B1403)</f>
        <v>1289.79864</v>
      </c>
      <c r="L1403" s="102">
        <f t="shared" si="18"/>
        <v>1336.971591</v>
      </c>
      <c r="M1403" s="83">
        <f>L1403/( 0.5*Sheet1!$F$18/12)</f>
        <v>1282.079411</v>
      </c>
      <c r="N1403" s="83">
        <f t="shared" si="19"/>
        <v>0.3680962996</v>
      </c>
      <c r="O1403" s="83">
        <f t="shared" si="20"/>
        <v>554.3406767</v>
      </c>
      <c r="P1403" s="83">
        <f t="shared" si="21"/>
        <v>0.1591560944</v>
      </c>
      <c r="Q1403" s="83">
        <f t="shared" si="22"/>
        <v>1</v>
      </c>
      <c r="R1403" s="86">
        <f t="shared" si="31"/>
        <v>171.7300449</v>
      </c>
      <c r="S1403" s="83" t="str">
        <f>min(R1403, offset(Sheet1!$K$9,B1403-1,0))</f>
        <v>#DIV/0!</v>
      </c>
      <c r="T1403" s="83">
        <f t="shared" si="30"/>
        <v>6095.990672</v>
      </c>
      <c r="U1403" s="83">
        <f t="shared" si="26"/>
        <v>0</v>
      </c>
      <c r="V1403" s="83" t="str">
        <f t="shared" si="27"/>
        <v>#DIV/0!</v>
      </c>
      <c r="W1403" s="83" t="str">
        <f t="shared" si="28"/>
        <v>#DIV/0!</v>
      </c>
    </row>
    <row r="1404" ht="12.75" customHeight="1">
      <c r="A1404" s="83">
        <f t="shared" si="29"/>
        <v>28.64</v>
      </c>
      <c r="B1404" s="83">
        <f>IF( ISERROR( MATCH(R1403,Sheet1!$K$9:$K$13,1) ), 1,  MATCH(R1403,Sheet1!$K$9:$K$13,1)+1)</f>
        <v>4</v>
      </c>
      <c r="C1404" s="94">
        <f>IF( ISERROR( MATCH(D1404,Sheet1!$B$25:$B$42) ), 1, MATCH(D1404,Sheet1!$B$25:$B$42))</f>
        <v>12</v>
      </c>
      <c r="D1404" s="83">
        <f>if(U1404, OFFSET(Sheet1!$P$9, 2*B1403-1, 0),T1403)</f>
        <v>6095.990672</v>
      </c>
      <c r="E1404" s="100">
        <f t="array" ref="E1404">index(Sheet1!$C$25:$H$42, C1404,B1404)</f>
        <v>169.0258934</v>
      </c>
      <c r="F1404" s="100">
        <f t="array" ref="F1404">index(Sheet1!$C$25:$H$42, C1404+1,B1404)</f>
        <v>183.1113845</v>
      </c>
      <c r="G1404" s="94">
        <f t="array" ref="G1404">index(Sheet1!$B$25:$B$42, C1404,1)</f>
        <v>6000</v>
      </c>
      <c r="H1404" s="94">
        <f t="array" ref="H1404">index(Sheet1!$B$25:$B$42, C1404+1,1)</f>
        <v>6500</v>
      </c>
      <c r="I1404" s="100">
        <f t="shared" si="17"/>
        <v>171.7300449</v>
      </c>
      <c r="J1404" s="100">
        <f t="array" ref="J1404">index(Sheet1!$F$47:$K$64, C1404,B1404)</f>
        <v>1347.9453</v>
      </c>
      <c r="K1404" s="100">
        <f t="array" ref="K1404">index(Sheet1!$F$47:$K$64, C1404+1,B1404)</f>
        <v>1289.79864</v>
      </c>
      <c r="L1404" s="102">
        <f t="shared" si="18"/>
        <v>1336.782226</v>
      </c>
      <c r="M1404" s="83">
        <f>L1404/( 0.5*Sheet1!$F$18/12)</f>
        <v>1281.897821</v>
      </c>
      <c r="N1404" s="83">
        <f t="shared" si="19"/>
        <v>0.3680441635</v>
      </c>
      <c r="O1404" s="83">
        <f t="shared" si="20"/>
        <v>554.6369421</v>
      </c>
      <c r="P1404" s="83">
        <f t="shared" si="21"/>
        <v>0.1592411548</v>
      </c>
      <c r="Q1404" s="83">
        <f t="shared" si="22"/>
        <v>1</v>
      </c>
      <c r="R1404" s="86">
        <f t="shared" si="31"/>
        <v>171.7758867</v>
      </c>
      <c r="S1404" s="83" t="str">
        <f>min(R1404, offset(Sheet1!$K$9,B1404-1,0))</f>
        <v>#DIV/0!</v>
      </c>
      <c r="T1404" s="83">
        <f t="shared" si="30"/>
        <v>6097.61794</v>
      </c>
      <c r="U1404" s="83">
        <f t="shared" si="26"/>
        <v>0</v>
      </c>
      <c r="V1404" s="83" t="str">
        <f t="shared" si="27"/>
        <v>#DIV/0!</v>
      </c>
      <c r="W1404" s="83" t="str">
        <f t="shared" si="28"/>
        <v>#DIV/0!</v>
      </c>
    </row>
    <row r="1405" ht="12.75" customHeight="1">
      <c r="A1405" s="83">
        <f t="shared" si="29"/>
        <v>28.66</v>
      </c>
      <c r="B1405" s="83">
        <f>IF( ISERROR( MATCH(R1404,Sheet1!$K$9:$K$13,1) ), 1,  MATCH(R1404,Sheet1!$K$9:$K$13,1)+1)</f>
        <v>4</v>
      </c>
      <c r="C1405" s="94">
        <f>IF( ISERROR( MATCH(D1405,Sheet1!$B$25:$B$42) ), 1, MATCH(D1405,Sheet1!$B$25:$B$42))</f>
        <v>12</v>
      </c>
      <c r="D1405" s="83">
        <f>if(U1405, OFFSET(Sheet1!$P$9, 2*B1404-1, 0),T1404)</f>
        <v>6097.61794</v>
      </c>
      <c r="E1405" s="100">
        <f t="array" ref="E1405">index(Sheet1!$C$25:$H$42, C1405,B1405)</f>
        <v>169.0258934</v>
      </c>
      <c r="F1405" s="100">
        <f t="array" ref="F1405">index(Sheet1!$C$25:$H$42, C1405+1,B1405)</f>
        <v>183.1113845</v>
      </c>
      <c r="G1405" s="94">
        <f t="array" ref="G1405">index(Sheet1!$B$25:$B$42, C1405,1)</f>
        <v>6000</v>
      </c>
      <c r="H1405" s="94">
        <f t="array" ref="H1405">index(Sheet1!$B$25:$B$42, C1405+1,1)</f>
        <v>6500</v>
      </c>
      <c r="I1405" s="100">
        <f t="shared" si="17"/>
        <v>171.7758867</v>
      </c>
      <c r="J1405" s="100">
        <f t="array" ref="J1405">index(Sheet1!$F$47:$K$64, C1405,B1405)</f>
        <v>1347.9453</v>
      </c>
      <c r="K1405" s="100">
        <f t="array" ref="K1405">index(Sheet1!$F$47:$K$64, C1405+1,B1405)</f>
        <v>1289.79864</v>
      </c>
      <c r="L1405" s="102">
        <f t="shared" si="18"/>
        <v>1336.592986</v>
      </c>
      <c r="M1405" s="83">
        <f>L1405/( 0.5*Sheet1!$F$18/12)</f>
        <v>1281.716351</v>
      </c>
      <c r="N1405" s="83">
        <f t="shared" si="19"/>
        <v>0.3679920616</v>
      </c>
      <c r="O1405" s="83">
        <f t="shared" si="20"/>
        <v>554.9330921</v>
      </c>
      <c r="P1405" s="83">
        <f t="shared" si="21"/>
        <v>0.159326182</v>
      </c>
      <c r="Q1405" s="83">
        <f t="shared" si="22"/>
        <v>1</v>
      </c>
      <c r="R1405" s="86">
        <f t="shared" si="31"/>
        <v>171.8216983</v>
      </c>
      <c r="S1405" s="83" t="str">
        <f>min(R1405, offset(Sheet1!$K$9,B1405-1,0))</f>
        <v>#DIV/0!</v>
      </c>
      <c r="T1405" s="83">
        <f t="shared" si="30"/>
        <v>6099.24414</v>
      </c>
      <c r="U1405" s="83">
        <f t="shared" si="26"/>
        <v>0</v>
      </c>
      <c r="V1405" s="83" t="str">
        <f t="shared" si="27"/>
        <v>#DIV/0!</v>
      </c>
      <c r="W1405" s="83" t="str">
        <f t="shared" si="28"/>
        <v>#DIV/0!</v>
      </c>
    </row>
    <row r="1406" ht="12.75" customHeight="1">
      <c r="A1406" s="83">
        <f t="shared" si="29"/>
        <v>28.68</v>
      </c>
      <c r="B1406" s="83">
        <f>IF( ISERROR( MATCH(R1405,Sheet1!$K$9:$K$13,1) ), 1,  MATCH(R1405,Sheet1!$K$9:$K$13,1)+1)</f>
        <v>4</v>
      </c>
      <c r="C1406" s="94">
        <f>IF( ISERROR( MATCH(D1406,Sheet1!$B$25:$B$42) ), 1, MATCH(D1406,Sheet1!$B$25:$B$42))</f>
        <v>12</v>
      </c>
      <c r="D1406" s="83">
        <f>if(U1406, OFFSET(Sheet1!$P$9, 2*B1405-1, 0),T1405)</f>
        <v>6099.24414</v>
      </c>
      <c r="E1406" s="100">
        <f t="array" ref="E1406">index(Sheet1!$C$25:$H$42, C1406,B1406)</f>
        <v>169.0258934</v>
      </c>
      <c r="F1406" s="100">
        <f t="array" ref="F1406">index(Sheet1!$C$25:$H$42, C1406+1,B1406)</f>
        <v>183.1113845</v>
      </c>
      <c r="G1406" s="94">
        <f t="array" ref="G1406">index(Sheet1!$B$25:$B$42, C1406,1)</f>
        <v>6000</v>
      </c>
      <c r="H1406" s="94">
        <f t="array" ref="H1406">index(Sheet1!$B$25:$B$42, C1406+1,1)</f>
        <v>6500</v>
      </c>
      <c r="I1406" s="100">
        <f t="shared" si="17"/>
        <v>171.8216983</v>
      </c>
      <c r="J1406" s="100">
        <f t="array" ref="J1406">index(Sheet1!$F$47:$K$64, C1406,B1406)</f>
        <v>1347.9453</v>
      </c>
      <c r="K1406" s="100">
        <f t="array" ref="K1406">index(Sheet1!$F$47:$K$64, C1406+1,B1406)</f>
        <v>1289.79864</v>
      </c>
      <c r="L1406" s="102">
        <f t="shared" si="18"/>
        <v>1336.403869</v>
      </c>
      <c r="M1406" s="83">
        <f>L1406/( 0.5*Sheet1!$F$18/12)</f>
        <v>1281.534999</v>
      </c>
      <c r="N1406" s="83">
        <f t="shared" si="19"/>
        <v>0.367939994</v>
      </c>
      <c r="O1406" s="83">
        <f t="shared" si="20"/>
        <v>555.2291265</v>
      </c>
      <c r="P1406" s="83">
        <f t="shared" si="21"/>
        <v>0.1594111761</v>
      </c>
      <c r="Q1406" s="83">
        <f t="shared" si="22"/>
        <v>1</v>
      </c>
      <c r="R1406" s="86">
        <f t="shared" si="31"/>
        <v>171.8674799</v>
      </c>
      <c r="S1406" s="83" t="str">
        <f>min(R1406, offset(Sheet1!$K$9,B1406-1,0))</f>
        <v>#DIV/0!</v>
      </c>
      <c r="T1406" s="83">
        <f t="shared" si="30"/>
        <v>6100.869272</v>
      </c>
      <c r="U1406" s="83">
        <f t="shared" si="26"/>
        <v>0</v>
      </c>
      <c r="V1406" s="83" t="str">
        <f t="shared" si="27"/>
        <v>#DIV/0!</v>
      </c>
      <c r="W1406" s="83" t="str">
        <f t="shared" si="28"/>
        <v>#DIV/0!</v>
      </c>
    </row>
    <row r="1407" ht="12.75" customHeight="1">
      <c r="A1407" s="83">
        <f t="shared" si="29"/>
        <v>28.7</v>
      </c>
      <c r="B1407" s="83">
        <f>IF( ISERROR( MATCH(R1406,Sheet1!$K$9:$K$13,1) ), 1,  MATCH(R1406,Sheet1!$K$9:$K$13,1)+1)</f>
        <v>4</v>
      </c>
      <c r="C1407" s="94">
        <f>IF( ISERROR( MATCH(D1407,Sheet1!$B$25:$B$42) ), 1, MATCH(D1407,Sheet1!$B$25:$B$42))</f>
        <v>12</v>
      </c>
      <c r="D1407" s="83">
        <f>if(U1407, OFFSET(Sheet1!$P$9, 2*B1406-1, 0),T1406)</f>
        <v>6100.869272</v>
      </c>
      <c r="E1407" s="100">
        <f t="array" ref="E1407">index(Sheet1!$C$25:$H$42, C1407,B1407)</f>
        <v>169.0258934</v>
      </c>
      <c r="F1407" s="100">
        <f t="array" ref="F1407">index(Sheet1!$C$25:$H$42, C1407+1,B1407)</f>
        <v>183.1113845</v>
      </c>
      <c r="G1407" s="94">
        <f t="array" ref="G1407">index(Sheet1!$B$25:$B$42, C1407,1)</f>
        <v>6000</v>
      </c>
      <c r="H1407" s="94">
        <f t="array" ref="H1407">index(Sheet1!$B$25:$B$42, C1407+1,1)</f>
        <v>6500</v>
      </c>
      <c r="I1407" s="100">
        <f t="shared" si="17"/>
        <v>171.8674799</v>
      </c>
      <c r="J1407" s="100">
        <f t="array" ref="J1407">index(Sheet1!$F$47:$K$64, C1407,B1407)</f>
        <v>1347.9453</v>
      </c>
      <c r="K1407" s="100">
        <f t="array" ref="K1407">index(Sheet1!$F$47:$K$64, C1407+1,B1407)</f>
        <v>1289.79864</v>
      </c>
      <c r="L1407" s="102">
        <f t="shared" si="18"/>
        <v>1336.214878</v>
      </c>
      <c r="M1407" s="83">
        <f>L1407/( 0.5*Sheet1!$F$18/12)</f>
        <v>1281.353766</v>
      </c>
      <c r="N1407" s="83">
        <f t="shared" si="19"/>
        <v>0.3678879605</v>
      </c>
      <c r="O1407" s="83">
        <f t="shared" si="20"/>
        <v>555.5250453</v>
      </c>
      <c r="P1407" s="83">
        <f t="shared" si="21"/>
        <v>0.159496137</v>
      </c>
      <c r="Q1407" s="83">
        <f t="shared" si="22"/>
        <v>1</v>
      </c>
      <c r="R1407" s="86">
        <f t="shared" si="31"/>
        <v>171.9132314</v>
      </c>
      <c r="S1407" s="83" t="str">
        <f>min(R1407, offset(Sheet1!$K$9,B1407-1,0))</f>
        <v>#DIV/0!</v>
      </c>
      <c r="T1407" s="83">
        <f t="shared" si="30"/>
        <v>6102.493336</v>
      </c>
      <c r="U1407" s="83">
        <f t="shared" si="26"/>
        <v>0</v>
      </c>
      <c r="V1407" s="83" t="str">
        <f t="shared" si="27"/>
        <v>#DIV/0!</v>
      </c>
      <c r="W1407" s="83" t="str">
        <f t="shared" si="28"/>
        <v>#DIV/0!</v>
      </c>
    </row>
    <row r="1408" ht="12.75" customHeight="1">
      <c r="A1408" s="83">
        <f t="shared" si="29"/>
        <v>28.72</v>
      </c>
      <c r="B1408" s="83">
        <f>IF( ISERROR( MATCH(R1407,Sheet1!$K$9:$K$13,1) ), 1,  MATCH(R1407,Sheet1!$K$9:$K$13,1)+1)</f>
        <v>4</v>
      </c>
      <c r="C1408" s="94">
        <f>IF( ISERROR( MATCH(D1408,Sheet1!$B$25:$B$42) ), 1, MATCH(D1408,Sheet1!$B$25:$B$42))</f>
        <v>12</v>
      </c>
      <c r="D1408" s="83">
        <f>if(U1408, OFFSET(Sheet1!$P$9, 2*B1407-1, 0),T1407)</f>
        <v>6102.493336</v>
      </c>
      <c r="E1408" s="100">
        <f t="array" ref="E1408">index(Sheet1!$C$25:$H$42, C1408,B1408)</f>
        <v>169.0258934</v>
      </c>
      <c r="F1408" s="100">
        <f t="array" ref="F1408">index(Sheet1!$C$25:$H$42, C1408+1,B1408)</f>
        <v>183.1113845</v>
      </c>
      <c r="G1408" s="94">
        <f t="array" ref="G1408">index(Sheet1!$B$25:$B$42, C1408,1)</f>
        <v>6000</v>
      </c>
      <c r="H1408" s="94">
        <f t="array" ref="H1408">index(Sheet1!$B$25:$B$42, C1408+1,1)</f>
        <v>6500</v>
      </c>
      <c r="I1408" s="100">
        <f t="shared" si="17"/>
        <v>171.9132314</v>
      </c>
      <c r="J1408" s="100">
        <f t="array" ref="J1408">index(Sheet1!$F$47:$K$64, C1408,B1408)</f>
        <v>1347.9453</v>
      </c>
      <c r="K1408" s="100">
        <f t="array" ref="K1408">index(Sheet1!$F$47:$K$64, C1408+1,B1408)</f>
        <v>1289.79864</v>
      </c>
      <c r="L1408" s="102">
        <f t="shared" si="18"/>
        <v>1336.02601</v>
      </c>
      <c r="M1408" s="83">
        <f>L1408/( 0.5*Sheet1!$F$18/12)</f>
        <v>1281.172653</v>
      </c>
      <c r="N1408" s="83">
        <f t="shared" si="19"/>
        <v>0.3678359612</v>
      </c>
      <c r="O1408" s="83">
        <f t="shared" si="20"/>
        <v>555.8208485</v>
      </c>
      <c r="P1408" s="83">
        <f t="shared" si="21"/>
        <v>0.1595810648</v>
      </c>
      <c r="Q1408" s="83">
        <f t="shared" si="22"/>
        <v>1</v>
      </c>
      <c r="R1408" s="86">
        <f t="shared" si="31"/>
        <v>171.9589528</v>
      </c>
      <c r="S1408" s="83" t="str">
        <f>min(R1408, offset(Sheet1!$K$9,B1408-1,0))</f>
        <v>#DIV/0!</v>
      </c>
      <c r="T1408" s="83">
        <f t="shared" si="30"/>
        <v>6104.116332</v>
      </c>
      <c r="U1408" s="83">
        <f t="shared" si="26"/>
        <v>0</v>
      </c>
      <c r="V1408" s="83" t="str">
        <f t="shared" si="27"/>
        <v>#DIV/0!</v>
      </c>
      <c r="W1408" s="83" t="str">
        <f t="shared" si="28"/>
        <v>#DIV/0!</v>
      </c>
    </row>
    <row r="1409" ht="12.75" customHeight="1">
      <c r="A1409" s="83">
        <f t="shared" si="29"/>
        <v>28.74</v>
      </c>
      <c r="B1409" s="83">
        <f>IF( ISERROR( MATCH(R1408,Sheet1!$K$9:$K$13,1) ), 1,  MATCH(R1408,Sheet1!$K$9:$K$13,1)+1)</f>
        <v>4</v>
      </c>
      <c r="C1409" s="94">
        <f>IF( ISERROR( MATCH(D1409,Sheet1!$B$25:$B$42) ), 1, MATCH(D1409,Sheet1!$B$25:$B$42))</f>
        <v>12</v>
      </c>
      <c r="D1409" s="83">
        <f>if(U1409, OFFSET(Sheet1!$P$9, 2*B1408-1, 0),T1408)</f>
        <v>6104.116332</v>
      </c>
      <c r="E1409" s="100">
        <f t="array" ref="E1409">index(Sheet1!$C$25:$H$42, C1409,B1409)</f>
        <v>169.0258934</v>
      </c>
      <c r="F1409" s="100">
        <f t="array" ref="F1409">index(Sheet1!$C$25:$H$42, C1409+1,B1409)</f>
        <v>183.1113845</v>
      </c>
      <c r="G1409" s="94">
        <f t="array" ref="G1409">index(Sheet1!$B$25:$B$42, C1409,1)</f>
        <v>6000</v>
      </c>
      <c r="H1409" s="94">
        <f t="array" ref="H1409">index(Sheet1!$B$25:$B$42, C1409+1,1)</f>
        <v>6500</v>
      </c>
      <c r="I1409" s="100">
        <f t="shared" si="17"/>
        <v>171.9589528</v>
      </c>
      <c r="J1409" s="100">
        <f t="array" ref="J1409">index(Sheet1!$F$47:$K$64, C1409,B1409)</f>
        <v>1347.9453</v>
      </c>
      <c r="K1409" s="100">
        <f t="array" ref="K1409">index(Sheet1!$F$47:$K$64, C1409+1,B1409)</f>
        <v>1289.79864</v>
      </c>
      <c r="L1409" s="102">
        <f t="shared" si="18"/>
        <v>1335.837266</v>
      </c>
      <c r="M1409" s="83">
        <f>L1409/( 0.5*Sheet1!$F$18/12)</f>
        <v>1280.991659</v>
      </c>
      <c r="N1409" s="83">
        <f t="shared" si="19"/>
        <v>0.3677839962</v>
      </c>
      <c r="O1409" s="83">
        <f t="shared" si="20"/>
        <v>556.116536</v>
      </c>
      <c r="P1409" s="83">
        <f t="shared" si="21"/>
        <v>0.1596659592</v>
      </c>
      <c r="Q1409" s="83">
        <f t="shared" si="22"/>
        <v>1</v>
      </c>
      <c r="R1409" s="86">
        <f t="shared" si="31"/>
        <v>172.0046442</v>
      </c>
      <c r="S1409" s="83" t="str">
        <f>min(R1409, offset(Sheet1!$K$9,B1409-1,0))</f>
        <v>#DIV/0!</v>
      </c>
      <c r="T1409" s="83">
        <f t="shared" si="30"/>
        <v>6105.738263</v>
      </c>
      <c r="U1409" s="83">
        <f t="shared" si="26"/>
        <v>0</v>
      </c>
      <c r="V1409" s="83" t="str">
        <f t="shared" si="27"/>
        <v>#DIV/0!</v>
      </c>
      <c r="W1409" s="83" t="str">
        <f t="shared" si="28"/>
        <v>#DIV/0!</v>
      </c>
    </row>
    <row r="1410" ht="12.75" customHeight="1">
      <c r="A1410" s="83">
        <f t="shared" si="29"/>
        <v>28.76</v>
      </c>
      <c r="B1410" s="83">
        <f>IF( ISERROR( MATCH(R1409,Sheet1!$K$9:$K$13,1) ), 1,  MATCH(R1409,Sheet1!$K$9:$K$13,1)+1)</f>
        <v>4</v>
      </c>
      <c r="C1410" s="94">
        <f>IF( ISERROR( MATCH(D1410,Sheet1!$B$25:$B$42) ), 1, MATCH(D1410,Sheet1!$B$25:$B$42))</f>
        <v>12</v>
      </c>
      <c r="D1410" s="83">
        <f>if(U1410, OFFSET(Sheet1!$P$9, 2*B1409-1, 0),T1409)</f>
        <v>6105.738263</v>
      </c>
      <c r="E1410" s="100">
        <f t="array" ref="E1410">index(Sheet1!$C$25:$H$42, C1410,B1410)</f>
        <v>169.0258934</v>
      </c>
      <c r="F1410" s="100">
        <f t="array" ref="F1410">index(Sheet1!$C$25:$H$42, C1410+1,B1410)</f>
        <v>183.1113845</v>
      </c>
      <c r="G1410" s="94">
        <f t="array" ref="G1410">index(Sheet1!$B$25:$B$42, C1410,1)</f>
        <v>6000</v>
      </c>
      <c r="H1410" s="94">
        <f t="array" ref="H1410">index(Sheet1!$B$25:$B$42, C1410+1,1)</f>
        <v>6500</v>
      </c>
      <c r="I1410" s="100">
        <f t="shared" si="17"/>
        <v>172.0046442</v>
      </c>
      <c r="J1410" s="100">
        <f t="array" ref="J1410">index(Sheet1!$F$47:$K$64, C1410,B1410)</f>
        <v>1347.9453</v>
      </c>
      <c r="K1410" s="100">
        <f t="array" ref="K1410">index(Sheet1!$F$47:$K$64, C1410+1,B1410)</f>
        <v>1289.79864</v>
      </c>
      <c r="L1410" s="102">
        <f t="shared" si="18"/>
        <v>1335.648646</v>
      </c>
      <c r="M1410" s="83">
        <f>L1410/( 0.5*Sheet1!$F$18/12)</f>
        <v>1280.810783</v>
      </c>
      <c r="N1410" s="83">
        <f t="shared" si="19"/>
        <v>0.3677320652</v>
      </c>
      <c r="O1410" s="83">
        <f t="shared" si="20"/>
        <v>556.4121077</v>
      </c>
      <c r="P1410" s="83">
        <f t="shared" si="21"/>
        <v>0.1597508205</v>
      </c>
      <c r="Q1410" s="83">
        <f t="shared" si="22"/>
        <v>1</v>
      </c>
      <c r="R1410" s="86">
        <f t="shared" si="31"/>
        <v>172.0503055</v>
      </c>
      <c r="S1410" s="83" t="str">
        <f>min(R1410, offset(Sheet1!$K$9,B1410-1,0))</f>
        <v>#DIV/0!</v>
      </c>
      <c r="T1410" s="83">
        <f t="shared" si="30"/>
        <v>6107.359127</v>
      </c>
      <c r="U1410" s="83">
        <f t="shared" si="26"/>
        <v>0</v>
      </c>
      <c r="V1410" s="83" t="str">
        <f t="shared" si="27"/>
        <v>#DIV/0!</v>
      </c>
      <c r="W1410" s="83" t="str">
        <f t="shared" si="28"/>
        <v>#DIV/0!</v>
      </c>
    </row>
    <row r="1411" ht="12.75" customHeight="1">
      <c r="A1411" s="83">
        <f t="shared" si="29"/>
        <v>28.78</v>
      </c>
      <c r="B1411" s="83">
        <f>IF( ISERROR( MATCH(R1410,Sheet1!$K$9:$K$13,1) ), 1,  MATCH(R1410,Sheet1!$K$9:$K$13,1)+1)</f>
        <v>4</v>
      </c>
      <c r="C1411" s="94">
        <f>IF( ISERROR( MATCH(D1411,Sheet1!$B$25:$B$42) ), 1, MATCH(D1411,Sheet1!$B$25:$B$42))</f>
        <v>12</v>
      </c>
      <c r="D1411" s="83">
        <f>if(U1411, OFFSET(Sheet1!$P$9, 2*B1410-1, 0),T1410)</f>
        <v>6107.359127</v>
      </c>
      <c r="E1411" s="100">
        <f t="array" ref="E1411">index(Sheet1!$C$25:$H$42, C1411,B1411)</f>
        <v>169.0258934</v>
      </c>
      <c r="F1411" s="100">
        <f t="array" ref="F1411">index(Sheet1!$C$25:$H$42, C1411+1,B1411)</f>
        <v>183.1113845</v>
      </c>
      <c r="G1411" s="94">
        <f t="array" ref="G1411">index(Sheet1!$B$25:$B$42, C1411,1)</f>
        <v>6000</v>
      </c>
      <c r="H1411" s="94">
        <f t="array" ref="H1411">index(Sheet1!$B$25:$B$42, C1411+1,1)</f>
        <v>6500</v>
      </c>
      <c r="I1411" s="100">
        <f t="shared" si="17"/>
        <v>172.0503055</v>
      </c>
      <c r="J1411" s="100">
        <f t="array" ref="J1411">index(Sheet1!$F$47:$K$64, C1411,B1411)</f>
        <v>1347.9453</v>
      </c>
      <c r="K1411" s="100">
        <f t="array" ref="K1411">index(Sheet1!$F$47:$K$64, C1411+1,B1411)</f>
        <v>1289.79864</v>
      </c>
      <c r="L1411" s="102">
        <f t="shared" si="18"/>
        <v>1335.460151</v>
      </c>
      <c r="M1411" s="83">
        <f>L1411/( 0.5*Sheet1!$F$18/12)</f>
        <v>1280.630027</v>
      </c>
      <c r="N1411" s="83">
        <f t="shared" si="19"/>
        <v>0.3676801684</v>
      </c>
      <c r="O1411" s="83">
        <f t="shared" si="20"/>
        <v>556.7075636</v>
      </c>
      <c r="P1411" s="83">
        <f t="shared" si="21"/>
        <v>0.1598356485</v>
      </c>
      <c r="Q1411" s="83">
        <f t="shared" si="22"/>
        <v>1</v>
      </c>
      <c r="R1411" s="86">
        <f t="shared" si="31"/>
        <v>172.0959368</v>
      </c>
      <c r="S1411" s="83" t="str">
        <f>min(R1411, offset(Sheet1!$K$9,B1411-1,0))</f>
        <v>#DIV/0!</v>
      </c>
      <c r="T1411" s="83">
        <f t="shared" si="30"/>
        <v>6108.978926</v>
      </c>
      <c r="U1411" s="83">
        <f t="shared" si="26"/>
        <v>0</v>
      </c>
      <c r="V1411" s="83" t="str">
        <f t="shared" si="27"/>
        <v>#DIV/0!</v>
      </c>
      <c r="W1411" s="83" t="str">
        <f t="shared" si="28"/>
        <v>#DIV/0!</v>
      </c>
    </row>
    <row r="1412" ht="12.75" customHeight="1">
      <c r="A1412" s="83">
        <f t="shared" si="29"/>
        <v>28.8</v>
      </c>
      <c r="B1412" s="83">
        <f>IF( ISERROR( MATCH(R1411,Sheet1!$K$9:$K$13,1) ), 1,  MATCH(R1411,Sheet1!$K$9:$K$13,1)+1)</f>
        <v>4</v>
      </c>
      <c r="C1412" s="94">
        <f>IF( ISERROR( MATCH(D1412,Sheet1!$B$25:$B$42) ), 1, MATCH(D1412,Sheet1!$B$25:$B$42))</f>
        <v>12</v>
      </c>
      <c r="D1412" s="83">
        <f>if(U1412, OFFSET(Sheet1!$P$9, 2*B1411-1, 0),T1411)</f>
        <v>6108.978926</v>
      </c>
      <c r="E1412" s="100">
        <f t="array" ref="E1412">index(Sheet1!$C$25:$H$42, C1412,B1412)</f>
        <v>169.0258934</v>
      </c>
      <c r="F1412" s="100">
        <f t="array" ref="F1412">index(Sheet1!$C$25:$H$42, C1412+1,B1412)</f>
        <v>183.1113845</v>
      </c>
      <c r="G1412" s="94">
        <f t="array" ref="G1412">index(Sheet1!$B$25:$B$42, C1412,1)</f>
        <v>6000</v>
      </c>
      <c r="H1412" s="94">
        <f t="array" ref="H1412">index(Sheet1!$B$25:$B$42, C1412+1,1)</f>
        <v>6500</v>
      </c>
      <c r="I1412" s="100">
        <f t="shared" si="17"/>
        <v>172.0959368</v>
      </c>
      <c r="J1412" s="100">
        <f t="array" ref="J1412">index(Sheet1!$F$47:$K$64, C1412,B1412)</f>
        <v>1347.9453</v>
      </c>
      <c r="K1412" s="100">
        <f t="array" ref="K1412">index(Sheet1!$F$47:$K$64, C1412+1,B1412)</f>
        <v>1289.79864</v>
      </c>
      <c r="L1412" s="102">
        <f t="shared" si="18"/>
        <v>1335.271779</v>
      </c>
      <c r="M1412" s="83">
        <f>L1412/( 0.5*Sheet1!$F$18/12)</f>
        <v>1280.449389</v>
      </c>
      <c r="N1412" s="83">
        <f t="shared" si="19"/>
        <v>0.3676283057</v>
      </c>
      <c r="O1412" s="83">
        <f t="shared" si="20"/>
        <v>557.0029036</v>
      </c>
      <c r="P1412" s="83">
        <f t="shared" si="21"/>
        <v>0.1599204432</v>
      </c>
      <c r="Q1412" s="83">
        <f t="shared" si="22"/>
        <v>1</v>
      </c>
      <c r="R1412" s="86">
        <f t="shared" si="31"/>
        <v>172.1415381</v>
      </c>
      <c r="S1412" s="83" t="str">
        <f>min(R1412, offset(Sheet1!$K$9,B1412-1,0))</f>
        <v>#DIV/0!</v>
      </c>
      <c r="T1412" s="83">
        <f t="shared" si="30"/>
        <v>6110.597659</v>
      </c>
      <c r="U1412" s="83">
        <f t="shared" si="26"/>
        <v>0</v>
      </c>
      <c r="V1412" s="83" t="str">
        <f t="shared" si="27"/>
        <v>#DIV/0!</v>
      </c>
      <c r="W1412" s="83" t="str">
        <f t="shared" si="28"/>
        <v>#DIV/0!</v>
      </c>
    </row>
    <row r="1413" ht="12.75" customHeight="1">
      <c r="A1413" s="83">
        <f t="shared" si="29"/>
        <v>28.82</v>
      </c>
      <c r="B1413" s="83">
        <f>IF( ISERROR( MATCH(R1412,Sheet1!$K$9:$K$13,1) ), 1,  MATCH(R1412,Sheet1!$K$9:$K$13,1)+1)</f>
        <v>4</v>
      </c>
      <c r="C1413" s="94">
        <f>IF( ISERROR( MATCH(D1413,Sheet1!$B$25:$B$42) ), 1, MATCH(D1413,Sheet1!$B$25:$B$42))</f>
        <v>12</v>
      </c>
      <c r="D1413" s="83">
        <f>if(U1413, OFFSET(Sheet1!$P$9, 2*B1412-1, 0),T1412)</f>
        <v>6110.597659</v>
      </c>
      <c r="E1413" s="100">
        <f t="array" ref="E1413">index(Sheet1!$C$25:$H$42, C1413,B1413)</f>
        <v>169.0258934</v>
      </c>
      <c r="F1413" s="100">
        <f t="array" ref="F1413">index(Sheet1!$C$25:$H$42, C1413+1,B1413)</f>
        <v>183.1113845</v>
      </c>
      <c r="G1413" s="94">
        <f t="array" ref="G1413">index(Sheet1!$B$25:$B$42, C1413,1)</f>
        <v>6000</v>
      </c>
      <c r="H1413" s="94">
        <f t="array" ref="H1413">index(Sheet1!$B$25:$B$42, C1413+1,1)</f>
        <v>6500</v>
      </c>
      <c r="I1413" s="100">
        <f t="shared" si="17"/>
        <v>172.1415381</v>
      </c>
      <c r="J1413" s="100">
        <f t="array" ref="J1413">index(Sheet1!$F$47:$K$64, C1413,B1413)</f>
        <v>1347.9453</v>
      </c>
      <c r="K1413" s="100">
        <f t="array" ref="K1413">index(Sheet1!$F$47:$K$64, C1413+1,B1413)</f>
        <v>1289.79864</v>
      </c>
      <c r="L1413" s="102">
        <f t="shared" si="18"/>
        <v>1335.083531</v>
      </c>
      <c r="M1413" s="83">
        <f>L1413/( 0.5*Sheet1!$F$18/12)</f>
        <v>1280.26887</v>
      </c>
      <c r="N1413" s="83">
        <f t="shared" si="19"/>
        <v>0.3675764771</v>
      </c>
      <c r="O1413" s="83">
        <f t="shared" si="20"/>
        <v>557.2981277</v>
      </c>
      <c r="P1413" s="83">
        <f t="shared" si="21"/>
        <v>0.1600052046</v>
      </c>
      <c r="Q1413" s="83">
        <f t="shared" si="22"/>
        <v>1</v>
      </c>
      <c r="R1413" s="86">
        <f t="shared" si="31"/>
        <v>172.1871095</v>
      </c>
      <c r="S1413" s="83" t="str">
        <f>min(R1413, offset(Sheet1!$K$9,B1413-1,0))</f>
        <v>#DIV/0!</v>
      </c>
      <c r="T1413" s="83">
        <f t="shared" si="30"/>
        <v>6112.215328</v>
      </c>
      <c r="U1413" s="83">
        <f t="shared" si="26"/>
        <v>0</v>
      </c>
      <c r="V1413" s="83" t="str">
        <f t="shared" si="27"/>
        <v>#DIV/0!</v>
      </c>
      <c r="W1413" s="83" t="str">
        <f t="shared" si="28"/>
        <v>#DIV/0!</v>
      </c>
    </row>
    <row r="1414" ht="12.75" customHeight="1">
      <c r="A1414" s="83">
        <f t="shared" si="29"/>
        <v>28.84</v>
      </c>
      <c r="B1414" s="83">
        <f>IF( ISERROR( MATCH(R1413,Sheet1!$K$9:$K$13,1) ), 1,  MATCH(R1413,Sheet1!$K$9:$K$13,1)+1)</f>
        <v>4</v>
      </c>
      <c r="C1414" s="94">
        <f>IF( ISERROR( MATCH(D1414,Sheet1!$B$25:$B$42) ), 1, MATCH(D1414,Sheet1!$B$25:$B$42))</f>
        <v>12</v>
      </c>
      <c r="D1414" s="83">
        <f>if(U1414, OFFSET(Sheet1!$P$9, 2*B1413-1, 0),T1413)</f>
        <v>6112.215328</v>
      </c>
      <c r="E1414" s="100">
        <f t="array" ref="E1414">index(Sheet1!$C$25:$H$42, C1414,B1414)</f>
        <v>169.0258934</v>
      </c>
      <c r="F1414" s="100">
        <f t="array" ref="F1414">index(Sheet1!$C$25:$H$42, C1414+1,B1414)</f>
        <v>183.1113845</v>
      </c>
      <c r="G1414" s="94">
        <f t="array" ref="G1414">index(Sheet1!$B$25:$B$42, C1414,1)</f>
        <v>6000</v>
      </c>
      <c r="H1414" s="94">
        <f t="array" ref="H1414">index(Sheet1!$B$25:$B$42, C1414+1,1)</f>
        <v>6500</v>
      </c>
      <c r="I1414" s="100">
        <f t="shared" si="17"/>
        <v>172.1871095</v>
      </c>
      <c r="J1414" s="100">
        <f t="array" ref="J1414">index(Sheet1!$F$47:$K$64, C1414,B1414)</f>
        <v>1347.9453</v>
      </c>
      <c r="K1414" s="100">
        <f t="array" ref="K1414">index(Sheet1!$F$47:$K$64, C1414+1,B1414)</f>
        <v>1289.79864</v>
      </c>
      <c r="L1414" s="102">
        <f t="shared" si="18"/>
        <v>1334.895407</v>
      </c>
      <c r="M1414" s="83">
        <f>L1414/( 0.5*Sheet1!$F$18/12)</f>
        <v>1280.088469</v>
      </c>
      <c r="N1414" s="83">
        <f t="shared" si="19"/>
        <v>0.3675246826</v>
      </c>
      <c r="O1414" s="83">
        <f t="shared" si="20"/>
        <v>557.5932358</v>
      </c>
      <c r="P1414" s="83">
        <f t="shared" si="21"/>
        <v>0.1600899328</v>
      </c>
      <c r="Q1414" s="83">
        <f t="shared" si="22"/>
        <v>1</v>
      </c>
      <c r="R1414" s="86">
        <f t="shared" si="31"/>
        <v>172.2326508</v>
      </c>
      <c r="S1414" s="83" t="str">
        <f>min(R1414, offset(Sheet1!$K$9,B1414-1,0))</f>
        <v>#DIV/0!</v>
      </c>
      <c r="T1414" s="83">
        <f t="shared" si="30"/>
        <v>6113.831934</v>
      </c>
      <c r="U1414" s="83">
        <f t="shared" si="26"/>
        <v>0</v>
      </c>
      <c r="V1414" s="83" t="str">
        <f t="shared" si="27"/>
        <v>#DIV/0!</v>
      </c>
      <c r="W1414" s="83" t="str">
        <f t="shared" si="28"/>
        <v>#DIV/0!</v>
      </c>
    </row>
    <row r="1415" ht="12.75" customHeight="1">
      <c r="A1415" s="83">
        <f t="shared" si="29"/>
        <v>28.86</v>
      </c>
      <c r="B1415" s="83">
        <f>IF( ISERROR( MATCH(R1414,Sheet1!$K$9:$K$13,1) ), 1,  MATCH(R1414,Sheet1!$K$9:$K$13,1)+1)</f>
        <v>4</v>
      </c>
      <c r="C1415" s="94">
        <f>IF( ISERROR( MATCH(D1415,Sheet1!$B$25:$B$42) ), 1, MATCH(D1415,Sheet1!$B$25:$B$42))</f>
        <v>12</v>
      </c>
      <c r="D1415" s="83">
        <f>if(U1415, OFFSET(Sheet1!$P$9, 2*B1414-1, 0),T1414)</f>
        <v>6113.831934</v>
      </c>
      <c r="E1415" s="100">
        <f t="array" ref="E1415">index(Sheet1!$C$25:$H$42, C1415,B1415)</f>
        <v>169.0258934</v>
      </c>
      <c r="F1415" s="100">
        <f t="array" ref="F1415">index(Sheet1!$C$25:$H$42, C1415+1,B1415)</f>
        <v>183.1113845</v>
      </c>
      <c r="G1415" s="94">
        <f t="array" ref="G1415">index(Sheet1!$B$25:$B$42, C1415,1)</f>
        <v>6000</v>
      </c>
      <c r="H1415" s="94">
        <f t="array" ref="H1415">index(Sheet1!$B$25:$B$42, C1415+1,1)</f>
        <v>6500</v>
      </c>
      <c r="I1415" s="100">
        <f t="shared" si="17"/>
        <v>172.2326508</v>
      </c>
      <c r="J1415" s="100">
        <f t="array" ref="J1415">index(Sheet1!$F$47:$K$64, C1415,B1415)</f>
        <v>1347.9453</v>
      </c>
      <c r="K1415" s="100">
        <f t="array" ref="K1415">index(Sheet1!$F$47:$K$64, C1415+1,B1415)</f>
        <v>1289.79864</v>
      </c>
      <c r="L1415" s="102">
        <f t="shared" si="18"/>
        <v>1334.707407</v>
      </c>
      <c r="M1415" s="83">
        <f>L1415/( 0.5*Sheet1!$F$18/12)</f>
        <v>1279.908188</v>
      </c>
      <c r="N1415" s="83">
        <f t="shared" si="19"/>
        <v>0.3674729221</v>
      </c>
      <c r="O1415" s="83">
        <f t="shared" si="20"/>
        <v>557.8882278</v>
      </c>
      <c r="P1415" s="83">
        <f t="shared" si="21"/>
        <v>0.1601746276</v>
      </c>
      <c r="Q1415" s="83">
        <f t="shared" si="22"/>
        <v>1</v>
      </c>
      <c r="R1415" s="86">
        <f t="shared" si="31"/>
        <v>172.2781622</v>
      </c>
      <c r="S1415" s="83" t="str">
        <f>min(R1415, offset(Sheet1!$K$9,B1415-1,0))</f>
        <v>#DIV/0!</v>
      </c>
      <c r="T1415" s="83">
        <f t="shared" si="30"/>
        <v>6115.447475</v>
      </c>
      <c r="U1415" s="83">
        <f t="shared" si="26"/>
        <v>0</v>
      </c>
      <c r="V1415" s="83" t="str">
        <f t="shared" si="27"/>
        <v>#DIV/0!</v>
      </c>
      <c r="W1415" s="83" t="str">
        <f t="shared" si="28"/>
        <v>#DIV/0!</v>
      </c>
    </row>
    <row r="1416" ht="12.75" customHeight="1">
      <c r="A1416" s="83">
        <f t="shared" si="29"/>
        <v>28.88</v>
      </c>
      <c r="B1416" s="83">
        <f>IF( ISERROR( MATCH(R1415,Sheet1!$K$9:$K$13,1) ), 1,  MATCH(R1415,Sheet1!$K$9:$K$13,1)+1)</f>
        <v>4</v>
      </c>
      <c r="C1416" s="94">
        <f>IF( ISERROR( MATCH(D1416,Sheet1!$B$25:$B$42) ), 1, MATCH(D1416,Sheet1!$B$25:$B$42))</f>
        <v>12</v>
      </c>
      <c r="D1416" s="83">
        <f>if(U1416, OFFSET(Sheet1!$P$9, 2*B1415-1, 0),T1415)</f>
        <v>6115.447475</v>
      </c>
      <c r="E1416" s="100">
        <f t="array" ref="E1416">index(Sheet1!$C$25:$H$42, C1416,B1416)</f>
        <v>169.0258934</v>
      </c>
      <c r="F1416" s="100">
        <f t="array" ref="F1416">index(Sheet1!$C$25:$H$42, C1416+1,B1416)</f>
        <v>183.1113845</v>
      </c>
      <c r="G1416" s="94">
        <f t="array" ref="G1416">index(Sheet1!$B$25:$B$42, C1416,1)</f>
        <v>6000</v>
      </c>
      <c r="H1416" s="94">
        <f t="array" ref="H1416">index(Sheet1!$B$25:$B$42, C1416+1,1)</f>
        <v>6500</v>
      </c>
      <c r="I1416" s="100">
        <f t="shared" si="17"/>
        <v>172.2781622</v>
      </c>
      <c r="J1416" s="100">
        <f t="array" ref="J1416">index(Sheet1!$F$47:$K$64, C1416,B1416)</f>
        <v>1347.9453</v>
      </c>
      <c r="K1416" s="100">
        <f t="array" ref="K1416">index(Sheet1!$F$47:$K$64, C1416+1,B1416)</f>
        <v>1289.79864</v>
      </c>
      <c r="L1416" s="102">
        <f t="shared" si="18"/>
        <v>1334.51953</v>
      </c>
      <c r="M1416" s="83">
        <f>L1416/( 0.5*Sheet1!$F$18/12)</f>
        <v>1279.728025</v>
      </c>
      <c r="N1416" s="83">
        <f t="shared" si="19"/>
        <v>0.3674211957</v>
      </c>
      <c r="O1416" s="83">
        <f t="shared" si="20"/>
        <v>558.1831037</v>
      </c>
      <c r="P1416" s="83">
        <f t="shared" si="21"/>
        <v>0.160259289</v>
      </c>
      <c r="Q1416" s="83">
        <f t="shared" si="22"/>
        <v>1</v>
      </c>
      <c r="R1416" s="86">
        <f t="shared" si="31"/>
        <v>172.3236437</v>
      </c>
      <c r="S1416" s="83" t="str">
        <f>min(R1416, offset(Sheet1!$K$9,B1416-1,0))</f>
        <v>#DIV/0!</v>
      </c>
      <c r="T1416" s="83">
        <f t="shared" si="30"/>
        <v>6117.061954</v>
      </c>
      <c r="U1416" s="83">
        <f t="shared" si="26"/>
        <v>0</v>
      </c>
      <c r="V1416" s="83" t="str">
        <f t="shared" si="27"/>
        <v>#DIV/0!</v>
      </c>
      <c r="W1416" s="83" t="str">
        <f t="shared" si="28"/>
        <v>#DIV/0!</v>
      </c>
    </row>
    <row r="1417" ht="12.75" customHeight="1">
      <c r="A1417" s="83">
        <f t="shared" si="29"/>
        <v>28.9</v>
      </c>
      <c r="B1417" s="83">
        <f>IF( ISERROR( MATCH(R1416,Sheet1!$K$9:$K$13,1) ), 1,  MATCH(R1416,Sheet1!$K$9:$K$13,1)+1)</f>
        <v>4</v>
      </c>
      <c r="C1417" s="94">
        <f>IF( ISERROR( MATCH(D1417,Sheet1!$B$25:$B$42) ), 1, MATCH(D1417,Sheet1!$B$25:$B$42))</f>
        <v>12</v>
      </c>
      <c r="D1417" s="83">
        <f>if(U1417, OFFSET(Sheet1!$P$9, 2*B1416-1, 0),T1416)</f>
        <v>6117.061954</v>
      </c>
      <c r="E1417" s="100">
        <f t="array" ref="E1417">index(Sheet1!$C$25:$H$42, C1417,B1417)</f>
        <v>169.0258934</v>
      </c>
      <c r="F1417" s="100">
        <f t="array" ref="F1417">index(Sheet1!$C$25:$H$42, C1417+1,B1417)</f>
        <v>183.1113845</v>
      </c>
      <c r="G1417" s="94">
        <f t="array" ref="G1417">index(Sheet1!$B$25:$B$42, C1417,1)</f>
        <v>6000</v>
      </c>
      <c r="H1417" s="94">
        <f t="array" ref="H1417">index(Sheet1!$B$25:$B$42, C1417+1,1)</f>
        <v>6500</v>
      </c>
      <c r="I1417" s="100">
        <f t="shared" si="17"/>
        <v>172.3236437</v>
      </c>
      <c r="J1417" s="100">
        <f t="array" ref="J1417">index(Sheet1!$F$47:$K$64, C1417,B1417)</f>
        <v>1347.9453</v>
      </c>
      <c r="K1417" s="100">
        <f t="array" ref="K1417">index(Sheet1!$F$47:$K$64, C1417+1,B1417)</f>
        <v>1289.79864</v>
      </c>
      <c r="L1417" s="102">
        <f t="shared" si="18"/>
        <v>1334.331777</v>
      </c>
      <c r="M1417" s="83">
        <f>L1417/( 0.5*Sheet1!$F$18/12)</f>
        <v>1279.54798</v>
      </c>
      <c r="N1417" s="83">
        <f t="shared" si="19"/>
        <v>0.3673695034</v>
      </c>
      <c r="O1417" s="83">
        <f t="shared" si="20"/>
        <v>558.4778634</v>
      </c>
      <c r="P1417" s="83">
        <f t="shared" si="21"/>
        <v>0.1603439171</v>
      </c>
      <c r="Q1417" s="83">
        <f t="shared" si="22"/>
        <v>1</v>
      </c>
      <c r="R1417" s="86">
        <f t="shared" si="31"/>
        <v>172.3690952</v>
      </c>
      <c r="S1417" s="83" t="str">
        <f>min(R1417, offset(Sheet1!$K$9,B1417-1,0))</f>
        <v>#DIV/0!</v>
      </c>
      <c r="T1417" s="83">
        <f t="shared" si="30"/>
        <v>6118.675371</v>
      </c>
      <c r="U1417" s="83">
        <f t="shared" si="26"/>
        <v>0</v>
      </c>
      <c r="V1417" s="83" t="str">
        <f t="shared" si="27"/>
        <v>#DIV/0!</v>
      </c>
      <c r="W1417" s="83" t="str">
        <f t="shared" si="28"/>
        <v>#DIV/0!</v>
      </c>
    </row>
    <row r="1418" ht="12.75" customHeight="1">
      <c r="A1418" s="83">
        <f t="shared" si="29"/>
        <v>28.92</v>
      </c>
      <c r="B1418" s="83">
        <f>IF( ISERROR( MATCH(R1417,Sheet1!$K$9:$K$13,1) ), 1,  MATCH(R1417,Sheet1!$K$9:$K$13,1)+1)</f>
        <v>4</v>
      </c>
      <c r="C1418" s="94">
        <f>IF( ISERROR( MATCH(D1418,Sheet1!$B$25:$B$42) ), 1, MATCH(D1418,Sheet1!$B$25:$B$42))</f>
        <v>12</v>
      </c>
      <c r="D1418" s="83">
        <f>if(U1418, OFFSET(Sheet1!$P$9, 2*B1417-1, 0),T1417)</f>
        <v>6118.675371</v>
      </c>
      <c r="E1418" s="100">
        <f t="array" ref="E1418">index(Sheet1!$C$25:$H$42, C1418,B1418)</f>
        <v>169.0258934</v>
      </c>
      <c r="F1418" s="100">
        <f t="array" ref="F1418">index(Sheet1!$C$25:$H$42, C1418+1,B1418)</f>
        <v>183.1113845</v>
      </c>
      <c r="G1418" s="94">
        <f t="array" ref="G1418">index(Sheet1!$B$25:$B$42, C1418,1)</f>
        <v>6000</v>
      </c>
      <c r="H1418" s="94">
        <f t="array" ref="H1418">index(Sheet1!$B$25:$B$42, C1418+1,1)</f>
        <v>6500</v>
      </c>
      <c r="I1418" s="100">
        <f t="shared" si="17"/>
        <v>172.3690952</v>
      </c>
      <c r="J1418" s="100">
        <f t="array" ref="J1418">index(Sheet1!$F$47:$K$64, C1418,B1418)</f>
        <v>1347.9453</v>
      </c>
      <c r="K1418" s="100">
        <f t="array" ref="K1418">index(Sheet1!$F$47:$K$64, C1418+1,B1418)</f>
        <v>1289.79864</v>
      </c>
      <c r="L1418" s="102">
        <f t="shared" si="18"/>
        <v>1334.144147</v>
      </c>
      <c r="M1418" s="83">
        <f>L1418/( 0.5*Sheet1!$F$18/12)</f>
        <v>1279.368054</v>
      </c>
      <c r="N1418" s="83">
        <f t="shared" si="19"/>
        <v>0.367317845</v>
      </c>
      <c r="O1418" s="83">
        <f t="shared" si="20"/>
        <v>558.7725069</v>
      </c>
      <c r="P1418" s="83">
        <f t="shared" si="21"/>
        <v>0.1604285119</v>
      </c>
      <c r="Q1418" s="83">
        <f t="shared" si="22"/>
        <v>1</v>
      </c>
      <c r="R1418" s="86">
        <f t="shared" si="31"/>
        <v>172.4145168</v>
      </c>
      <c r="S1418" s="83" t="str">
        <f>min(R1418, offset(Sheet1!$K$9,B1418-1,0))</f>
        <v>#DIV/0!</v>
      </c>
      <c r="T1418" s="83">
        <f t="shared" si="30"/>
        <v>6120.287725</v>
      </c>
      <c r="U1418" s="83">
        <f t="shared" si="26"/>
        <v>0</v>
      </c>
      <c r="V1418" s="83" t="str">
        <f t="shared" si="27"/>
        <v>#DIV/0!</v>
      </c>
      <c r="W1418" s="83" t="str">
        <f t="shared" si="28"/>
        <v>#DIV/0!</v>
      </c>
    </row>
    <row r="1419" ht="12.75" customHeight="1">
      <c r="A1419" s="83">
        <f t="shared" si="29"/>
        <v>28.94</v>
      </c>
      <c r="B1419" s="83">
        <f>IF( ISERROR( MATCH(R1418,Sheet1!$K$9:$K$13,1) ), 1,  MATCH(R1418,Sheet1!$K$9:$K$13,1)+1)</f>
        <v>4</v>
      </c>
      <c r="C1419" s="94">
        <f>IF( ISERROR( MATCH(D1419,Sheet1!$B$25:$B$42) ), 1, MATCH(D1419,Sheet1!$B$25:$B$42))</f>
        <v>12</v>
      </c>
      <c r="D1419" s="83">
        <f>if(U1419, OFFSET(Sheet1!$P$9, 2*B1418-1, 0),T1418)</f>
        <v>6120.287725</v>
      </c>
      <c r="E1419" s="100">
        <f t="array" ref="E1419">index(Sheet1!$C$25:$H$42, C1419,B1419)</f>
        <v>169.0258934</v>
      </c>
      <c r="F1419" s="100">
        <f t="array" ref="F1419">index(Sheet1!$C$25:$H$42, C1419+1,B1419)</f>
        <v>183.1113845</v>
      </c>
      <c r="G1419" s="94">
        <f t="array" ref="G1419">index(Sheet1!$B$25:$B$42, C1419,1)</f>
        <v>6000</v>
      </c>
      <c r="H1419" s="94">
        <f t="array" ref="H1419">index(Sheet1!$B$25:$B$42, C1419+1,1)</f>
        <v>6500</v>
      </c>
      <c r="I1419" s="100">
        <f t="shared" si="17"/>
        <v>172.4145168</v>
      </c>
      <c r="J1419" s="100">
        <f t="array" ref="J1419">index(Sheet1!$F$47:$K$64, C1419,B1419)</f>
        <v>1347.9453</v>
      </c>
      <c r="K1419" s="100">
        <f t="array" ref="K1419">index(Sheet1!$F$47:$K$64, C1419+1,B1419)</f>
        <v>1289.79864</v>
      </c>
      <c r="L1419" s="102">
        <f t="shared" si="18"/>
        <v>1333.956641</v>
      </c>
      <c r="M1419" s="83">
        <f>L1419/( 0.5*Sheet1!$F$18/12)</f>
        <v>1279.188247</v>
      </c>
      <c r="N1419" s="83">
        <f t="shared" si="19"/>
        <v>0.3672662207</v>
      </c>
      <c r="O1419" s="83">
        <f t="shared" si="20"/>
        <v>559.0670341</v>
      </c>
      <c r="P1419" s="83">
        <f t="shared" si="21"/>
        <v>0.1605130732</v>
      </c>
      <c r="Q1419" s="83">
        <f t="shared" si="22"/>
        <v>1</v>
      </c>
      <c r="R1419" s="86">
        <f t="shared" si="31"/>
        <v>172.4599085</v>
      </c>
      <c r="S1419" s="83" t="str">
        <f>min(R1419, offset(Sheet1!$K$9,B1419-1,0))</f>
        <v>#DIV/0!</v>
      </c>
      <c r="T1419" s="83">
        <f t="shared" si="30"/>
        <v>6121.899019</v>
      </c>
      <c r="U1419" s="83">
        <f t="shared" si="26"/>
        <v>0</v>
      </c>
      <c r="V1419" s="83" t="str">
        <f t="shared" si="27"/>
        <v>#DIV/0!</v>
      </c>
      <c r="W1419" s="83" t="str">
        <f t="shared" si="28"/>
        <v>#DIV/0!</v>
      </c>
    </row>
    <row r="1420" ht="12.75" customHeight="1">
      <c r="A1420" s="83">
        <f t="shared" si="29"/>
        <v>28.96</v>
      </c>
      <c r="B1420" s="83">
        <f>IF( ISERROR( MATCH(R1419,Sheet1!$K$9:$K$13,1) ), 1,  MATCH(R1419,Sheet1!$K$9:$K$13,1)+1)</f>
        <v>4</v>
      </c>
      <c r="C1420" s="94">
        <f>IF( ISERROR( MATCH(D1420,Sheet1!$B$25:$B$42) ), 1, MATCH(D1420,Sheet1!$B$25:$B$42))</f>
        <v>12</v>
      </c>
      <c r="D1420" s="83">
        <f>if(U1420, OFFSET(Sheet1!$P$9, 2*B1419-1, 0),T1419)</f>
        <v>6121.899019</v>
      </c>
      <c r="E1420" s="100">
        <f t="array" ref="E1420">index(Sheet1!$C$25:$H$42, C1420,B1420)</f>
        <v>169.0258934</v>
      </c>
      <c r="F1420" s="100">
        <f t="array" ref="F1420">index(Sheet1!$C$25:$H$42, C1420+1,B1420)</f>
        <v>183.1113845</v>
      </c>
      <c r="G1420" s="94">
        <f t="array" ref="G1420">index(Sheet1!$B$25:$B$42, C1420,1)</f>
        <v>6000</v>
      </c>
      <c r="H1420" s="94">
        <f t="array" ref="H1420">index(Sheet1!$B$25:$B$42, C1420+1,1)</f>
        <v>6500</v>
      </c>
      <c r="I1420" s="100">
        <f t="shared" si="17"/>
        <v>172.4599085</v>
      </c>
      <c r="J1420" s="100">
        <f t="array" ref="J1420">index(Sheet1!$F$47:$K$64, C1420,B1420)</f>
        <v>1347.9453</v>
      </c>
      <c r="K1420" s="100">
        <f t="array" ref="K1420">index(Sheet1!$F$47:$K$64, C1420+1,B1420)</f>
        <v>1289.79864</v>
      </c>
      <c r="L1420" s="102">
        <f t="shared" si="18"/>
        <v>1333.769258</v>
      </c>
      <c r="M1420" s="83">
        <f>L1420/( 0.5*Sheet1!$F$18/12)</f>
        <v>1279.008557</v>
      </c>
      <c r="N1420" s="83">
        <f t="shared" si="19"/>
        <v>0.3672146303</v>
      </c>
      <c r="O1420" s="83">
        <f t="shared" si="20"/>
        <v>559.3614449</v>
      </c>
      <c r="P1420" s="83">
        <f t="shared" si="21"/>
        <v>0.1605976012</v>
      </c>
      <c r="Q1420" s="83">
        <f t="shared" si="22"/>
        <v>1</v>
      </c>
      <c r="R1420" s="86">
        <f t="shared" si="31"/>
        <v>172.5052703</v>
      </c>
      <c r="S1420" s="83" t="str">
        <f>min(R1420, offset(Sheet1!$K$9,B1420-1,0))</f>
        <v>#DIV/0!</v>
      </c>
      <c r="T1420" s="83">
        <f t="shared" si="30"/>
        <v>6123.509251</v>
      </c>
      <c r="U1420" s="83">
        <f t="shared" si="26"/>
        <v>0</v>
      </c>
      <c r="V1420" s="83" t="str">
        <f t="shared" si="27"/>
        <v>#DIV/0!</v>
      </c>
      <c r="W1420" s="83" t="str">
        <f t="shared" si="28"/>
        <v>#DIV/0!</v>
      </c>
    </row>
    <row r="1421" ht="12.75" customHeight="1">
      <c r="A1421" s="83">
        <f t="shared" si="29"/>
        <v>28.98</v>
      </c>
      <c r="B1421" s="83">
        <f>IF( ISERROR( MATCH(R1420,Sheet1!$K$9:$K$13,1) ), 1,  MATCH(R1420,Sheet1!$K$9:$K$13,1)+1)</f>
        <v>4</v>
      </c>
      <c r="C1421" s="94">
        <f>IF( ISERROR( MATCH(D1421,Sheet1!$B$25:$B$42) ), 1, MATCH(D1421,Sheet1!$B$25:$B$42))</f>
        <v>12</v>
      </c>
      <c r="D1421" s="83">
        <f>if(U1421, OFFSET(Sheet1!$P$9, 2*B1420-1, 0),T1420)</f>
        <v>6123.509251</v>
      </c>
      <c r="E1421" s="100">
        <f t="array" ref="E1421">index(Sheet1!$C$25:$H$42, C1421,B1421)</f>
        <v>169.0258934</v>
      </c>
      <c r="F1421" s="100">
        <f t="array" ref="F1421">index(Sheet1!$C$25:$H$42, C1421+1,B1421)</f>
        <v>183.1113845</v>
      </c>
      <c r="G1421" s="94">
        <f t="array" ref="G1421">index(Sheet1!$B$25:$B$42, C1421,1)</f>
        <v>6000</v>
      </c>
      <c r="H1421" s="94">
        <f t="array" ref="H1421">index(Sheet1!$B$25:$B$42, C1421+1,1)</f>
        <v>6500</v>
      </c>
      <c r="I1421" s="100">
        <f t="shared" si="17"/>
        <v>172.5052703</v>
      </c>
      <c r="J1421" s="100">
        <f t="array" ref="J1421">index(Sheet1!$F$47:$K$64, C1421,B1421)</f>
        <v>1347.9453</v>
      </c>
      <c r="K1421" s="100">
        <f t="array" ref="K1421">index(Sheet1!$F$47:$K$64, C1421+1,B1421)</f>
        <v>1289.79864</v>
      </c>
      <c r="L1421" s="102">
        <f t="shared" si="18"/>
        <v>1333.581999</v>
      </c>
      <c r="M1421" s="83">
        <f>L1421/( 0.5*Sheet1!$F$18/12)</f>
        <v>1278.828986</v>
      </c>
      <c r="N1421" s="83">
        <f t="shared" si="19"/>
        <v>0.3671630739</v>
      </c>
      <c r="O1421" s="83">
        <f t="shared" si="20"/>
        <v>559.6557393</v>
      </c>
      <c r="P1421" s="83">
        <f t="shared" si="21"/>
        <v>0.1606820957</v>
      </c>
      <c r="Q1421" s="83">
        <f t="shared" si="22"/>
        <v>1</v>
      </c>
      <c r="R1421" s="86">
        <f t="shared" si="31"/>
        <v>172.5506023</v>
      </c>
      <c r="S1421" s="83" t="str">
        <f>min(R1421, offset(Sheet1!$K$9,B1421-1,0))</f>
        <v>#DIV/0!</v>
      </c>
      <c r="T1421" s="83">
        <f t="shared" si="30"/>
        <v>6125.118423</v>
      </c>
      <c r="U1421" s="83">
        <f t="shared" si="26"/>
        <v>0</v>
      </c>
      <c r="V1421" s="83" t="str">
        <f t="shared" si="27"/>
        <v>#DIV/0!</v>
      </c>
      <c r="W1421" s="83" t="str">
        <f t="shared" si="28"/>
        <v>#DIV/0!</v>
      </c>
    </row>
    <row r="1422" ht="12.75" customHeight="1">
      <c r="A1422" s="83">
        <f t="shared" si="29"/>
        <v>29</v>
      </c>
      <c r="B1422" s="83">
        <f>IF( ISERROR( MATCH(R1421,Sheet1!$K$9:$K$13,1) ), 1,  MATCH(R1421,Sheet1!$K$9:$K$13,1)+1)</f>
        <v>4</v>
      </c>
      <c r="C1422" s="94">
        <f>IF( ISERROR( MATCH(D1422,Sheet1!$B$25:$B$42) ), 1, MATCH(D1422,Sheet1!$B$25:$B$42))</f>
        <v>12</v>
      </c>
      <c r="D1422" s="83">
        <f>if(U1422, OFFSET(Sheet1!$P$9, 2*B1421-1, 0),T1421)</f>
        <v>6125.118423</v>
      </c>
      <c r="E1422" s="100">
        <f t="array" ref="E1422">index(Sheet1!$C$25:$H$42, C1422,B1422)</f>
        <v>169.0258934</v>
      </c>
      <c r="F1422" s="100">
        <f t="array" ref="F1422">index(Sheet1!$C$25:$H$42, C1422+1,B1422)</f>
        <v>183.1113845</v>
      </c>
      <c r="G1422" s="94">
        <f t="array" ref="G1422">index(Sheet1!$B$25:$B$42, C1422,1)</f>
        <v>6000</v>
      </c>
      <c r="H1422" s="94">
        <f t="array" ref="H1422">index(Sheet1!$B$25:$B$42, C1422+1,1)</f>
        <v>6500</v>
      </c>
      <c r="I1422" s="100">
        <f t="shared" si="17"/>
        <v>172.5506023</v>
      </c>
      <c r="J1422" s="100">
        <f t="array" ref="J1422">index(Sheet1!$F$47:$K$64, C1422,B1422)</f>
        <v>1347.9453</v>
      </c>
      <c r="K1422" s="100">
        <f t="array" ref="K1422">index(Sheet1!$F$47:$K$64, C1422+1,B1422)</f>
        <v>1289.79864</v>
      </c>
      <c r="L1422" s="102">
        <f t="shared" si="18"/>
        <v>1333.394863</v>
      </c>
      <c r="M1422" s="83">
        <f>L1422/( 0.5*Sheet1!$F$18/12)</f>
        <v>1278.649534</v>
      </c>
      <c r="N1422" s="83">
        <f t="shared" si="19"/>
        <v>0.3671115515</v>
      </c>
      <c r="O1422" s="83">
        <f t="shared" si="20"/>
        <v>559.9499173</v>
      </c>
      <c r="P1422" s="83">
        <f t="shared" si="21"/>
        <v>0.1607665568</v>
      </c>
      <c r="Q1422" s="83">
        <f t="shared" si="22"/>
        <v>1</v>
      </c>
      <c r="R1422" s="86">
        <f t="shared" si="31"/>
        <v>172.5959044</v>
      </c>
      <c r="S1422" s="83" t="str">
        <f>min(R1422, offset(Sheet1!$K$9,B1422-1,0))</f>
        <v>#DIV/0!</v>
      </c>
      <c r="T1422" s="83">
        <f t="shared" si="30"/>
        <v>6126.726536</v>
      </c>
      <c r="U1422" s="83">
        <f t="shared" si="26"/>
        <v>0</v>
      </c>
      <c r="V1422" s="83" t="str">
        <f t="shared" si="27"/>
        <v>#DIV/0!</v>
      </c>
      <c r="W1422" s="83" t="str">
        <f t="shared" si="28"/>
        <v>#DIV/0!</v>
      </c>
    </row>
    <row r="1423" ht="12.75" customHeight="1">
      <c r="A1423" s="83">
        <f t="shared" si="29"/>
        <v>29.02</v>
      </c>
      <c r="B1423" s="83">
        <f>IF( ISERROR( MATCH(R1422,Sheet1!$K$9:$K$13,1) ), 1,  MATCH(R1422,Sheet1!$K$9:$K$13,1)+1)</f>
        <v>4</v>
      </c>
      <c r="C1423" s="94">
        <f>IF( ISERROR( MATCH(D1423,Sheet1!$B$25:$B$42) ), 1, MATCH(D1423,Sheet1!$B$25:$B$42))</f>
        <v>12</v>
      </c>
      <c r="D1423" s="83">
        <f>if(U1423, OFFSET(Sheet1!$P$9, 2*B1422-1, 0),T1422)</f>
        <v>6126.726536</v>
      </c>
      <c r="E1423" s="100">
        <f t="array" ref="E1423">index(Sheet1!$C$25:$H$42, C1423,B1423)</f>
        <v>169.0258934</v>
      </c>
      <c r="F1423" s="100">
        <f t="array" ref="F1423">index(Sheet1!$C$25:$H$42, C1423+1,B1423)</f>
        <v>183.1113845</v>
      </c>
      <c r="G1423" s="94">
        <f t="array" ref="G1423">index(Sheet1!$B$25:$B$42, C1423,1)</f>
        <v>6000</v>
      </c>
      <c r="H1423" s="94">
        <f t="array" ref="H1423">index(Sheet1!$B$25:$B$42, C1423+1,1)</f>
        <v>6500</v>
      </c>
      <c r="I1423" s="100">
        <f t="shared" si="17"/>
        <v>172.5959044</v>
      </c>
      <c r="J1423" s="100">
        <f t="array" ref="J1423">index(Sheet1!$F$47:$K$64, C1423,B1423)</f>
        <v>1347.9453</v>
      </c>
      <c r="K1423" s="100">
        <f t="array" ref="K1423">index(Sheet1!$F$47:$K$64, C1423+1,B1423)</f>
        <v>1289.79864</v>
      </c>
      <c r="L1423" s="102">
        <f t="shared" si="18"/>
        <v>1333.20785</v>
      </c>
      <c r="M1423" s="83">
        <f>L1423/( 0.5*Sheet1!$F$18/12)</f>
        <v>1278.470199</v>
      </c>
      <c r="N1423" s="83">
        <f t="shared" si="19"/>
        <v>0.3670600629</v>
      </c>
      <c r="O1423" s="83">
        <f t="shared" si="20"/>
        <v>560.2439787</v>
      </c>
      <c r="P1423" s="83">
        <f t="shared" si="21"/>
        <v>0.1608509844</v>
      </c>
      <c r="Q1423" s="83">
        <f t="shared" si="22"/>
        <v>1</v>
      </c>
      <c r="R1423" s="86">
        <f t="shared" si="31"/>
        <v>172.6411767</v>
      </c>
      <c r="S1423" s="83" t="str">
        <f>min(R1423, offset(Sheet1!$K$9,B1423-1,0))</f>
        <v>#DIV/0!</v>
      </c>
      <c r="T1423" s="83">
        <f t="shared" si="30"/>
        <v>6128.333589</v>
      </c>
      <c r="U1423" s="83">
        <f t="shared" si="26"/>
        <v>0</v>
      </c>
      <c r="V1423" s="83" t="str">
        <f t="shared" si="27"/>
        <v>#DIV/0!</v>
      </c>
      <c r="W1423" s="83" t="str">
        <f t="shared" si="28"/>
        <v>#DIV/0!</v>
      </c>
    </row>
    <row r="1424" ht="12.75" customHeight="1">
      <c r="A1424" s="83">
        <f t="shared" si="29"/>
        <v>29.04</v>
      </c>
      <c r="B1424" s="83">
        <f>IF( ISERROR( MATCH(R1423,Sheet1!$K$9:$K$13,1) ), 1,  MATCH(R1423,Sheet1!$K$9:$K$13,1)+1)</f>
        <v>4</v>
      </c>
      <c r="C1424" s="94">
        <f>IF( ISERROR( MATCH(D1424,Sheet1!$B$25:$B$42) ), 1, MATCH(D1424,Sheet1!$B$25:$B$42))</f>
        <v>12</v>
      </c>
      <c r="D1424" s="83">
        <f>if(U1424, OFFSET(Sheet1!$P$9, 2*B1423-1, 0),T1423)</f>
        <v>6128.333589</v>
      </c>
      <c r="E1424" s="100">
        <f t="array" ref="E1424">index(Sheet1!$C$25:$H$42, C1424,B1424)</f>
        <v>169.0258934</v>
      </c>
      <c r="F1424" s="100">
        <f t="array" ref="F1424">index(Sheet1!$C$25:$H$42, C1424+1,B1424)</f>
        <v>183.1113845</v>
      </c>
      <c r="G1424" s="94">
        <f t="array" ref="G1424">index(Sheet1!$B$25:$B$42, C1424,1)</f>
        <v>6000</v>
      </c>
      <c r="H1424" s="94">
        <f t="array" ref="H1424">index(Sheet1!$B$25:$B$42, C1424+1,1)</f>
        <v>6500</v>
      </c>
      <c r="I1424" s="100">
        <f t="shared" si="17"/>
        <v>172.6411767</v>
      </c>
      <c r="J1424" s="100">
        <f t="array" ref="J1424">index(Sheet1!$F$47:$K$64, C1424,B1424)</f>
        <v>1347.9453</v>
      </c>
      <c r="K1424" s="100">
        <f t="array" ref="K1424">index(Sheet1!$F$47:$K$64, C1424+1,B1424)</f>
        <v>1289.79864</v>
      </c>
      <c r="L1424" s="102">
        <f t="shared" si="18"/>
        <v>1333.020961</v>
      </c>
      <c r="M1424" s="83">
        <f>L1424/( 0.5*Sheet1!$F$18/12)</f>
        <v>1278.290983</v>
      </c>
      <c r="N1424" s="83">
        <f t="shared" si="19"/>
        <v>0.3670086083</v>
      </c>
      <c r="O1424" s="83">
        <f t="shared" si="20"/>
        <v>560.5379236</v>
      </c>
      <c r="P1424" s="83">
        <f t="shared" si="21"/>
        <v>0.1609353786</v>
      </c>
      <c r="Q1424" s="83">
        <f t="shared" si="22"/>
        <v>1</v>
      </c>
      <c r="R1424" s="86">
        <f t="shared" si="31"/>
        <v>172.6864191</v>
      </c>
      <c r="S1424" s="83" t="str">
        <f>min(R1424, offset(Sheet1!$K$9,B1424-1,0))</f>
        <v>#DIV/0!</v>
      </c>
      <c r="T1424" s="83">
        <f t="shared" si="30"/>
        <v>6129.939583</v>
      </c>
      <c r="U1424" s="83">
        <f t="shared" si="26"/>
        <v>0</v>
      </c>
      <c r="V1424" s="83" t="str">
        <f t="shared" si="27"/>
        <v>#DIV/0!</v>
      </c>
      <c r="W1424" s="83" t="str">
        <f t="shared" si="28"/>
        <v>#DIV/0!</v>
      </c>
    </row>
    <row r="1425" ht="12.75" customHeight="1">
      <c r="A1425" s="83">
        <f t="shared" si="29"/>
        <v>29.06</v>
      </c>
      <c r="B1425" s="83">
        <f>IF( ISERROR( MATCH(R1424,Sheet1!$K$9:$K$13,1) ), 1,  MATCH(R1424,Sheet1!$K$9:$K$13,1)+1)</f>
        <v>4</v>
      </c>
      <c r="C1425" s="94">
        <f>IF( ISERROR( MATCH(D1425,Sheet1!$B$25:$B$42) ), 1, MATCH(D1425,Sheet1!$B$25:$B$42))</f>
        <v>12</v>
      </c>
      <c r="D1425" s="83">
        <f>if(U1425, OFFSET(Sheet1!$P$9, 2*B1424-1, 0),T1424)</f>
        <v>6129.939583</v>
      </c>
      <c r="E1425" s="100">
        <f t="array" ref="E1425">index(Sheet1!$C$25:$H$42, C1425,B1425)</f>
        <v>169.0258934</v>
      </c>
      <c r="F1425" s="100">
        <f t="array" ref="F1425">index(Sheet1!$C$25:$H$42, C1425+1,B1425)</f>
        <v>183.1113845</v>
      </c>
      <c r="G1425" s="94">
        <f t="array" ref="G1425">index(Sheet1!$B$25:$B$42, C1425,1)</f>
        <v>6000</v>
      </c>
      <c r="H1425" s="94">
        <f t="array" ref="H1425">index(Sheet1!$B$25:$B$42, C1425+1,1)</f>
        <v>6500</v>
      </c>
      <c r="I1425" s="100">
        <f t="shared" si="17"/>
        <v>172.6864191</v>
      </c>
      <c r="J1425" s="100">
        <f t="array" ref="J1425">index(Sheet1!$F$47:$K$64, C1425,B1425)</f>
        <v>1347.9453</v>
      </c>
      <c r="K1425" s="100">
        <f t="array" ref="K1425">index(Sheet1!$F$47:$K$64, C1425+1,B1425)</f>
        <v>1289.79864</v>
      </c>
      <c r="L1425" s="102">
        <f t="shared" si="18"/>
        <v>1332.834194</v>
      </c>
      <c r="M1425" s="83">
        <f>L1425/( 0.5*Sheet1!$F$18/12)</f>
        <v>1278.111884</v>
      </c>
      <c r="N1425" s="83">
        <f t="shared" si="19"/>
        <v>0.3669571876</v>
      </c>
      <c r="O1425" s="83">
        <f t="shared" si="20"/>
        <v>560.8317519</v>
      </c>
      <c r="P1425" s="83">
        <f t="shared" si="21"/>
        <v>0.1610197393</v>
      </c>
      <c r="Q1425" s="83">
        <f t="shared" si="22"/>
        <v>1</v>
      </c>
      <c r="R1425" s="86">
        <f t="shared" si="31"/>
        <v>172.7316318</v>
      </c>
      <c r="S1425" s="83" t="str">
        <f>min(R1425, offset(Sheet1!$K$9,B1425-1,0))</f>
        <v>#DIV/0!</v>
      </c>
      <c r="T1425" s="83">
        <f t="shared" si="30"/>
        <v>6131.544519</v>
      </c>
      <c r="U1425" s="83">
        <f t="shared" si="26"/>
        <v>0</v>
      </c>
      <c r="V1425" s="83" t="str">
        <f t="shared" si="27"/>
        <v>#DIV/0!</v>
      </c>
      <c r="W1425" s="83" t="str">
        <f t="shared" si="28"/>
        <v>#DIV/0!</v>
      </c>
    </row>
    <row r="1426" ht="12.75" customHeight="1">
      <c r="A1426" s="83">
        <f t="shared" si="29"/>
        <v>29.08</v>
      </c>
      <c r="B1426" s="83">
        <f>IF( ISERROR( MATCH(R1425,Sheet1!$K$9:$K$13,1) ), 1,  MATCH(R1425,Sheet1!$K$9:$K$13,1)+1)</f>
        <v>4</v>
      </c>
      <c r="C1426" s="94">
        <f>IF( ISERROR( MATCH(D1426,Sheet1!$B$25:$B$42) ), 1, MATCH(D1426,Sheet1!$B$25:$B$42))</f>
        <v>12</v>
      </c>
      <c r="D1426" s="83">
        <f>if(U1426, OFFSET(Sheet1!$P$9, 2*B1425-1, 0),T1425)</f>
        <v>6131.544519</v>
      </c>
      <c r="E1426" s="100">
        <f t="array" ref="E1426">index(Sheet1!$C$25:$H$42, C1426,B1426)</f>
        <v>169.0258934</v>
      </c>
      <c r="F1426" s="100">
        <f t="array" ref="F1426">index(Sheet1!$C$25:$H$42, C1426+1,B1426)</f>
        <v>183.1113845</v>
      </c>
      <c r="G1426" s="94">
        <f t="array" ref="G1426">index(Sheet1!$B$25:$B$42, C1426,1)</f>
        <v>6000</v>
      </c>
      <c r="H1426" s="94">
        <f t="array" ref="H1426">index(Sheet1!$B$25:$B$42, C1426+1,1)</f>
        <v>6500</v>
      </c>
      <c r="I1426" s="100">
        <f t="shared" si="17"/>
        <v>172.7316318</v>
      </c>
      <c r="J1426" s="100">
        <f t="array" ref="J1426">index(Sheet1!$F$47:$K$64, C1426,B1426)</f>
        <v>1347.9453</v>
      </c>
      <c r="K1426" s="100">
        <f t="array" ref="K1426">index(Sheet1!$F$47:$K$64, C1426+1,B1426)</f>
        <v>1289.79864</v>
      </c>
      <c r="L1426" s="102">
        <f t="shared" si="18"/>
        <v>1332.647551</v>
      </c>
      <c r="M1426" s="83">
        <f>L1426/( 0.5*Sheet1!$F$18/12)</f>
        <v>1277.932904</v>
      </c>
      <c r="N1426" s="83">
        <f t="shared" si="19"/>
        <v>0.3669058008</v>
      </c>
      <c r="O1426" s="83">
        <f t="shared" si="20"/>
        <v>561.1254634</v>
      </c>
      <c r="P1426" s="83">
        <f t="shared" si="21"/>
        <v>0.1611040664</v>
      </c>
      <c r="Q1426" s="83">
        <f t="shared" si="22"/>
        <v>1</v>
      </c>
      <c r="R1426" s="86">
        <f t="shared" si="31"/>
        <v>172.7768146</v>
      </c>
      <c r="S1426" s="83" t="str">
        <f>min(R1426, offset(Sheet1!$K$9,B1426-1,0))</f>
        <v>#DIV/0!</v>
      </c>
      <c r="T1426" s="83">
        <f t="shared" si="30"/>
        <v>6133.148398</v>
      </c>
      <c r="U1426" s="83">
        <f t="shared" si="26"/>
        <v>0</v>
      </c>
      <c r="V1426" s="83" t="str">
        <f t="shared" si="27"/>
        <v>#DIV/0!</v>
      </c>
      <c r="W1426" s="83" t="str">
        <f t="shared" si="28"/>
        <v>#DIV/0!</v>
      </c>
    </row>
    <row r="1427" ht="12.75" customHeight="1">
      <c r="A1427" s="83">
        <f t="shared" si="29"/>
        <v>29.1</v>
      </c>
      <c r="B1427" s="83">
        <f>IF( ISERROR( MATCH(R1426,Sheet1!$K$9:$K$13,1) ), 1,  MATCH(R1426,Sheet1!$K$9:$K$13,1)+1)</f>
        <v>4</v>
      </c>
      <c r="C1427" s="94">
        <f>IF( ISERROR( MATCH(D1427,Sheet1!$B$25:$B$42) ), 1, MATCH(D1427,Sheet1!$B$25:$B$42))</f>
        <v>12</v>
      </c>
      <c r="D1427" s="83">
        <f>if(U1427, OFFSET(Sheet1!$P$9, 2*B1426-1, 0),T1426)</f>
        <v>6133.148398</v>
      </c>
      <c r="E1427" s="100">
        <f t="array" ref="E1427">index(Sheet1!$C$25:$H$42, C1427,B1427)</f>
        <v>169.0258934</v>
      </c>
      <c r="F1427" s="100">
        <f t="array" ref="F1427">index(Sheet1!$C$25:$H$42, C1427+1,B1427)</f>
        <v>183.1113845</v>
      </c>
      <c r="G1427" s="94">
        <f t="array" ref="G1427">index(Sheet1!$B$25:$B$42, C1427,1)</f>
        <v>6000</v>
      </c>
      <c r="H1427" s="94">
        <f t="array" ref="H1427">index(Sheet1!$B$25:$B$42, C1427+1,1)</f>
        <v>6500</v>
      </c>
      <c r="I1427" s="100">
        <f t="shared" si="17"/>
        <v>172.7768146</v>
      </c>
      <c r="J1427" s="100">
        <f t="array" ref="J1427">index(Sheet1!$F$47:$K$64, C1427,B1427)</f>
        <v>1347.9453</v>
      </c>
      <c r="K1427" s="100">
        <f t="array" ref="K1427">index(Sheet1!$F$47:$K$64, C1427+1,B1427)</f>
        <v>1289.79864</v>
      </c>
      <c r="L1427" s="102">
        <f t="shared" si="18"/>
        <v>1332.461031</v>
      </c>
      <c r="M1427" s="83">
        <f>L1427/( 0.5*Sheet1!$F$18/12)</f>
        <v>1277.754042</v>
      </c>
      <c r="N1427" s="83">
        <f t="shared" si="19"/>
        <v>0.3668544478</v>
      </c>
      <c r="O1427" s="83">
        <f t="shared" si="20"/>
        <v>561.4190582</v>
      </c>
      <c r="P1427" s="83">
        <f t="shared" si="21"/>
        <v>0.1611883601</v>
      </c>
      <c r="Q1427" s="83">
        <f t="shared" si="22"/>
        <v>1</v>
      </c>
      <c r="R1427" s="86">
        <f t="shared" si="31"/>
        <v>172.8219676</v>
      </c>
      <c r="S1427" s="83" t="str">
        <f>min(R1427, offset(Sheet1!$K$9,B1427-1,0))</f>
        <v>#DIV/0!</v>
      </c>
      <c r="T1427" s="83">
        <f t="shared" si="30"/>
        <v>6134.751219</v>
      </c>
      <c r="U1427" s="83">
        <f t="shared" si="26"/>
        <v>0</v>
      </c>
      <c r="V1427" s="83" t="str">
        <f t="shared" si="27"/>
        <v>#DIV/0!</v>
      </c>
      <c r="W1427" s="83" t="str">
        <f t="shared" si="28"/>
        <v>#DIV/0!</v>
      </c>
    </row>
    <row r="1428" ht="12.75" customHeight="1">
      <c r="A1428" s="83">
        <f t="shared" si="29"/>
        <v>29.12</v>
      </c>
      <c r="B1428" s="83">
        <f>IF( ISERROR( MATCH(R1427,Sheet1!$K$9:$K$13,1) ), 1,  MATCH(R1427,Sheet1!$K$9:$K$13,1)+1)</f>
        <v>4</v>
      </c>
      <c r="C1428" s="94">
        <f>IF( ISERROR( MATCH(D1428,Sheet1!$B$25:$B$42) ), 1, MATCH(D1428,Sheet1!$B$25:$B$42))</f>
        <v>12</v>
      </c>
      <c r="D1428" s="83">
        <f>if(U1428, OFFSET(Sheet1!$P$9, 2*B1427-1, 0),T1427)</f>
        <v>6134.751219</v>
      </c>
      <c r="E1428" s="100">
        <f t="array" ref="E1428">index(Sheet1!$C$25:$H$42, C1428,B1428)</f>
        <v>169.0258934</v>
      </c>
      <c r="F1428" s="100">
        <f t="array" ref="F1428">index(Sheet1!$C$25:$H$42, C1428+1,B1428)</f>
        <v>183.1113845</v>
      </c>
      <c r="G1428" s="94">
        <f t="array" ref="G1428">index(Sheet1!$B$25:$B$42, C1428,1)</f>
        <v>6000</v>
      </c>
      <c r="H1428" s="94">
        <f t="array" ref="H1428">index(Sheet1!$B$25:$B$42, C1428+1,1)</f>
        <v>6500</v>
      </c>
      <c r="I1428" s="100">
        <f t="shared" si="17"/>
        <v>172.8219676</v>
      </c>
      <c r="J1428" s="100">
        <f t="array" ref="J1428">index(Sheet1!$F$47:$K$64, C1428,B1428)</f>
        <v>1347.9453</v>
      </c>
      <c r="K1428" s="100">
        <f t="array" ref="K1428">index(Sheet1!$F$47:$K$64, C1428+1,B1428)</f>
        <v>1289.79864</v>
      </c>
      <c r="L1428" s="102">
        <f t="shared" si="18"/>
        <v>1332.274633</v>
      </c>
      <c r="M1428" s="83">
        <f>L1428/( 0.5*Sheet1!$F$18/12)</f>
        <v>1277.575297</v>
      </c>
      <c r="N1428" s="83">
        <f t="shared" si="19"/>
        <v>0.3668031287</v>
      </c>
      <c r="O1428" s="83">
        <f t="shared" si="20"/>
        <v>561.7125362</v>
      </c>
      <c r="P1428" s="83">
        <f t="shared" si="21"/>
        <v>0.1612726202</v>
      </c>
      <c r="Q1428" s="83">
        <f t="shared" si="22"/>
        <v>1</v>
      </c>
      <c r="R1428" s="86">
        <f t="shared" si="31"/>
        <v>172.8670909</v>
      </c>
      <c r="S1428" s="83" t="str">
        <f>min(R1428, offset(Sheet1!$K$9,B1428-1,0))</f>
        <v>#DIV/0!</v>
      </c>
      <c r="T1428" s="83">
        <f t="shared" si="30"/>
        <v>6136.352984</v>
      </c>
      <c r="U1428" s="83">
        <f t="shared" si="26"/>
        <v>0</v>
      </c>
      <c r="V1428" s="83" t="str">
        <f t="shared" si="27"/>
        <v>#DIV/0!</v>
      </c>
      <c r="W1428" s="83" t="str">
        <f t="shared" si="28"/>
        <v>#DIV/0!</v>
      </c>
    </row>
    <row r="1429" ht="12.75" customHeight="1">
      <c r="A1429" s="83">
        <f t="shared" si="29"/>
        <v>29.14</v>
      </c>
      <c r="B1429" s="83">
        <f>IF( ISERROR( MATCH(R1428,Sheet1!$K$9:$K$13,1) ), 1,  MATCH(R1428,Sheet1!$K$9:$K$13,1)+1)</f>
        <v>4</v>
      </c>
      <c r="C1429" s="94">
        <f>IF( ISERROR( MATCH(D1429,Sheet1!$B$25:$B$42) ), 1, MATCH(D1429,Sheet1!$B$25:$B$42))</f>
        <v>12</v>
      </c>
      <c r="D1429" s="83">
        <f>if(U1429, OFFSET(Sheet1!$P$9, 2*B1428-1, 0),T1428)</f>
        <v>6136.352984</v>
      </c>
      <c r="E1429" s="100">
        <f t="array" ref="E1429">index(Sheet1!$C$25:$H$42, C1429,B1429)</f>
        <v>169.0258934</v>
      </c>
      <c r="F1429" s="100">
        <f t="array" ref="F1429">index(Sheet1!$C$25:$H$42, C1429+1,B1429)</f>
        <v>183.1113845</v>
      </c>
      <c r="G1429" s="94">
        <f t="array" ref="G1429">index(Sheet1!$B$25:$B$42, C1429,1)</f>
        <v>6000</v>
      </c>
      <c r="H1429" s="94">
        <f t="array" ref="H1429">index(Sheet1!$B$25:$B$42, C1429+1,1)</f>
        <v>6500</v>
      </c>
      <c r="I1429" s="100">
        <f t="shared" si="17"/>
        <v>172.8670909</v>
      </c>
      <c r="J1429" s="100">
        <f t="array" ref="J1429">index(Sheet1!$F$47:$K$64, C1429,B1429)</f>
        <v>1347.9453</v>
      </c>
      <c r="K1429" s="100">
        <f t="array" ref="K1429">index(Sheet1!$F$47:$K$64, C1429+1,B1429)</f>
        <v>1289.79864</v>
      </c>
      <c r="L1429" s="102">
        <f t="shared" si="18"/>
        <v>1332.088359</v>
      </c>
      <c r="M1429" s="83">
        <f>L1429/( 0.5*Sheet1!$F$18/12)</f>
        <v>1277.396671</v>
      </c>
      <c r="N1429" s="83">
        <f t="shared" si="19"/>
        <v>0.3667518434</v>
      </c>
      <c r="O1429" s="83">
        <f t="shared" si="20"/>
        <v>562.0058974</v>
      </c>
      <c r="P1429" s="83">
        <f t="shared" si="21"/>
        <v>0.1613568468</v>
      </c>
      <c r="Q1429" s="83">
        <f t="shared" si="22"/>
        <v>1</v>
      </c>
      <c r="R1429" s="86">
        <f t="shared" si="31"/>
        <v>172.9121845</v>
      </c>
      <c r="S1429" s="83" t="str">
        <f>min(R1429, offset(Sheet1!$K$9,B1429-1,0))</f>
        <v>#DIV/0!</v>
      </c>
      <c r="T1429" s="83">
        <f t="shared" si="30"/>
        <v>6137.953693</v>
      </c>
      <c r="U1429" s="83">
        <f t="shared" si="26"/>
        <v>0</v>
      </c>
      <c r="V1429" s="83" t="str">
        <f t="shared" si="27"/>
        <v>#DIV/0!</v>
      </c>
      <c r="W1429" s="83" t="str">
        <f t="shared" si="28"/>
        <v>#DIV/0!</v>
      </c>
    </row>
    <row r="1430" ht="12.75" customHeight="1">
      <c r="A1430" s="83">
        <f t="shared" si="29"/>
        <v>29.16</v>
      </c>
      <c r="B1430" s="83">
        <f>IF( ISERROR( MATCH(R1429,Sheet1!$K$9:$K$13,1) ), 1,  MATCH(R1429,Sheet1!$K$9:$K$13,1)+1)</f>
        <v>4</v>
      </c>
      <c r="C1430" s="94">
        <f>IF( ISERROR( MATCH(D1430,Sheet1!$B$25:$B$42) ), 1, MATCH(D1430,Sheet1!$B$25:$B$42))</f>
        <v>12</v>
      </c>
      <c r="D1430" s="83">
        <f>if(U1430, OFFSET(Sheet1!$P$9, 2*B1429-1, 0),T1429)</f>
        <v>6137.953693</v>
      </c>
      <c r="E1430" s="100">
        <f t="array" ref="E1430">index(Sheet1!$C$25:$H$42, C1430,B1430)</f>
        <v>169.0258934</v>
      </c>
      <c r="F1430" s="100">
        <f t="array" ref="F1430">index(Sheet1!$C$25:$H$42, C1430+1,B1430)</f>
        <v>183.1113845</v>
      </c>
      <c r="G1430" s="94">
        <f t="array" ref="G1430">index(Sheet1!$B$25:$B$42, C1430,1)</f>
        <v>6000</v>
      </c>
      <c r="H1430" s="94">
        <f t="array" ref="H1430">index(Sheet1!$B$25:$B$42, C1430+1,1)</f>
        <v>6500</v>
      </c>
      <c r="I1430" s="100">
        <f t="shared" si="17"/>
        <v>172.9121845</v>
      </c>
      <c r="J1430" s="100">
        <f t="array" ref="J1430">index(Sheet1!$F$47:$K$64, C1430,B1430)</f>
        <v>1347.9453</v>
      </c>
      <c r="K1430" s="100">
        <f t="array" ref="K1430">index(Sheet1!$F$47:$K$64, C1430+1,B1430)</f>
        <v>1289.79864</v>
      </c>
      <c r="L1430" s="102">
        <f t="shared" si="18"/>
        <v>1331.902207</v>
      </c>
      <c r="M1430" s="83">
        <f>L1430/( 0.5*Sheet1!$F$18/12)</f>
        <v>1277.218162</v>
      </c>
      <c r="N1430" s="83">
        <f t="shared" si="19"/>
        <v>0.3667005919</v>
      </c>
      <c r="O1430" s="83">
        <f t="shared" si="20"/>
        <v>562.2991416</v>
      </c>
      <c r="P1430" s="83">
        <f t="shared" si="21"/>
        <v>0.1614410398</v>
      </c>
      <c r="Q1430" s="83">
        <f t="shared" si="22"/>
        <v>1</v>
      </c>
      <c r="R1430" s="86">
        <f t="shared" si="31"/>
        <v>172.9572483</v>
      </c>
      <c r="S1430" s="83" t="str">
        <f>min(R1430, offset(Sheet1!$K$9,B1430-1,0))</f>
        <v>#DIV/0!</v>
      </c>
      <c r="T1430" s="83">
        <f t="shared" si="30"/>
        <v>6139.553346</v>
      </c>
      <c r="U1430" s="83">
        <f t="shared" si="26"/>
        <v>0</v>
      </c>
      <c r="V1430" s="83" t="str">
        <f t="shared" si="27"/>
        <v>#DIV/0!</v>
      </c>
      <c r="W1430" s="83" t="str">
        <f t="shared" si="28"/>
        <v>#DIV/0!</v>
      </c>
    </row>
    <row r="1431" ht="12.75" customHeight="1">
      <c r="A1431" s="83">
        <f t="shared" si="29"/>
        <v>29.18</v>
      </c>
      <c r="B1431" s="83">
        <f>IF( ISERROR( MATCH(R1430,Sheet1!$K$9:$K$13,1) ), 1,  MATCH(R1430,Sheet1!$K$9:$K$13,1)+1)</f>
        <v>4</v>
      </c>
      <c r="C1431" s="94">
        <f>IF( ISERROR( MATCH(D1431,Sheet1!$B$25:$B$42) ), 1, MATCH(D1431,Sheet1!$B$25:$B$42))</f>
        <v>12</v>
      </c>
      <c r="D1431" s="83">
        <f>if(U1431, OFFSET(Sheet1!$P$9, 2*B1430-1, 0),T1430)</f>
        <v>6139.553346</v>
      </c>
      <c r="E1431" s="100">
        <f t="array" ref="E1431">index(Sheet1!$C$25:$H$42, C1431,B1431)</f>
        <v>169.0258934</v>
      </c>
      <c r="F1431" s="100">
        <f t="array" ref="F1431">index(Sheet1!$C$25:$H$42, C1431+1,B1431)</f>
        <v>183.1113845</v>
      </c>
      <c r="G1431" s="94">
        <f t="array" ref="G1431">index(Sheet1!$B$25:$B$42, C1431,1)</f>
        <v>6000</v>
      </c>
      <c r="H1431" s="94">
        <f t="array" ref="H1431">index(Sheet1!$B$25:$B$42, C1431+1,1)</f>
        <v>6500</v>
      </c>
      <c r="I1431" s="100">
        <f t="shared" si="17"/>
        <v>172.9572483</v>
      </c>
      <c r="J1431" s="100">
        <f t="array" ref="J1431">index(Sheet1!$F$47:$K$64, C1431,B1431)</f>
        <v>1347.9453</v>
      </c>
      <c r="K1431" s="100">
        <f t="array" ref="K1431">index(Sheet1!$F$47:$K$64, C1431+1,B1431)</f>
        <v>1289.79864</v>
      </c>
      <c r="L1431" s="102">
        <f t="shared" si="18"/>
        <v>1331.716178</v>
      </c>
      <c r="M1431" s="83">
        <f>L1431/( 0.5*Sheet1!$F$18/12)</f>
        <v>1277.039771</v>
      </c>
      <c r="N1431" s="83">
        <f t="shared" si="19"/>
        <v>0.3666493743</v>
      </c>
      <c r="O1431" s="83">
        <f t="shared" si="20"/>
        <v>562.5922689</v>
      </c>
      <c r="P1431" s="83">
        <f t="shared" si="21"/>
        <v>0.1615251992</v>
      </c>
      <c r="Q1431" s="83">
        <f t="shared" si="22"/>
        <v>1</v>
      </c>
      <c r="R1431" s="86">
        <f t="shared" si="31"/>
        <v>173.0022823</v>
      </c>
      <c r="S1431" s="83" t="str">
        <f>min(R1431, offset(Sheet1!$K$9,B1431-1,0))</f>
        <v>#DIV/0!</v>
      </c>
      <c r="T1431" s="83">
        <f t="shared" si="30"/>
        <v>6141.151944</v>
      </c>
      <c r="U1431" s="83">
        <f t="shared" si="26"/>
        <v>0</v>
      </c>
      <c r="V1431" s="83" t="str">
        <f t="shared" si="27"/>
        <v>#DIV/0!</v>
      </c>
      <c r="W1431" s="83" t="str">
        <f t="shared" si="28"/>
        <v>#DIV/0!</v>
      </c>
    </row>
    <row r="1432" ht="12.75" customHeight="1">
      <c r="A1432" s="83">
        <f t="shared" si="29"/>
        <v>29.2</v>
      </c>
      <c r="B1432" s="83">
        <f>IF( ISERROR( MATCH(R1431,Sheet1!$K$9:$K$13,1) ), 1,  MATCH(R1431,Sheet1!$K$9:$K$13,1)+1)</f>
        <v>4</v>
      </c>
      <c r="C1432" s="94">
        <f>IF( ISERROR( MATCH(D1432,Sheet1!$B$25:$B$42) ), 1, MATCH(D1432,Sheet1!$B$25:$B$42))</f>
        <v>12</v>
      </c>
      <c r="D1432" s="83">
        <f>if(U1432, OFFSET(Sheet1!$P$9, 2*B1431-1, 0),T1431)</f>
        <v>6141.151944</v>
      </c>
      <c r="E1432" s="100">
        <f t="array" ref="E1432">index(Sheet1!$C$25:$H$42, C1432,B1432)</f>
        <v>169.0258934</v>
      </c>
      <c r="F1432" s="100">
        <f t="array" ref="F1432">index(Sheet1!$C$25:$H$42, C1432+1,B1432)</f>
        <v>183.1113845</v>
      </c>
      <c r="G1432" s="94">
        <f t="array" ref="G1432">index(Sheet1!$B$25:$B$42, C1432,1)</f>
        <v>6000</v>
      </c>
      <c r="H1432" s="94">
        <f t="array" ref="H1432">index(Sheet1!$B$25:$B$42, C1432+1,1)</f>
        <v>6500</v>
      </c>
      <c r="I1432" s="100">
        <f t="shared" si="17"/>
        <v>173.0022823</v>
      </c>
      <c r="J1432" s="100">
        <f t="array" ref="J1432">index(Sheet1!$F$47:$K$64, C1432,B1432)</f>
        <v>1347.9453</v>
      </c>
      <c r="K1432" s="100">
        <f t="array" ref="K1432">index(Sheet1!$F$47:$K$64, C1432+1,B1432)</f>
        <v>1289.79864</v>
      </c>
      <c r="L1432" s="102">
        <f t="shared" si="18"/>
        <v>1331.530272</v>
      </c>
      <c r="M1432" s="83">
        <f>L1432/( 0.5*Sheet1!$F$18/12)</f>
        <v>1276.861497</v>
      </c>
      <c r="N1432" s="83">
        <f t="shared" si="19"/>
        <v>0.3665981904</v>
      </c>
      <c r="O1432" s="83">
        <f t="shared" si="20"/>
        <v>562.8852792</v>
      </c>
      <c r="P1432" s="83">
        <f t="shared" si="21"/>
        <v>0.1616093251</v>
      </c>
      <c r="Q1432" s="83">
        <f t="shared" si="22"/>
        <v>1</v>
      </c>
      <c r="R1432" s="86">
        <f t="shared" si="31"/>
        <v>173.0472867</v>
      </c>
      <c r="S1432" s="83" t="str">
        <f>min(R1432, offset(Sheet1!$K$9,B1432-1,0))</f>
        <v>#DIV/0!</v>
      </c>
      <c r="T1432" s="83">
        <f t="shared" si="30"/>
        <v>6142.749488</v>
      </c>
      <c r="U1432" s="83">
        <f t="shared" si="26"/>
        <v>0</v>
      </c>
      <c r="V1432" s="83" t="str">
        <f t="shared" si="27"/>
        <v>#DIV/0!</v>
      </c>
      <c r="W1432" s="83" t="str">
        <f t="shared" si="28"/>
        <v>#DIV/0!</v>
      </c>
    </row>
    <row r="1433" ht="12.75" customHeight="1">
      <c r="A1433" s="83">
        <f t="shared" si="29"/>
        <v>29.22</v>
      </c>
      <c r="B1433" s="83">
        <f>IF( ISERROR( MATCH(R1432,Sheet1!$K$9:$K$13,1) ), 1,  MATCH(R1432,Sheet1!$K$9:$K$13,1)+1)</f>
        <v>4</v>
      </c>
      <c r="C1433" s="94">
        <f>IF( ISERROR( MATCH(D1433,Sheet1!$B$25:$B$42) ), 1, MATCH(D1433,Sheet1!$B$25:$B$42))</f>
        <v>12</v>
      </c>
      <c r="D1433" s="83">
        <f>if(U1433, OFFSET(Sheet1!$P$9, 2*B1432-1, 0),T1432)</f>
        <v>6142.749488</v>
      </c>
      <c r="E1433" s="100">
        <f t="array" ref="E1433">index(Sheet1!$C$25:$H$42, C1433,B1433)</f>
        <v>169.0258934</v>
      </c>
      <c r="F1433" s="100">
        <f t="array" ref="F1433">index(Sheet1!$C$25:$H$42, C1433+1,B1433)</f>
        <v>183.1113845</v>
      </c>
      <c r="G1433" s="94">
        <f t="array" ref="G1433">index(Sheet1!$B$25:$B$42, C1433,1)</f>
        <v>6000</v>
      </c>
      <c r="H1433" s="94">
        <f t="array" ref="H1433">index(Sheet1!$B$25:$B$42, C1433+1,1)</f>
        <v>6500</v>
      </c>
      <c r="I1433" s="100">
        <f t="shared" si="17"/>
        <v>173.0472867</v>
      </c>
      <c r="J1433" s="100">
        <f t="array" ref="J1433">index(Sheet1!$F$47:$K$64, C1433,B1433)</f>
        <v>1347.9453</v>
      </c>
      <c r="K1433" s="100">
        <f t="array" ref="K1433">index(Sheet1!$F$47:$K$64, C1433+1,B1433)</f>
        <v>1289.79864</v>
      </c>
      <c r="L1433" s="102">
        <f t="shared" si="18"/>
        <v>1331.344488</v>
      </c>
      <c r="M1433" s="83">
        <f>L1433/( 0.5*Sheet1!$F$18/12)</f>
        <v>1276.683341</v>
      </c>
      <c r="N1433" s="83">
        <f t="shared" si="19"/>
        <v>0.3665470402</v>
      </c>
      <c r="O1433" s="83">
        <f t="shared" si="20"/>
        <v>563.1781724</v>
      </c>
      <c r="P1433" s="83">
        <f t="shared" si="21"/>
        <v>0.1616934173</v>
      </c>
      <c r="Q1433" s="83">
        <f t="shared" si="22"/>
        <v>1</v>
      </c>
      <c r="R1433" s="86">
        <f t="shared" si="31"/>
        <v>173.0922614</v>
      </c>
      <c r="S1433" s="83" t="str">
        <f>min(R1433, offset(Sheet1!$K$9,B1433-1,0))</f>
        <v>#DIV/0!</v>
      </c>
      <c r="T1433" s="83">
        <f t="shared" si="30"/>
        <v>6144.345978</v>
      </c>
      <c r="U1433" s="83">
        <f t="shared" si="26"/>
        <v>0</v>
      </c>
      <c r="V1433" s="83" t="str">
        <f t="shared" si="27"/>
        <v>#DIV/0!</v>
      </c>
      <c r="W1433" s="83" t="str">
        <f t="shared" si="28"/>
        <v>#DIV/0!</v>
      </c>
    </row>
    <row r="1434" ht="12.75" customHeight="1">
      <c r="A1434" s="83">
        <f t="shared" si="29"/>
        <v>29.24</v>
      </c>
      <c r="B1434" s="83">
        <f>IF( ISERROR( MATCH(R1433,Sheet1!$K$9:$K$13,1) ), 1,  MATCH(R1433,Sheet1!$K$9:$K$13,1)+1)</f>
        <v>4</v>
      </c>
      <c r="C1434" s="94">
        <f>IF( ISERROR( MATCH(D1434,Sheet1!$B$25:$B$42) ), 1, MATCH(D1434,Sheet1!$B$25:$B$42))</f>
        <v>12</v>
      </c>
      <c r="D1434" s="83">
        <f>if(U1434, OFFSET(Sheet1!$P$9, 2*B1433-1, 0),T1433)</f>
        <v>6144.345978</v>
      </c>
      <c r="E1434" s="100">
        <f t="array" ref="E1434">index(Sheet1!$C$25:$H$42, C1434,B1434)</f>
        <v>169.0258934</v>
      </c>
      <c r="F1434" s="100">
        <f t="array" ref="F1434">index(Sheet1!$C$25:$H$42, C1434+1,B1434)</f>
        <v>183.1113845</v>
      </c>
      <c r="G1434" s="94">
        <f t="array" ref="G1434">index(Sheet1!$B$25:$B$42, C1434,1)</f>
        <v>6000</v>
      </c>
      <c r="H1434" s="94">
        <f t="array" ref="H1434">index(Sheet1!$B$25:$B$42, C1434+1,1)</f>
        <v>6500</v>
      </c>
      <c r="I1434" s="100">
        <f t="shared" si="17"/>
        <v>173.0922614</v>
      </c>
      <c r="J1434" s="100">
        <f t="array" ref="J1434">index(Sheet1!$F$47:$K$64, C1434,B1434)</f>
        <v>1347.9453</v>
      </c>
      <c r="K1434" s="100">
        <f t="array" ref="K1434">index(Sheet1!$F$47:$K$64, C1434+1,B1434)</f>
        <v>1289.79864</v>
      </c>
      <c r="L1434" s="102">
        <f t="shared" si="18"/>
        <v>1331.158827</v>
      </c>
      <c r="M1434" s="83">
        <f>L1434/( 0.5*Sheet1!$F$18/12)</f>
        <v>1276.505303</v>
      </c>
      <c r="N1434" s="83">
        <f t="shared" si="19"/>
        <v>0.3664959238</v>
      </c>
      <c r="O1434" s="83">
        <f t="shared" si="20"/>
        <v>563.4709484</v>
      </c>
      <c r="P1434" s="83">
        <f t="shared" si="21"/>
        <v>0.1617774759</v>
      </c>
      <c r="Q1434" s="83">
        <f t="shared" si="22"/>
        <v>1</v>
      </c>
      <c r="R1434" s="86">
        <f t="shared" si="31"/>
        <v>173.1372064</v>
      </c>
      <c r="S1434" s="83" t="str">
        <f>min(R1434, offset(Sheet1!$K$9,B1434-1,0))</f>
        <v>#DIV/0!</v>
      </c>
      <c r="T1434" s="83">
        <f t="shared" si="30"/>
        <v>6145.941414</v>
      </c>
      <c r="U1434" s="83">
        <f t="shared" si="26"/>
        <v>0</v>
      </c>
      <c r="V1434" s="83" t="str">
        <f t="shared" si="27"/>
        <v>#DIV/0!</v>
      </c>
      <c r="W1434" s="83" t="str">
        <f t="shared" si="28"/>
        <v>#DIV/0!</v>
      </c>
    </row>
    <row r="1435" ht="12.75" customHeight="1">
      <c r="A1435" s="83">
        <f t="shared" si="29"/>
        <v>29.26</v>
      </c>
      <c r="B1435" s="83">
        <f>IF( ISERROR( MATCH(R1434,Sheet1!$K$9:$K$13,1) ), 1,  MATCH(R1434,Sheet1!$K$9:$K$13,1)+1)</f>
        <v>4</v>
      </c>
      <c r="C1435" s="94">
        <f>IF( ISERROR( MATCH(D1435,Sheet1!$B$25:$B$42) ), 1, MATCH(D1435,Sheet1!$B$25:$B$42))</f>
        <v>12</v>
      </c>
      <c r="D1435" s="83">
        <f>if(U1435, OFFSET(Sheet1!$P$9, 2*B1434-1, 0),T1434)</f>
        <v>6145.941414</v>
      </c>
      <c r="E1435" s="100">
        <f t="array" ref="E1435">index(Sheet1!$C$25:$H$42, C1435,B1435)</f>
        <v>169.0258934</v>
      </c>
      <c r="F1435" s="100">
        <f t="array" ref="F1435">index(Sheet1!$C$25:$H$42, C1435+1,B1435)</f>
        <v>183.1113845</v>
      </c>
      <c r="G1435" s="94">
        <f t="array" ref="G1435">index(Sheet1!$B$25:$B$42, C1435,1)</f>
        <v>6000</v>
      </c>
      <c r="H1435" s="94">
        <f t="array" ref="H1435">index(Sheet1!$B$25:$B$42, C1435+1,1)</f>
        <v>6500</v>
      </c>
      <c r="I1435" s="100">
        <f t="shared" si="17"/>
        <v>173.1372064</v>
      </c>
      <c r="J1435" s="100">
        <f t="array" ref="J1435">index(Sheet1!$F$47:$K$64, C1435,B1435)</f>
        <v>1347.9453</v>
      </c>
      <c r="K1435" s="100">
        <f t="array" ref="K1435">index(Sheet1!$F$47:$K$64, C1435+1,B1435)</f>
        <v>1289.79864</v>
      </c>
      <c r="L1435" s="102">
        <f t="shared" si="18"/>
        <v>1330.973288</v>
      </c>
      <c r="M1435" s="83">
        <f>L1435/( 0.5*Sheet1!$F$18/12)</f>
        <v>1276.327382</v>
      </c>
      <c r="N1435" s="83">
        <f t="shared" si="19"/>
        <v>0.3664448412</v>
      </c>
      <c r="O1435" s="83">
        <f t="shared" si="20"/>
        <v>563.7636073</v>
      </c>
      <c r="P1435" s="83">
        <f t="shared" si="21"/>
        <v>0.1618615008</v>
      </c>
      <c r="Q1435" s="83">
        <f t="shared" si="22"/>
        <v>1</v>
      </c>
      <c r="R1435" s="86">
        <f t="shared" si="31"/>
        <v>173.1821218</v>
      </c>
      <c r="S1435" s="83" t="str">
        <f>min(R1435, offset(Sheet1!$K$9,B1435-1,0))</f>
        <v>#DIV/0!</v>
      </c>
      <c r="T1435" s="83">
        <f t="shared" si="30"/>
        <v>6147.535797</v>
      </c>
      <c r="U1435" s="83">
        <f t="shared" si="26"/>
        <v>0</v>
      </c>
      <c r="V1435" s="83" t="str">
        <f t="shared" si="27"/>
        <v>#DIV/0!</v>
      </c>
      <c r="W1435" s="83" t="str">
        <f t="shared" si="28"/>
        <v>#DIV/0!</v>
      </c>
    </row>
    <row r="1436" ht="12.75" customHeight="1">
      <c r="A1436" s="83">
        <f t="shared" si="29"/>
        <v>29.28</v>
      </c>
      <c r="B1436" s="83">
        <f>IF( ISERROR( MATCH(R1435,Sheet1!$K$9:$K$13,1) ), 1,  MATCH(R1435,Sheet1!$K$9:$K$13,1)+1)</f>
        <v>4</v>
      </c>
      <c r="C1436" s="94">
        <f>IF( ISERROR( MATCH(D1436,Sheet1!$B$25:$B$42) ), 1, MATCH(D1436,Sheet1!$B$25:$B$42))</f>
        <v>12</v>
      </c>
      <c r="D1436" s="83">
        <f>if(U1436, OFFSET(Sheet1!$P$9, 2*B1435-1, 0),T1435)</f>
        <v>6147.535797</v>
      </c>
      <c r="E1436" s="100">
        <f t="array" ref="E1436">index(Sheet1!$C$25:$H$42, C1436,B1436)</f>
        <v>169.0258934</v>
      </c>
      <c r="F1436" s="100">
        <f t="array" ref="F1436">index(Sheet1!$C$25:$H$42, C1436+1,B1436)</f>
        <v>183.1113845</v>
      </c>
      <c r="G1436" s="94">
        <f t="array" ref="G1436">index(Sheet1!$B$25:$B$42, C1436,1)</f>
        <v>6000</v>
      </c>
      <c r="H1436" s="94">
        <f t="array" ref="H1436">index(Sheet1!$B$25:$B$42, C1436+1,1)</f>
        <v>6500</v>
      </c>
      <c r="I1436" s="100">
        <f t="shared" si="17"/>
        <v>173.1821218</v>
      </c>
      <c r="J1436" s="100">
        <f t="array" ref="J1436">index(Sheet1!$F$47:$K$64, C1436,B1436)</f>
        <v>1347.9453</v>
      </c>
      <c r="K1436" s="100">
        <f t="array" ref="K1436">index(Sheet1!$F$47:$K$64, C1436+1,B1436)</f>
        <v>1289.79864</v>
      </c>
      <c r="L1436" s="102">
        <f t="shared" si="18"/>
        <v>1330.787872</v>
      </c>
      <c r="M1436" s="83">
        <f>L1436/( 0.5*Sheet1!$F$18/12)</f>
        <v>1276.149578</v>
      </c>
      <c r="N1436" s="83">
        <f t="shared" si="19"/>
        <v>0.3663937922</v>
      </c>
      <c r="O1436" s="83">
        <f t="shared" si="20"/>
        <v>564.0561489</v>
      </c>
      <c r="P1436" s="83">
        <f t="shared" si="21"/>
        <v>0.1619454921</v>
      </c>
      <c r="Q1436" s="83">
        <f t="shared" si="22"/>
        <v>1</v>
      </c>
      <c r="R1436" s="86">
        <f t="shared" si="31"/>
        <v>173.2270074</v>
      </c>
      <c r="S1436" s="83" t="str">
        <f>min(R1436, offset(Sheet1!$K$9,B1436-1,0))</f>
        <v>#DIV/0!</v>
      </c>
      <c r="T1436" s="83">
        <f t="shared" si="30"/>
        <v>6149.129128</v>
      </c>
      <c r="U1436" s="83">
        <f t="shared" si="26"/>
        <v>0</v>
      </c>
      <c r="V1436" s="83" t="str">
        <f t="shared" si="27"/>
        <v>#DIV/0!</v>
      </c>
      <c r="W1436" s="83" t="str">
        <f t="shared" si="28"/>
        <v>#DIV/0!</v>
      </c>
    </row>
    <row r="1437" ht="12.75" customHeight="1">
      <c r="A1437" s="83">
        <f t="shared" si="29"/>
        <v>29.3</v>
      </c>
      <c r="B1437" s="83">
        <f>IF( ISERROR( MATCH(R1436,Sheet1!$K$9:$K$13,1) ), 1,  MATCH(R1436,Sheet1!$K$9:$K$13,1)+1)</f>
        <v>4</v>
      </c>
      <c r="C1437" s="94">
        <f>IF( ISERROR( MATCH(D1437,Sheet1!$B$25:$B$42) ), 1, MATCH(D1437,Sheet1!$B$25:$B$42))</f>
        <v>12</v>
      </c>
      <c r="D1437" s="83">
        <f>if(U1437, OFFSET(Sheet1!$P$9, 2*B1436-1, 0),T1436)</f>
        <v>6149.129128</v>
      </c>
      <c r="E1437" s="100">
        <f t="array" ref="E1437">index(Sheet1!$C$25:$H$42, C1437,B1437)</f>
        <v>169.0258934</v>
      </c>
      <c r="F1437" s="100">
        <f t="array" ref="F1437">index(Sheet1!$C$25:$H$42, C1437+1,B1437)</f>
        <v>183.1113845</v>
      </c>
      <c r="G1437" s="94">
        <f t="array" ref="G1437">index(Sheet1!$B$25:$B$42, C1437,1)</f>
        <v>6000</v>
      </c>
      <c r="H1437" s="94">
        <f t="array" ref="H1437">index(Sheet1!$B$25:$B$42, C1437+1,1)</f>
        <v>6500</v>
      </c>
      <c r="I1437" s="100">
        <f t="shared" si="17"/>
        <v>173.2270074</v>
      </c>
      <c r="J1437" s="100">
        <f t="array" ref="J1437">index(Sheet1!$F$47:$K$64, C1437,B1437)</f>
        <v>1347.9453</v>
      </c>
      <c r="K1437" s="100">
        <f t="array" ref="K1437">index(Sheet1!$F$47:$K$64, C1437+1,B1437)</f>
        <v>1289.79864</v>
      </c>
      <c r="L1437" s="102">
        <f t="shared" si="18"/>
        <v>1330.602579</v>
      </c>
      <c r="M1437" s="83">
        <f>L1437/( 0.5*Sheet1!$F$18/12)</f>
        <v>1275.971892</v>
      </c>
      <c r="N1437" s="83">
        <f t="shared" si="19"/>
        <v>0.366342777</v>
      </c>
      <c r="O1437" s="83">
        <f t="shared" si="20"/>
        <v>564.3485732</v>
      </c>
      <c r="P1437" s="83">
        <f t="shared" si="21"/>
        <v>0.1620294497</v>
      </c>
      <c r="Q1437" s="83">
        <f t="shared" si="22"/>
        <v>1</v>
      </c>
      <c r="R1437" s="86">
        <f t="shared" si="31"/>
        <v>173.2718635</v>
      </c>
      <c r="S1437" s="83" t="str">
        <f>min(R1437, offset(Sheet1!$K$9,B1437-1,0))</f>
        <v>#DIV/0!</v>
      </c>
      <c r="T1437" s="83">
        <f t="shared" si="30"/>
        <v>6150.721407</v>
      </c>
      <c r="U1437" s="83">
        <f t="shared" si="26"/>
        <v>0</v>
      </c>
      <c r="V1437" s="83" t="str">
        <f t="shared" si="27"/>
        <v>#DIV/0!</v>
      </c>
      <c r="W1437" s="83" t="str">
        <f t="shared" si="28"/>
        <v>#DIV/0!</v>
      </c>
    </row>
    <row r="1438" ht="12.75" customHeight="1">
      <c r="A1438" s="83">
        <f t="shared" si="29"/>
        <v>29.32</v>
      </c>
      <c r="B1438" s="83">
        <f>IF( ISERROR( MATCH(R1437,Sheet1!$K$9:$K$13,1) ), 1,  MATCH(R1437,Sheet1!$K$9:$K$13,1)+1)</f>
        <v>4</v>
      </c>
      <c r="C1438" s="94">
        <f>IF( ISERROR( MATCH(D1438,Sheet1!$B$25:$B$42) ), 1, MATCH(D1438,Sheet1!$B$25:$B$42))</f>
        <v>12</v>
      </c>
      <c r="D1438" s="83">
        <f>if(U1438, OFFSET(Sheet1!$P$9, 2*B1437-1, 0),T1437)</f>
        <v>6150.721407</v>
      </c>
      <c r="E1438" s="100">
        <f t="array" ref="E1438">index(Sheet1!$C$25:$H$42, C1438,B1438)</f>
        <v>169.0258934</v>
      </c>
      <c r="F1438" s="100">
        <f t="array" ref="F1438">index(Sheet1!$C$25:$H$42, C1438+1,B1438)</f>
        <v>183.1113845</v>
      </c>
      <c r="G1438" s="94">
        <f t="array" ref="G1438">index(Sheet1!$B$25:$B$42, C1438,1)</f>
        <v>6000</v>
      </c>
      <c r="H1438" s="94">
        <f t="array" ref="H1438">index(Sheet1!$B$25:$B$42, C1438+1,1)</f>
        <v>6500</v>
      </c>
      <c r="I1438" s="100">
        <f t="shared" si="17"/>
        <v>173.2718635</v>
      </c>
      <c r="J1438" s="100">
        <f t="array" ref="J1438">index(Sheet1!$F$47:$K$64, C1438,B1438)</f>
        <v>1347.9453</v>
      </c>
      <c r="K1438" s="100">
        <f t="array" ref="K1438">index(Sheet1!$F$47:$K$64, C1438+1,B1438)</f>
        <v>1289.79864</v>
      </c>
      <c r="L1438" s="102">
        <f t="shared" si="18"/>
        <v>1330.417407</v>
      </c>
      <c r="M1438" s="83">
        <f>L1438/( 0.5*Sheet1!$F$18/12)</f>
        <v>1275.794323</v>
      </c>
      <c r="N1438" s="83">
        <f t="shared" si="19"/>
        <v>0.3662917954</v>
      </c>
      <c r="O1438" s="83">
        <f t="shared" si="20"/>
        <v>564.6408802</v>
      </c>
      <c r="P1438" s="83">
        <f t="shared" si="21"/>
        <v>0.1621133736</v>
      </c>
      <c r="Q1438" s="83">
        <f t="shared" si="22"/>
        <v>1</v>
      </c>
      <c r="R1438" s="86">
        <f t="shared" si="31"/>
        <v>173.31669</v>
      </c>
      <c r="S1438" s="83" t="str">
        <f>min(R1438, offset(Sheet1!$K$9,B1438-1,0))</f>
        <v>#DIV/0!</v>
      </c>
      <c r="T1438" s="83">
        <f t="shared" si="30"/>
        <v>6152.312635</v>
      </c>
      <c r="U1438" s="83">
        <f t="shared" si="26"/>
        <v>0</v>
      </c>
      <c r="V1438" s="83" t="str">
        <f t="shared" si="27"/>
        <v>#DIV/0!</v>
      </c>
      <c r="W1438" s="83" t="str">
        <f t="shared" si="28"/>
        <v>#DIV/0!</v>
      </c>
    </row>
    <row r="1439" ht="12.75" customHeight="1">
      <c r="A1439" s="83">
        <f t="shared" si="29"/>
        <v>29.34</v>
      </c>
      <c r="B1439" s="83">
        <f>IF( ISERROR( MATCH(R1438,Sheet1!$K$9:$K$13,1) ), 1,  MATCH(R1438,Sheet1!$K$9:$K$13,1)+1)</f>
        <v>4</v>
      </c>
      <c r="C1439" s="94">
        <f>IF( ISERROR( MATCH(D1439,Sheet1!$B$25:$B$42) ), 1, MATCH(D1439,Sheet1!$B$25:$B$42))</f>
        <v>12</v>
      </c>
      <c r="D1439" s="83">
        <f>if(U1439, OFFSET(Sheet1!$P$9, 2*B1438-1, 0),T1438)</f>
        <v>6152.312635</v>
      </c>
      <c r="E1439" s="100">
        <f t="array" ref="E1439">index(Sheet1!$C$25:$H$42, C1439,B1439)</f>
        <v>169.0258934</v>
      </c>
      <c r="F1439" s="100">
        <f t="array" ref="F1439">index(Sheet1!$C$25:$H$42, C1439+1,B1439)</f>
        <v>183.1113845</v>
      </c>
      <c r="G1439" s="94">
        <f t="array" ref="G1439">index(Sheet1!$B$25:$B$42, C1439,1)</f>
        <v>6000</v>
      </c>
      <c r="H1439" s="94">
        <f t="array" ref="H1439">index(Sheet1!$B$25:$B$42, C1439+1,1)</f>
        <v>6500</v>
      </c>
      <c r="I1439" s="100">
        <f t="shared" si="17"/>
        <v>173.31669</v>
      </c>
      <c r="J1439" s="100">
        <f t="array" ref="J1439">index(Sheet1!$F$47:$K$64, C1439,B1439)</f>
        <v>1347.9453</v>
      </c>
      <c r="K1439" s="100">
        <f t="array" ref="K1439">index(Sheet1!$F$47:$K$64, C1439+1,B1439)</f>
        <v>1289.79864</v>
      </c>
      <c r="L1439" s="102">
        <f t="shared" si="18"/>
        <v>1330.232358</v>
      </c>
      <c r="M1439" s="83">
        <f>L1439/( 0.5*Sheet1!$F$18/12)</f>
        <v>1275.616872</v>
      </c>
      <c r="N1439" s="83">
        <f t="shared" si="19"/>
        <v>0.3662408475</v>
      </c>
      <c r="O1439" s="83">
        <f t="shared" si="20"/>
        <v>564.9330698</v>
      </c>
      <c r="P1439" s="83">
        <f t="shared" si="21"/>
        <v>0.1621972638</v>
      </c>
      <c r="Q1439" s="83">
        <f t="shared" si="22"/>
        <v>1</v>
      </c>
      <c r="R1439" s="86">
        <f t="shared" si="31"/>
        <v>173.3614868</v>
      </c>
      <c r="S1439" s="83" t="str">
        <f>min(R1439, offset(Sheet1!$K$9,B1439-1,0))</f>
        <v>#DIV/0!</v>
      </c>
      <c r="T1439" s="83">
        <f t="shared" si="30"/>
        <v>6153.902811</v>
      </c>
      <c r="U1439" s="83">
        <f t="shared" si="26"/>
        <v>0</v>
      </c>
      <c r="V1439" s="83" t="str">
        <f t="shared" si="27"/>
        <v>#DIV/0!</v>
      </c>
      <c r="W1439" s="83" t="str">
        <f t="shared" si="28"/>
        <v>#DIV/0!</v>
      </c>
    </row>
    <row r="1440" ht="12.75" customHeight="1">
      <c r="A1440" s="83">
        <f t="shared" si="29"/>
        <v>29.36</v>
      </c>
      <c r="B1440" s="83">
        <f>IF( ISERROR( MATCH(R1439,Sheet1!$K$9:$K$13,1) ), 1,  MATCH(R1439,Sheet1!$K$9:$K$13,1)+1)</f>
        <v>4</v>
      </c>
      <c r="C1440" s="94">
        <f>IF( ISERROR( MATCH(D1440,Sheet1!$B$25:$B$42) ), 1, MATCH(D1440,Sheet1!$B$25:$B$42))</f>
        <v>12</v>
      </c>
      <c r="D1440" s="83">
        <f>if(U1440, OFFSET(Sheet1!$P$9, 2*B1439-1, 0),T1439)</f>
        <v>6153.902811</v>
      </c>
      <c r="E1440" s="100">
        <f t="array" ref="E1440">index(Sheet1!$C$25:$H$42, C1440,B1440)</f>
        <v>169.0258934</v>
      </c>
      <c r="F1440" s="100">
        <f t="array" ref="F1440">index(Sheet1!$C$25:$H$42, C1440+1,B1440)</f>
        <v>183.1113845</v>
      </c>
      <c r="G1440" s="94">
        <f t="array" ref="G1440">index(Sheet1!$B$25:$B$42, C1440,1)</f>
        <v>6000</v>
      </c>
      <c r="H1440" s="94">
        <f t="array" ref="H1440">index(Sheet1!$B$25:$B$42, C1440+1,1)</f>
        <v>6500</v>
      </c>
      <c r="I1440" s="100">
        <f t="shared" si="17"/>
        <v>173.3614868</v>
      </c>
      <c r="J1440" s="100">
        <f t="array" ref="J1440">index(Sheet1!$F$47:$K$64, C1440,B1440)</f>
        <v>1347.9453</v>
      </c>
      <c r="K1440" s="100">
        <f t="array" ref="K1440">index(Sheet1!$F$47:$K$64, C1440+1,B1440)</f>
        <v>1289.79864</v>
      </c>
      <c r="L1440" s="102">
        <f t="shared" si="18"/>
        <v>1330.047431</v>
      </c>
      <c r="M1440" s="83">
        <f>L1440/( 0.5*Sheet1!$F$18/12)</f>
        <v>1275.439538</v>
      </c>
      <c r="N1440" s="83">
        <f t="shared" si="19"/>
        <v>0.3661899333</v>
      </c>
      <c r="O1440" s="83">
        <f t="shared" si="20"/>
        <v>565.2251419</v>
      </c>
      <c r="P1440" s="83">
        <f t="shared" si="21"/>
        <v>0.1622811203</v>
      </c>
      <c r="Q1440" s="83">
        <f t="shared" si="22"/>
        <v>1</v>
      </c>
      <c r="R1440" s="86">
        <f t="shared" si="31"/>
        <v>173.406254</v>
      </c>
      <c r="S1440" s="83" t="str">
        <f>min(R1440, offset(Sheet1!$K$9,B1440-1,0))</f>
        <v>#DIV/0!</v>
      </c>
      <c r="T1440" s="83">
        <f t="shared" si="30"/>
        <v>6155.491938</v>
      </c>
      <c r="U1440" s="83">
        <f t="shared" si="26"/>
        <v>0</v>
      </c>
      <c r="V1440" s="83" t="str">
        <f t="shared" si="27"/>
        <v>#DIV/0!</v>
      </c>
      <c r="W1440" s="83" t="str">
        <f t="shared" si="28"/>
        <v>#DIV/0!</v>
      </c>
    </row>
    <row r="1441" ht="12.75" customHeight="1">
      <c r="A1441" s="83">
        <f t="shared" si="29"/>
        <v>29.38</v>
      </c>
      <c r="B1441" s="83">
        <f>IF( ISERROR( MATCH(R1440,Sheet1!$K$9:$K$13,1) ), 1,  MATCH(R1440,Sheet1!$K$9:$K$13,1)+1)</f>
        <v>4</v>
      </c>
      <c r="C1441" s="94">
        <f>IF( ISERROR( MATCH(D1441,Sheet1!$B$25:$B$42) ), 1, MATCH(D1441,Sheet1!$B$25:$B$42))</f>
        <v>12</v>
      </c>
      <c r="D1441" s="83">
        <f>if(U1441, OFFSET(Sheet1!$P$9, 2*B1440-1, 0),T1440)</f>
        <v>6155.491938</v>
      </c>
      <c r="E1441" s="100">
        <f t="array" ref="E1441">index(Sheet1!$C$25:$H$42, C1441,B1441)</f>
        <v>169.0258934</v>
      </c>
      <c r="F1441" s="100">
        <f t="array" ref="F1441">index(Sheet1!$C$25:$H$42, C1441+1,B1441)</f>
        <v>183.1113845</v>
      </c>
      <c r="G1441" s="94">
        <f t="array" ref="G1441">index(Sheet1!$B$25:$B$42, C1441,1)</f>
        <v>6000</v>
      </c>
      <c r="H1441" s="94">
        <f t="array" ref="H1441">index(Sheet1!$B$25:$B$42, C1441+1,1)</f>
        <v>6500</v>
      </c>
      <c r="I1441" s="100">
        <f t="shared" si="17"/>
        <v>173.406254</v>
      </c>
      <c r="J1441" s="100">
        <f t="array" ref="J1441">index(Sheet1!$F$47:$K$64, C1441,B1441)</f>
        <v>1347.9453</v>
      </c>
      <c r="K1441" s="100">
        <f t="array" ref="K1441">index(Sheet1!$F$47:$K$64, C1441+1,B1441)</f>
        <v>1289.79864</v>
      </c>
      <c r="L1441" s="102">
        <f t="shared" si="18"/>
        <v>1329.862626</v>
      </c>
      <c r="M1441" s="83">
        <f>L1441/( 0.5*Sheet1!$F$18/12)</f>
        <v>1275.26232</v>
      </c>
      <c r="N1441" s="83">
        <f t="shared" si="19"/>
        <v>0.3661390526</v>
      </c>
      <c r="O1441" s="83">
        <f t="shared" si="20"/>
        <v>565.5170966</v>
      </c>
      <c r="P1441" s="83">
        <f t="shared" si="21"/>
        <v>0.162364943</v>
      </c>
      <c r="Q1441" s="83">
        <f t="shared" si="22"/>
        <v>1</v>
      </c>
      <c r="R1441" s="86">
        <f t="shared" si="31"/>
        <v>173.4509917</v>
      </c>
      <c r="S1441" s="83" t="str">
        <f>min(R1441, offset(Sheet1!$K$9,B1441-1,0))</f>
        <v>#DIV/0!</v>
      </c>
      <c r="T1441" s="83">
        <f t="shared" si="30"/>
        <v>6157.080014</v>
      </c>
      <c r="U1441" s="83">
        <f t="shared" si="26"/>
        <v>0</v>
      </c>
      <c r="V1441" s="83" t="str">
        <f t="shared" si="27"/>
        <v>#DIV/0!</v>
      </c>
      <c r="W1441" s="83" t="str">
        <f t="shared" si="28"/>
        <v>#DIV/0!</v>
      </c>
    </row>
    <row r="1442" ht="12.75" customHeight="1">
      <c r="A1442" s="83">
        <f t="shared" si="29"/>
        <v>29.4</v>
      </c>
      <c r="B1442" s="83">
        <f>IF( ISERROR( MATCH(R1441,Sheet1!$K$9:$K$13,1) ), 1,  MATCH(R1441,Sheet1!$K$9:$K$13,1)+1)</f>
        <v>4</v>
      </c>
      <c r="C1442" s="94">
        <f>IF( ISERROR( MATCH(D1442,Sheet1!$B$25:$B$42) ), 1, MATCH(D1442,Sheet1!$B$25:$B$42))</f>
        <v>12</v>
      </c>
      <c r="D1442" s="83">
        <f>if(U1442, OFFSET(Sheet1!$P$9, 2*B1441-1, 0),T1441)</f>
        <v>6157.080014</v>
      </c>
      <c r="E1442" s="100">
        <f t="array" ref="E1442">index(Sheet1!$C$25:$H$42, C1442,B1442)</f>
        <v>169.0258934</v>
      </c>
      <c r="F1442" s="100">
        <f t="array" ref="F1442">index(Sheet1!$C$25:$H$42, C1442+1,B1442)</f>
        <v>183.1113845</v>
      </c>
      <c r="G1442" s="94">
        <f t="array" ref="G1442">index(Sheet1!$B$25:$B$42, C1442,1)</f>
        <v>6000</v>
      </c>
      <c r="H1442" s="94">
        <f t="array" ref="H1442">index(Sheet1!$B$25:$B$42, C1442+1,1)</f>
        <v>6500</v>
      </c>
      <c r="I1442" s="100">
        <f t="shared" si="17"/>
        <v>173.4509917</v>
      </c>
      <c r="J1442" s="100">
        <f t="array" ref="J1442">index(Sheet1!$F$47:$K$64, C1442,B1442)</f>
        <v>1347.9453</v>
      </c>
      <c r="K1442" s="100">
        <f t="array" ref="K1442">index(Sheet1!$F$47:$K$64, C1442+1,B1442)</f>
        <v>1289.79864</v>
      </c>
      <c r="L1442" s="102">
        <f t="shared" si="18"/>
        <v>1329.677944</v>
      </c>
      <c r="M1442" s="83">
        <f>L1442/( 0.5*Sheet1!$F$18/12)</f>
        <v>1275.08522</v>
      </c>
      <c r="N1442" s="83">
        <f t="shared" si="19"/>
        <v>0.3660882056</v>
      </c>
      <c r="O1442" s="83">
        <f t="shared" si="20"/>
        <v>565.8089336</v>
      </c>
      <c r="P1442" s="83">
        <f t="shared" si="21"/>
        <v>0.162448732</v>
      </c>
      <c r="Q1442" s="83">
        <f t="shared" si="22"/>
        <v>1</v>
      </c>
      <c r="R1442" s="86">
        <f t="shared" si="31"/>
        <v>173.4956998</v>
      </c>
      <c r="S1442" s="83" t="str">
        <f>min(R1442, offset(Sheet1!$K$9,B1442-1,0))</f>
        <v>#DIV/0!</v>
      </c>
      <c r="T1442" s="83">
        <f t="shared" si="30"/>
        <v>6158.667042</v>
      </c>
      <c r="U1442" s="83">
        <f t="shared" si="26"/>
        <v>0</v>
      </c>
      <c r="V1442" s="83" t="str">
        <f t="shared" si="27"/>
        <v>#DIV/0!</v>
      </c>
      <c r="W1442" s="83" t="str">
        <f t="shared" si="28"/>
        <v>#DIV/0!</v>
      </c>
    </row>
    <row r="1443" ht="12.75" customHeight="1">
      <c r="A1443" s="83">
        <f t="shared" si="29"/>
        <v>29.42</v>
      </c>
      <c r="B1443" s="83">
        <f>IF( ISERROR( MATCH(R1442,Sheet1!$K$9:$K$13,1) ), 1,  MATCH(R1442,Sheet1!$K$9:$K$13,1)+1)</f>
        <v>4</v>
      </c>
      <c r="C1443" s="94">
        <f>IF( ISERROR( MATCH(D1443,Sheet1!$B$25:$B$42) ), 1, MATCH(D1443,Sheet1!$B$25:$B$42))</f>
        <v>12</v>
      </c>
      <c r="D1443" s="83">
        <f>if(U1443, OFFSET(Sheet1!$P$9, 2*B1442-1, 0),T1442)</f>
        <v>6158.667042</v>
      </c>
      <c r="E1443" s="100">
        <f t="array" ref="E1443">index(Sheet1!$C$25:$H$42, C1443,B1443)</f>
        <v>169.0258934</v>
      </c>
      <c r="F1443" s="100">
        <f t="array" ref="F1443">index(Sheet1!$C$25:$H$42, C1443+1,B1443)</f>
        <v>183.1113845</v>
      </c>
      <c r="G1443" s="94">
        <f t="array" ref="G1443">index(Sheet1!$B$25:$B$42, C1443,1)</f>
        <v>6000</v>
      </c>
      <c r="H1443" s="94">
        <f t="array" ref="H1443">index(Sheet1!$B$25:$B$42, C1443+1,1)</f>
        <v>6500</v>
      </c>
      <c r="I1443" s="100">
        <f t="shared" si="17"/>
        <v>173.4956998</v>
      </c>
      <c r="J1443" s="100">
        <f t="array" ref="J1443">index(Sheet1!$F$47:$K$64, C1443,B1443)</f>
        <v>1347.9453</v>
      </c>
      <c r="K1443" s="100">
        <f t="array" ref="K1443">index(Sheet1!$F$47:$K$64, C1443+1,B1443)</f>
        <v>1289.79864</v>
      </c>
      <c r="L1443" s="102">
        <f t="shared" si="18"/>
        <v>1329.493383</v>
      </c>
      <c r="M1443" s="83">
        <f>L1443/( 0.5*Sheet1!$F$18/12)</f>
        <v>1274.908237</v>
      </c>
      <c r="N1443" s="83">
        <f t="shared" si="19"/>
        <v>0.3660373922</v>
      </c>
      <c r="O1443" s="83">
        <f t="shared" si="20"/>
        <v>566.1006531</v>
      </c>
      <c r="P1443" s="83">
        <f t="shared" si="21"/>
        <v>0.1625324872</v>
      </c>
      <c r="Q1443" s="83">
        <f t="shared" si="22"/>
        <v>1</v>
      </c>
      <c r="R1443" s="86">
        <f t="shared" si="31"/>
        <v>173.5403784</v>
      </c>
      <c r="S1443" s="83" t="str">
        <f>min(R1443, offset(Sheet1!$K$9,B1443-1,0))</f>
        <v>#DIV/0!</v>
      </c>
      <c r="T1443" s="83">
        <f t="shared" si="30"/>
        <v>6160.253021</v>
      </c>
      <c r="U1443" s="83">
        <f t="shared" si="26"/>
        <v>0</v>
      </c>
      <c r="V1443" s="83" t="str">
        <f t="shared" si="27"/>
        <v>#DIV/0!</v>
      </c>
      <c r="W1443" s="83" t="str">
        <f t="shared" si="28"/>
        <v>#DIV/0!</v>
      </c>
    </row>
    <row r="1444" ht="12.75" customHeight="1">
      <c r="A1444" s="83">
        <f t="shared" si="29"/>
        <v>29.44</v>
      </c>
      <c r="B1444" s="83">
        <f>IF( ISERROR( MATCH(R1443,Sheet1!$K$9:$K$13,1) ), 1,  MATCH(R1443,Sheet1!$K$9:$K$13,1)+1)</f>
        <v>4</v>
      </c>
      <c r="C1444" s="94">
        <f>IF( ISERROR( MATCH(D1444,Sheet1!$B$25:$B$42) ), 1, MATCH(D1444,Sheet1!$B$25:$B$42))</f>
        <v>12</v>
      </c>
      <c r="D1444" s="83">
        <f>if(U1444, OFFSET(Sheet1!$P$9, 2*B1443-1, 0),T1443)</f>
        <v>6160.253021</v>
      </c>
      <c r="E1444" s="100">
        <f t="array" ref="E1444">index(Sheet1!$C$25:$H$42, C1444,B1444)</f>
        <v>169.0258934</v>
      </c>
      <c r="F1444" s="100">
        <f t="array" ref="F1444">index(Sheet1!$C$25:$H$42, C1444+1,B1444)</f>
        <v>183.1113845</v>
      </c>
      <c r="G1444" s="94">
        <f t="array" ref="G1444">index(Sheet1!$B$25:$B$42, C1444,1)</f>
        <v>6000</v>
      </c>
      <c r="H1444" s="94">
        <f t="array" ref="H1444">index(Sheet1!$B$25:$B$42, C1444+1,1)</f>
        <v>6500</v>
      </c>
      <c r="I1444" s="100">
        <f t="shared" si="17"/>
        <v>173.5403784</v>
      </c>
      <c r="J1444" s="100">
        <f t="array" ref="J1444">index(Sheet1!$F$47:$K$64, C1444,B1444)</f>
        <v>1347.9453</v>
      </c>
      <c r="K1444" s="100">
        <f t="array" ref="K1444">index(Sheet1!$F$47:$K$64, C1444+1,B1444)</f>
        <v>1289.79864</v>
      </c>
      <c r="L1444" s="102">
        <f t="shared" si="18"/>
        <v>1329.308944</v>
      </c>
      <c r="M1444" s="83">
        <f>L1444/( 0.5*Sheet1!$F$18/12)</f>
        <v>1274.731371</v>
      </c>
      <c r="N1444" s="83">
        <f t="shared" si="19"/>
        <v>0.3659866123</v>
      </c>
      <c r="O1444" s="83">
        <f t="shared" si="20"/>
        <v>566.3922549</v>
      </c>
      <c r="P1444" s="83">
        <f t="shared" si="21"/>
        <v>0.1626162087</v>
      </c>
      <c r="Q1444" s="83">
        <f t="shared" si="22"/>
        <v>1</v>
      </c>
      <c r="R1444" s="86">
        <f t="shared" si="31"/>
        <v>173.5850275</v>
      </c>
      <c r="S1444" s="83" t="str">
        <f>min(R1444, offset(Sheet1!$K$9,B1444-1,0))</f>
        <v>#DIV/0!</v>
      </c>
      <c r="T1444" s="83">
        <f t="shared" si="30"/>
        <v>6161.837951</v>
      </c>
      <c r="U1444" s="83">
        <f t="shared" si="26"/>
        <v>0</v>
      </c>
      <c r="V1444" s="83" t="str">
        <f t="shared" si="27"/>
        <v>#DIV/0!</v>
      </c>
      <c r="W1444" s="83" t="str">
        <f t="shared" si="28"/>
        <v>#DIV/0!</v>
      </c>
    </row>
    <row r="1445" ht="12.75" customHeight="1">
      <c r="A1445" s="83">
        <f t="shared" si="29"/>
        <v>29.46</v>
      </c>
      <c r="B1445" s="83">
        <f>IF( ISERROR( MATCH(R1444,Sheet1!$K$9:$K$13,1) ), 1,  MATCH(R1444,Sheet1!$K$9:$K$13,1)+1)</f>
        <v>4</v>
      </c>
      <c r="C1445" s="94">
        <f>IF( ISERROR( MATCH(D1445,Sheet1!$B$25:$B$42) ), 1, MATCH(D1445,Sheet1!$B$25:$B$42))</f>
        <v>12</v>
      </c>
      <c r="D1445" s="83">
        <f>if(U1445, OFFSET(Sheet1!$P$9, 2*B1444-1, 0),T1444)</f>
        <v>6161.837951</v>
      </c>
      <c r="E1445" s="100">
        <f t="array" ref="E1445">index(Sheet1!$C$25:$H$42, C1445,B1445)</f>
        <v>169.0258934</v>
      </c>
      <c r="F1445" s="100">
        <f t="array" ref="F1445">index(Sheet1!$C$25:$H$42, C1445+1,B1445)</f>
        <v>183.1113845</v>
      </c>
      <c r="G1445" s="94">
        <f t="array" ref="G1445">index(Sheet1!$B$25:$B$42, C1445,1)</f>
        <v>6000</v>
      </c>
      <c r="H1445" s="94">
        <f t="array" ref="H1445">index(Sheet1!$B$25:$B$42, C1445+1,1)</f>
        <v>6500</v>
      </c>
      <c r="I1445" s="100">
        <f t="shared" si="17"/>
        <v>173.5850275</v>
      </c>
      <c r="J1445" s="100">
        <f t="array" ref="J1445">index(Sheet1!$F$47:$K$64, C1445,B1445)</f>
        <v>1347.9453</v>
      </c>
      <c r="K1445" s="100">
        <f t="array" ref="K1445">index(Sheet1!$F$47:$K$64, C1445+1,B1445)</f>
        <v>1289.79864</v>
      </c>
      <c r="L1445" s="102">
        <f t="shared" si="18"/>
        <v>1329.124627</v>
      </c>
      <c r="M1445" s="83">
        <f>L1445/( 0.5*Sheet1!$F$18/12)</f>
        <v>1274.554621</v>
      </c>
      <c r="N1445" s="83">
        <f t="shared" si="19"/>
        <v>0.365935866</v>
      </c>
      <c r="O1445" s="83">
        <f t="shared" si="20"/>
        <v>566.6837389</v>
      </c>
      <c r="P1445" s="83">
        <f t="shared" si="21"/>
        <v>0.1626998963</v>
      </c>
      <c r="Q1445" s="83">
        <f t="shared" si="22"/>
        <v>1</v>
      </c>
      <c r="R1445" s="86">
        <f t="shared" si="31"/>
        <v>173.629647</v>
      </c>
      <c r="S1445" s="83" t="str">
        <f>min(R1445, offset(Sheet1!$K$9,B1445-1,0))</f>
        <v>#DIV/0!</v>
      </c>
      <c r="T1445" s="83">
        <f t="shared" si="30"/>
        <v>6163.421834</v>
      </c>
      <c r="U1445" s="83">
        <f t="shared" si="26"/>
        <v>0</v>
      </c>
      <c r="V1445" s="83" t="str">
        <f t="shared" si="27"/>
        <v>#DIV/0!</v>
      </c>
      <c r="W1445" s="83" t="str">
        <f t="shared" si="28"/>
        <v>#DIV/0!</v>
      </c>
    </row>
    <row r="1446" ht="12.75" customHeight="1">
      <c r="A1446" s="83">
        <f t="shared" si="29"/>
        <v>29.48</v>
      </c>
      <c r="B1446" s="83">
        <f>IF( ISERROR( MATCH(R1445,Sheet1!$K$9:$K$13,1) ), 1,  MATCH(R1445,Sheet1!$K$9:$K$13,1)+1)</f>
        <v>4</v>
      </c>
      <c r="C1446" s="94">
        <f>IF( ISERROR( MATCH(D1446,Sheet1!$B$25:$B$42) ), 1, MATCH(D1446,Sheet1!$B$25:$B$42))</f>
        <v>12</v>
      </c>
      <c r="D1446" s="83">
        <f>if(U1446, OFFSET(Sheet1!$P$9, 2*B1445-1, 0),T1445)</f>
        <v>6163.421834</v>
      </c>
      <c r="E1446" s="100">
        <f t="array" ref="E1446">index(Sheet1!$C$25:$H$42, C1446,B1446)</f>
        <v>169.0258934</v>
      </c>
      <c r="F1446" s="100">
        <f t="array" ref="F1446">index(Sheet1!$C$25:$H$42, C1446+1,B1446)</f>
        <v>183.1113845</v>
      </c>
      <c r="G1446" s="94">
        <f t="array" ref="G1446">index(Sheet1!$B$25:$B$42, C1446,1)</f>
        <v>6000</v>
      </c>
      <c r="H1446" s="94">
        <f t="array" ref="H1446">index(Sheet1!$B$25:$B$42, C1446+1,1)</f>
        <v>6500</v>
      </c>
      <c r="I1446" s="100">
        <f t="shared" si="17"/>
        <v>173.629647</v>
      </c>
      <c r="J1446" s="100">
        <f t="array" ref="J1446">index(Sheet1!$F$47:$K$64, C1446,B1446)</f>
        <v>1347.9453</v>
      </c>
      <c r="K1446" s="100">
        <f t="array" ref="K1446">index(Sheet1!$F$47:$K$64, C1446+1,B1446)</f>
        <v>1289.79864</v>
      </c>
      <c r="L1446" s="102">
        <f t="shared" si="18"/>
        <v>1328.940432</v>
      </c>
      <c r="M1446" s="83">
        <f>L1446/( 0.5*Sheet1!$F$18/12)</f>
        <v>1274.377989</v>
      </c>
      <c r="N1446" s="83">
        <f t="shared" si="19"/>
        <v>0.3658851533</v>
      </c>
      <c r="O1446" s="83">
        <f t="shared" si="20"/>
        <v>566.9751052</v>
      </c>
      <c r="P1446" s="83">
        <f t="shared" si="21"/>
        <v>0.1627835502</v>
      </c>
      <c r="Q1446" s="83">
        <f t="shared" si="22"/>
        <v>1</v>
      </c>
      <c r="R1446" s="86">
        <f t="shared" si="31"/>
        <v>173.674237</v>
      </c>
      <c r="S1446" s="83" t="str">
        <f>min(R1446, offset(Sheet1!$K$9,B1446-1,0))</f>
        <v>#DIV/0!</v>
      </c>
      <c r="T1446" s="83">
        <f t="shared" si="30"/>
        <v>6165.004669</v>
      </c>
      <c r="U1446" s="83">
        <f t="shared" si="26"/>
        <v>0</v>
      </c>
      <c r="V1446" s="83" t="str">
        <f t="shared" si="27"/>
        <v>#DIV/0!</v>
      </c>
      <c r="W1446" s="83" t="str">
        <f t="shared" si="28"/>
        <v>#DIV/0!</v>
      </c>
    </row>
    <row r="1447" ht="12.75" customHeight="1">
      <c r="A1447" s="83">
        <f t="shared" si="29"/>
        <v>29.5</v>
      </c>
      <c r="B1447" s="83">
        <f>IF( ISERROR( MATCH(R1446,Sheet1!$K$9:$K$13,1) ), 1,  MATCH(R1446,Sheet1!$K$9:$K$13,1)+1)</f>
        <v>4</v>
      </c>
      <c r="C1447" s="94">
        <f>IF( ISERROR( MATCH(D1447,Sheet1!$B$25:$B$42) ), 1, MATCH(D1447,Sheet1!$B$25:$B$42))</f>
        <v>12</v>
      </c>
      <c r="D1447" s="83">
        <f>if(U1447, OFFSET(Sheet1!$P$9, 2*B1446-1, 0),T1446)</f>
        <v>6165.004669</v>
      </c>
      <c r="E1447" s="100">
        <f t="array" ref="E1447">index(Sheet1!$C$25:$H$42, C1447,B1447)</f>
        <v>169.0258934</v>
      </c>
      <c r="F1447" s="100">
        <f t="array" ref="F1447">index(Sheet1!$C$25:$H$42, C1447+1,B1447)</f>
        <v>183.1113845</v>
      </c>
      <c r="G1447" s="94">
        <f t="array" ref="G1447">index(Sheet1!$B$25:$B$42, C1447,1)</f>
        <v>6000</v>
      </c>
      <c r="H1447" s="94">
        <f t="array" ref="H1447">index(Sheet1!$B$25:$B$42, C1447+1,1)</f>
        <v>6500</v>
      </c>
      <c r="I1447" s="100">
        <f t="shared" si="17"/>
        <v>173.674237</v>
      </c>
      <c r="J1447" s="100">
        <f t="array" ref="J1447">index(Sheet1!$F$47:$K$64, C1447,B1447)</f>
        <v>1347.9453</v>
      </c>
      <c r="K1447" s="100">
        <f t="array" ref="K1447">index(Sheet1!$F$47:$K$64, C1447+1,B1447)</f>
        <v>1289.79864</v>
      </c>
      <c r="L1447" s="102">
        <f t="shared" si="18"/>
        <v>1328.756359</v>
      </c>
      <c r="M1447" s="83">
        <f>L1447/( 0.5*Sheet1!$F$18/12)</f>
        <v>1274.201473</v>
      </c>
      <c r="N1447" s="83">
        <f t="shared" si="19"/>
        <v>0.3658344741</v>
      </c>
      <c r="O1447" s="83">
        <f t="shared" si="20"/>
        <v>567.2663537</v>
      </c>
      <c r="P1447" s="83">
        <f t="shared" si="21"/>
        <v>0.1628671702</v>
      </c>
      <c r="Q1447" s="83">
        <f t="shared" si="22"/>
        <v>1</v>
      </c>
      <c r="R1447" s="86">
        <f t="shared" si="31"/>
        <v>173.7187976</v>
      </c>
      <c r="S1447" s="83" t="str">
        <f>min(R1447, offset(Sheet1!$K$9,B1447-1,0))</f>
        <v>#DIV/0!</v>
      </c>
      <c r="T1447" s="83">
        <f t="shared" si="30"/>
        <v>6166.586458</v>
      </c>
      <c r="U1447" s="83">
        <f t="shared" si="26"/>
        <v>0</v>
      </c>
      <c r="V1447" s="83" t="str">
        <f t="shared" si="27"/>
        <v>#DIV/0!</v>
      </c>
      <c r="W1447" s="83" t="str">
        <f t="shared" si="28"/>
        <v>#DIV/0!</v>
      </c>
    </row>
    <row r="1448" ht="12.75" customHeight="1">
      <c r="A1448" s="83">
        <f t="shared" si="29"/>
        <v>29.52</v>
      </c>
      <c r="B1448" s="83">
        <f>IF( ISERROR( MATCH(R1447,Sheet1!$K$9:$K$13,1) ), 1,  MATCH(R1447,Sheet1!$K$9:$K$13,1)+1)</f>
        <v>4</v>
      </c>
      <c r="C1448" s="94">
        <f>IF( ISERROR( MATCH(D1448,Sheet1!$B$25:$B$42) ), 1, MATCH(D1448,Sheet1!$B$25:$B$42))</f>
        <v>12</v>
      </c>
      <c r="D1448" s="83">
        <f>if(U1448, OFFSET(Sheet1!$P$9, 2*B1447-1, 0),T1447)</f>
        <v>6166.586458</v>
      </c>
      <c r="E1448" s="100">
        <f t="array" ref="E1448">index(Sheet1!$C$25:$H$42, C1448,B1448)</f>
        <v>169.0258934</v>
      </c>
      <c r="F1448" s="100">
        <f t="array" ref="F1448">index(Sheet1!$C$25:$H$42, C1448+1,B1448)</f>
        <v>183.1113845</v>
      </c>
      <c r="G1448" s="94">
        <f t="array" ref="G1448">index(Sheet1!$B$25:$B$42, C1448,1)</f>
        <v>6000</v>
      </c>
      <c r="H1448" s="94">
        <f t="array" ref="H1448">index(Sheet1!$B$25:$B$42, C1448+1,1)</f>
        <v>6500</v>
      </c>
      <c r="I1448" s="100">
        <f t="shared" si="17"/>
        <v>173.7187976</v>
      </c>
      <c r="J1448" s="100">
        <f t="array" ref="J1448">index(Sheet1!$F$47:$K$64, C1448,B1448)</f>
        <v>1347.9453</v>
      </c>
      <c r="K1448" s="100">
        <f t="array" ref="K1448">index(Sheet1!$F$47:$K$64, C1448+1,B1448)</f>
        <v>1289.79864</v>
      </c>
      <c r="L1448" s="102">
        <f t="shared" si="18"/>
        <v>1328.572408</v>
      </c>
      <c r="M1448" s="83">
        <f>L1448/( 0.5*Sheet1!$F$18/12)</f>
        <v>1274.025074</v>
      </c>
      <c r="N1448" s="83">
        <f t="shared" si="19"/>
        <v>0.3657838284</v>
      </c>
      <c r="O1448" s="83">
        <f t="shared" si="20"/>
        <v>567.5574843</v>
      </c>
      <c r="P1448" s="83">
        <f t="shared" si="21"/>
        <v>0.1629507563</v>
      </c>
      <c r="Q1448" s="83">
        <f t="shared" si="22"/>
        <v>1</v>
      </c>
      <c r="R1448" s="86">
        <f t="shared" si="31"/>
        <v>173.7633287</v>
      </c>
      <c r="S1448" s="83" t="str">
        <f>min(R1448, offset(Sheet1!$K$9,B1448-1,0))</f>
        <v>#DIV/0!</v>
      </c>
      <c r="T1448" s="83">
        <f t="shared" si="30"/>
        <v>6168.167201</v>
      </c>
      <c r="U1448" s="83">
        <f t="shared" si="26"/>
        <v>0</v>
      </c>
      <c r="V1448" s="83" t="str">
        <f t="shared" si="27"/>
        <v>#DIV/0!</v>
      </c>
      <c r="W1448" s="83" t="str">
        <f t="shared" si="28"/>
        <v>#DIV/0!</v>
      </c>
    </row>
    <row r="1449" ht="12.75" customHeight="1">
      <c r="A1449" s="83">
        <f t="shared" si="29"/>
        <v>29.54</v>
      </c>
      <c r="B1449" s="83">
        <f>IF( ISERROR( MATCH(R1448,Sheet1!$K$9:$K$13,1) ), 1,  MATCH(R1448,Sheet1!$K$9:$K$13,1)+1)</f>
        <v>4</v>
      </c>
      <c r="C1449" s="94">
        <f>IF( ISERROR( MATCH(D1449,Sheet1!$B$25:$B$42) ), 1, MATCH(D1449,Sheet1!$B$25:$B$42))</f>
        <v>12</v>
      </c>
      <c r="D1449" s="83">
        <f>if(U1449, OFFSET(Sheet1!$P$9, 2*B1448-1, 0),T1448)</f>
        <v>6168.167201</v>
      </c>
      <c r="E1449" s="100">
        <f t="array" ref="E1449">index(Sheet1!$C$25:$H$42, C1449,B1449)</f>
        <v>169.0258934</v>
      </c>
      <c r="F1449" s="100">
        <f t="array" ref="F1449">index(Sheet1!$C$25:$H$42, C1449+1,B1449)</f>
        <v>183.1113845</v>
      </c>
      <c r="G1449" s="94">
        <f t="array" ref="G1449">index(Sheet1!$B$25:$B$42, C1449,1)</f>
        <v>6000</v>
      </c>
      <c r="H1449" s="94">
        <f t="array" ref="H1449">index(Sheet1!$B$25:$B$42, C1449+1,1)</f>
        <v>6500</v>
      </c>
      <c r="I1449" s="100">
        <f t="shared" si="17"/>
        <v>173.7633287</v>
      </c>
      <c r="J1449" s="100">
        <f t="array" ref="J1449">index(Sheet1!$F$47:$K$64, C1449,B1449)</f>
        <v>1347.9453</v>
      </c>
      <c r="K1449" s="100">
        <f t="array" ref="K1449">index(Sheet1!$F$47:$K$64, C1449+1,B1449)</f>
        <v>1289.79864</v>
      </c>
      <c r="L1449" s="102">
        <f t="shared" si="18"/>
        <v>1328.388578</v>
      </c>
      <c r="M1449" s="83">
        <f>L1449/( 0.5*Sheet1!$F$18/12)</f>
        <v>1273.848792</v>
      </c>
      <c r="N1449" s="83">
        <f t="shared" si="19"/>
        <v>0.3657332162</v>
      </c>
      <c r="O1449" s="83">
        <f t="shared" si="20"/>
        <v>567.848497</v>
      </c>
      <c r="P1449" s="83">
        <f t="shared" si="21"/>
        <v>0.1630343086</v>
      </c>
      <c r="Q1449" s="83">
        <f t="shared" si="22"/>
        <v>1</v>
      </c>
      <c r="R1449" s="86">
        <f t="shared" si="31"/>
        <v>173.8078303</v>
      </c>
      <c r="S1449" s="83" t="str">
        <f>min(R1449, offset(Sheet1!$K$9,B1449-1,0))</f>
        <v>#DIV/0!</v>
      </c>
      <c r="T1449" s="83">
        <f t="shared" si="30"/>
        <v>6169.746898</v>
      </c>
      <c r="U1449" s="83">
        <f t="shared" si="26"/>
        <v>0</v>
      </c>
      <c r="V1449" s="83" t="str">
        <f t="shared" si="27"/>
        <v>#DIV/0!</v>
      </c>
      <c r="W1449" s="83" t="str">
        <f t="shared" si="28"/>
        <v>#DIV/0!</v>
      </c>
    </row>
    <row r="1450" ht="12.75" customHeight="1">
      <c r="A1450" s="83">
        <f t="shared" si="29"/>
        <v>29.56</v>
      </c>
      <c r="B1450" s="83">
        <f>IF( ISERROR( MATCH(R1449,Sheet1!$K$9:$K$13,1) ), 1,  MATCH(R1449,Sheet1!$K$9:$K$13,1)+1)</f>
        <v>4</v>
      </c>
      <c r="C1450" s="94">
        <f>IF( ISERROR( MATCH(D1450,Sheet1!$B$25:$B$42) ), 1, MATCH(D1450,Sheet1!$B$25:$B$42))</f>
        <v>12</v>
      </c>
      <c r="D1450" s="83">
        <f>if(U1450, OFFSET(Sheet1!$P$9, 2*B1449-1, 0),T1449)</f>
        <v>6169.746898</v>
      </c>
      <c r="E1450" s="100">
        <f t="array" ref="E1450">index(Sheet1!$C$25:$H$42, C1450,B1450)</f>
        <v>169.0258934</v>
      </c>
      <c r="F1450" s="100">
        <f t="array" ref="F1450">index(Sheet1!$C$25:$H$42, C1450+1,B1450)</f>
        <v>183.1113845</v>
      </c>
      <c r="G1450" s="94">
        <f t="array" ref="G1450">index(Sheet1!$B$25:$B$42, C1450,1)</f>
        <v>6000</v>
      </c>
      <c r="H1450" s="94">
        <f t="array" ref="H1450">index(Sheet1!$B$25:$B$42, C1450+1,1)</f>
        <v>6500</v>
      </c>
      <c r="I1450" s="100">
        <f t="shared" si="17"/>
        <v>173.8078303</v>
      </c>
      <c r="J1450" s="100">
        <f t="array" ref="J1450">index(Sheet1!$F$47:$K$64, C1450,B1450)</f>
        <v>1347.9453</v>
      </c>
      <c r="K1450" s="100">
        <f t="array" ref="K1450">index(Sheet1!$F$47:$K$64, C1450+1,B1450)</f>
        <v>1289.79864</v>
      </c>
      <c r="L1450" s="102">
        <f t="shared" si="18"/>
        <v>1328.20487</v>
      </c>
      <c r="M1450" s="83">
        <f>L1450/( 0.5*Sheet1!$F$18/12)</f>
        <v>1273.672626</v>
      </c>
      <c r="N1450" s="83">
        <f t="shared" si="19"/>
        <v>0.3656826375</v>
      </c>
      <c r="O1450" s="83">
        <f t="shared" si="20"/>
        <v>568.1393917</v>
      </c>
      <c r="P1450" s="83">
        <f t="shared" si="21"/>
        <v>0.1631178271</v>
      </c>
      <c r="Q1450" s="83">
        <f t="shared" si="22"/>
        <v>1</v>
      </c>
      <c r="R1450" s="86">
        <f t="shared" si="31"/>
        <v>173.8523025</v>
      </c>
      <c r="S1450" s="83" t="str">
        <f>min(R1450, offset(Sheet1!$K$9,B1450-1,0))</f>
        <v>#DIV/0!</v>
      </c>
      <c r="T1450" s="83">
        <f t="shared" si="30"/>
        <v>6171.325551</v>
      </c>
      <c r="U1450" s="83">
        <f t="shared" si="26"/>
        <v>0</v>
      </c>
      <c r="V1450" s="83" t="str">
        <f t="shared" si="27"/>
        <v>#DIV/0!</v>
      </c>
      <c r="W1450" s="83" t="str">
        <f t="shared" si="28"/>
        <v>#DIV/0!</v>
      </c>
    </row>
    <row r="1451" ht="12.75" customHeight="1">
      <c r="A1451" s="83">
        <f t="shared" si="29"/>
        <v>29.58</v>
      </c>
      <c r="B1451" s="83">
        <f>IF( ISERROR( MATCH(R1450,Sheet1!$K$9:$K$13,1) ), 1,  MATCH(R1450,Sheet1!$K$9:$K$13,1)+1)</f>
        <v>4</v>
      </c>
      <c r="C1451" s="94">
        <f>IF( ISERROR( MATCH(D1451,Sheet1!$B$25:$B$42) ), 1, MATCH(D1451,Sheet1!$B$25:$B$42))</f>
        <v>12</v>
      </c>
      <c r="D1451" s="83">
        <f>if(U1451, OFFSET(Sheet1!$P$9, 2*B1450-1, 0),T1450)</f>
        <v>6171.325551</v>
      </c>
      <c r="E1451" s="100">
        <f t="array" ref="E1451">index(Sheet1!$C$25:$H$42, C1451,B1451)</f>
        <v>169.0258934</v>
      </c>
      <c r="F1451" s="100">
        <f t="array" ref="F1451">index(Sheet1!$C$25:$H$42, C1451+1,B1451)</f>
        <v>183.1113845</v>
      </c>
      <c r="G1451" s="94">
        <f t="array" ref="G1451">index(Sheet1!$B$25:$B$42, C1451,1)</f>
        <v>6000</v>
      </c>
      <c r="H1451" s="94">
        <f t="array" ref="H1451">index(Sheet1!$B$25:$B$42, C1451+1,1)</f>
        <v>6500</v>
      </c>
      <c r="I1451" s="100">
        <f t="shared" si="17"/>
        <v>173.8523025</v>
      </c>
      <c r="J1451" s="100">
        <f t="array" ref="J1451">index(Sheet1!$F$47:$K$64, C1451,B1451)</f>
        <v>1347.9453</v>
      </c>
      <c r="K1451" s="100">
        <f t="array" ref="K1451">index(Sheet1!$F$47:$K$64, C1451+1,B1451)</f>
        <v>1289.79864</v>
      </c>
      <c r="L1451" s="102">
        <f t="shared" si="18"/>
        <v>1328.021283</v>
      </c>
      <c r="M1451" s="83">
        <f>L1451/( 0.5*Sheet1!$F$18/12)</f>
        <v>1273.496577</v>
      </c>
      <c r="N1451" s="83">
        <f t="shared" si="19"/>
        <v>0.3656320922</v>
      </c>
      <c r="O1451" s="83">
        <f t="shared" si="20"/>
        <v>568.4301684</v>
      </c>
      <c r="P1451" s="83">
        <f t="shared" si="21"/>
        <v>0.1632013116</v>
      </c>
      <c r="Q1451" s="83">
        <f t="shared" si="22"/>
        <v>1</v>
      </c>
      <c r="R1451" s="86">
        <f t="shared" si="31"/>
        <v>173.8967452</v>
      </c>
      <c r="S1451" s="83" t="str">
        <f>min(R1451, offset(Sheet1!$K$9,B1451-1,0))</f>
        <v>#DIV/0!</v>
      </c>
      <c r="T1451" s="83">
        <f t="shared" si="30"/>
        <v>6172.903158</v>
      </c>
      <c r="U1451" s="83">
        <f t="shared" si="26"/>
        <v>0</v>
      </c>
      <c r="V1451" s="83" t="str">
        <f t="shared" si="27"/>
        <v>#DIV/0!</v>
      </c>
      <c r="W1451" s="83" t="str">
        <f t="shared" si="28"/>
        <v>#DIV/0!</v>
      </c>
    </row>
    <row r="1452" ht="12.75" customHeight="1">
      <c r="A1452" s="83">
        <f t="shared" si="29"/>
        <v>29.6</v>
      </c>
      <c r="B1452" s="83">
        <f>IF( ISERROR( MATCH(R1451,Sheet1!$K$9:$K$13,1) ), 1,  MATCH(R1451,Sheet1!$K$9:$K$13,1)+1)</f>
        <v>4</v>
      </c>
      <c r="C1452" s="94">
        <f>IF( ISERROR( MATCH(D1452,Sheet1!$B$25:$B$42) ), 1, MATCH(D1452,Sheet1!$B$25:$B$42))</f>
        <v>12</v>
      </c>
      <c r="D1452" s="83">
        <f>if(U1452, OFFSET(Sheet1!$P$9, 2*B1451-1, 0),T1451)</f>
        <v>6172.903158</v>
      </c>
      <c r="E1452" s="100">
        <f t="array" ref="E1452">index(Sheet1!$C$25:$H$42, C1452,B1452)</f>
        <v>169.0258934</v>
      </c>
      <c r="F1452" s="100">
        <f t="array" ref="F1452">index(Sheet1!$C$25:$H$42, C1452+1,B1452)</f>
        <v>183.1113845</v>
      </c>
      <c r="G1452" s="94">
        <f t="array" ref="G1452">index(Sheet1!$B$25:$B$42, C1452,1)</f>
        <v>6000</v>
      </c>
      <c r="H1452" s="94">
        <f t="array" ref="H1452">index(Sheet1!$B$25:$B$42, C1452+1,1)</f>
        <v>6500</v>
      </c>
      <c r="I1452" s="100">
        <f t="shared" si="17"/>
        <v>173.8967452</v>
      </c>
      <c r="J1452" s="100">
        <f t="array" ref="J1452">index(Sheet1!$F$47:$K$64, C1452,B1452)</f>
        <v>1347.9453</v>
      </c>
      <c r="K1452" s="100">
        <f t="array" ref="K1452">index(Sheet1!$F$47:$K$64, C1452+1,B1452)</f>
        <v>1289.79864</v>
      </c>
      <c r="L1452" s="102">
        <f t="shared" si="18"/>
        <v>1327.837818</v>
      </c>
      <c r="M1452" s="83">
        <f>L1452/( 0.5*Sheet1!$F$18/12)</f>
        <v>1273.320644</v>
      </c>
      <c r="N1452" s="83">
        <f t="shared" si="19"/>
        <v>0.3655815804</v>
      </c>
      <c r="O1452" s="83">
        <f t="shared" si="20"/>
        <v>568.720827</v>
      </c>
      <c r="P1452" s="83">
        <f t="shared" si="21"/>
        <v>0.1632847623</v>
      </c>
      <c r="Q1452" s="83">
        <f t="shared" si="22"/>
        <v>1</v>
      </c>
      <c r="R1452" s="86">
        <f t="shared" si="31"/>
        <v>173.9411586</v>
      </c>
      <c r="S1452" s="83" t="str">
        <f>min(R1452, offset(Sheet1!$K$9,B1452-1,0))</f>
        <v>#DIV/0!</v>
      </c>
      <c r="T1452" s="83">
        <f t="shared" si="30"/>
        <v>6174.479722</v>
      </c>
      <c r="U1452" s="83">
        <f t="shared" si="26"/>
        <v>0</v>
      </c>
      <c r="V1452" s="83" t="str">
        <f t="shared" si="27"/>
        <v>#DIV/0!</v>
      </c>
      <c r="W1452" s="83" t="str">
        <f t="shared" si="28"/>
        <v>#DIV/0!</v>
      </c>
    </row>
    <row r="1453" ht="12.75" customHeight="1">
      <c r="A1453" s="83">
        <f t="shared" si="29"/>
        <v>29.62</v>
      </c>
      <c r="B1453" s="83">
        <f>IF( ISERROR( MATCH(R1452,Sheet1!$K$9:$K$13,1) ), 1,  MATCH(R1452,Sheet1!$K$9:$K$13,1)+1)</f>
        <v>4</v>
      </c>
      <c r="C1453" s="94">
        <f>IF( ISERROR( MATCH(D1453,Sheet1!$B$25:$B$42) ), 1, MATCH(D1453,Sheet1!$B$25:$B$42))</f>
        <v>12</v>
      </c>
      <c r="D1453" s="83">
        <f>if(U1453, OFFSET(Sheet1!$P$9, 2*B1452-1, 0),T1452)</f>
        <v>6174.479722</v>
      </c>
      <c r="E1453" s="100">
        <f t="array" ref="E1453">index(Sheet1!$C$25:$H$42, C1453,B1453)</f>
        <v>169.0258934</v>
      </c>
      <c r="F1453" s="100">
        <f t="array" ref="F1453">index(Sheet1!$C$25:$H$42, C1453+1,B1453)</f>
        <v>183.1113845</v>
      </c>
      <c r="G1453" s="94">
        <f t="array" ref="G1453">index(Sheet1!$B$25:$B$42, C1453,1)</f>
        <v>6000</v>
      </c>
      <c r="H1453" s="94">
        <f t="array" ref="H1453">index(Sheet1!$B$25:$B$42, C1453+1,1)</f>
        <v>6500</v>
      </c>
      <c r="I1453" s="100">
        <f t="shared" si="17"/>
        <v>173.9411586</v>
      </c>
      <c r="J1453" s="100">
        <f t="array" ref="J1453">index(Sheet1!$F$47:$K$64, C1453,B1453)</f>
        <v>1347.9453</v>
      </c>
      <c r="K1453" s="100">
        <f t="array" ref="K1453">index(Sheet1!$F$47:$K$64, C1453+1,B1453)</f>
        <v>1289.79864</v>
      </c>
      <c r="L1453" s="102">
        <f t="shared" si="18"/>
        <v>1327.654474</v>
      </c>
      <c r="M1453" s="83">
        <f>L1453/( 0.5*Sheet1!$F$18/12)</f>
        <v>1273.144828</v>
      </c>
      <c r="N1453" s="83">
        <f t="shared" si="19"/>
        <v>0.365531102</v>
      </c>
      <c r="O1453" s="83">
        <f t="shared" si="20"/>
        <v>569.0113675</v>
      </c>
      <c r="P1453" s="83">
        <f t="shared" si="21"/>
        <v>0.163368179</v>
      </c>
      <c r="Q1453" s="83">
        <f t="shared" si="22"/>
        <v>1</v>
      </c>
      <c r="R1453" s="86">
        <f t="shared" si="31"/>
        <v>173.9855425</v>
      </c>
      <c r="S1453" s="83" t="str">
        <f>min(R1453, offset(Sheet1!$K$9,B1453-1,0))</f>
        <v>#DIV/0!</v>
      </c>
      <c r="T1453" s="83">
        <f t="shared" si="30"/>
        <v>6176.055242</v>
      </c>
      <c r="U1453" s="83">
        <f t="shared" si="26"/>
        <v>0</v>
      </c>
      <c r="V1453" s="83" t="str">
        <f t="shared" si="27"/>
        <v>#DIV/0!</v>
      </c>
      <c r="W1453" s="83" t="str">
        <f t="shared" si="28"/>
        <v>#DIV/0!</v>
      </c>
    </row>
    <row r="1454" ht="12.75" customHeight="1">
      <c r="A1454" s="83">
        <f t="shared" si="29"/>
        <v>29.64</v>
      </c>
      <c r="B1454" s="83">
        <f>IF( ISERROR( MATCH(R1453,Sheet1!$K$9:$K$13,1) ), 1,  MATCH(R1453,Sheet1!$K$9:$K$13,1)+1)</f>
        <v>4</v>
      </c>
      <c r="C1454" s="94">
        <f>IF( ISERROR( MATCH(D1454,Sheet1!$B$25:$B$42) ), 1, MATCH(D1454,Sheet1!$B$25:$B$42))</f>
        <v>12</v>
      </c>
      <c r="D1454" s="83">
        <f>if(U1454, OFFSET(Sheet1!$P$9, 2*B1453-1, 0),T1453)</f>
        <v>6176.055242</v>
      </c>
      <c r="E1454" s="100">
        <f t="array" ref="E1454">index(Sheet1!$C$25:$H$42, C1454,B1454)</f>
        <v>169.0258934</v>
      </c>
      <c r="F1454" s="100">
        <f t="array" ref="F1454">index(Sheet1!$C$25:$H$42, C1454+1,B1454)</f>
        <v>183.1113845</v>
      </c>
      <c r="G1454" s="94">
        <f t="array" ref="G1454">index(Sheet1!$B$25:$B$42, C1454,1)</f>
        <v>6000</v>
      </c>
      <c r="H1454" s="94">
        <f t="array" ref="H1454">index(Sheet1!$B$25:$B$42, C1454+1,1)</f>
        <v>6500</v>
      </c>
      <c r="I1454" s="100">
        <f t="shared" si="17"/>
        <v>173.9855425</v>
      </c>
      <c r="J1454" s="100">
        <f t="array" ref="J1454">index(Sheet1!$F$47:$K$64, C1454,B1454)</f>
        <v>1347.9453</v>
      </c>
      <c r="K1454" s="100">
        <f t="array" ref="K1454">index(Sheet1!$F$47:$K$64, C1454+1,B1454)</f>
        <v>1289.79864</v>
      </c>
      <c r="L1454" s="102">
        <f t="shared" si="18"/>
        <v>1327.471251</v>
      </c>
      <c r="M1454" s="83">
        <f>L1454/( 0.5*Sheet1!$F$18/12)</f>
        <v>1272.969128</v>
      </c>
      <c r="N1454" s="83">
        <f t="shared" si="19"/>
        <v>0.365480657</v>
      </c>
      <c r="O1454" s="83">
        <f t="shared" si="20"/>
        <v>569.3017897</v>
      </c>
      <c r="P1454" s="83">
        <f t="shared" si="21"/>
        <v>0.1634515618</v>
      </c>
      <c r="Q1454" s="83">
        <f t="shared" si="22"/>
        <v>1</v>
      </c>
      <c r="R1454" s="86">
        <f t="shared" si="31"/>
        <v>174.0298971</v>
      </c>
      <c r="S1454" s="83" t="str">
        <f>min(R1454, offset(Sheet1!$K$9,B1454-1,0))</f>
        <v>#DIV/0!</v>
      </c>
      <c r="T1454" s="83">
        <f t="shared" si="30"/>
        <v>6177.629719</v>
      </c>
      <c r="U1454" s="83">
        <f t="shared" si="26"/>
        <v>0</v>
      </c>
      <c r="V1454" s="83" t="str">
        <f t="shared" si="27"/>
        <v>#DIV/0!</v>
      </c>
      <c r="W1454" s="83" t="str">
        <f t="shared" si="28"/>
        <v>#DIV/0!</v>
      </c>
    </row>
    <row r="1455" ht="12.75" customHeight="1">
      <c r="A1455" s="83">
        <f t="shared" si="29"/>
        <v>29.66</v>
      </c>
      <c r="B1455" s="83">
        <f>IF( ISERROR( MATCH(R1454,Sheet1!$K$9:$K$13,1) ), 1,  MATCH(R1454,Sheet1!$K$9:$K$13,1)+1)</f>
        <v>4</v>
      </c>
      <c r="C1455" s="94">
        <f>IF( ISERROR( MATCH(D1455,Sheet1!$B$25:$B$42) ), 1, MATCH(D1455,Sheet1!$B$25:$B$42))</f>
        <v>12</v>
      </c>
      <c r="D1455" s="83">
        <f>if(U1455, OFFSET(Sheet1!$P$9, 2*B1454-1, 0),T1454)</f>
        <v>6177.629719</v>
      </c>
      <c r="E1455" s="100">
        <f t="array" ref="E1455">index(Sheet1!$C$25:$H$42, C1455,B1455)</f>
        <v>169.0258934</v>
      </c>
      <c r="F1455" s="100">
        <f t="array" ref="F1455">index(Sheet1!$C$25:$H$42, C1455+1,B1455)</f>
        <v>183.1113845</v>
      </c>
      <c r="G1455" s="94">
        <f t="array" ref="G1455">index(Sheet1!$B$25:$B$42, C1455,1)</f>
        <v>6000</v>
      </c>
      <c r="H1455" s="94">
        <f t="array" ref="H1455">index(Sheet1!$B$25:$B$42, C1455+1,1)</f>
        <v>6500</v>
      </c>
      <c r="I1455" s="100">
        <f t="shared" si="17"/>
        <v>174.0298971</v>
      </c>
      <c r="J1455" s="100">
        <f t="array" ref="J1455">index(Sheet1!$F$47:$K$64, C1455,B1455)</f>
        <v>1347.9453</v>
      </c>
      <c r="K1455" s="100">
        <f t="array" ref="K1455">index(Sheet1!$F$47:$K$64, C1455+1,B1455)</f>
        <v>1289.79864</v>
      </c>
      <c r="L1455" s="102">
        <f t="shared" si="18"/>
        <v>1327.28815</v>
      </c>
      <c r="M1455" s="83">
        <f>L1455/( 0.5*Sheet1!$F$18/12)</f>
        <v>1272.793545</v>
      </c>
      <c r="N1455" s="83">
        <f t="shared" si="19"/>
        <v>0.3654302454</v>
      </c>
      <c r="O1455" s="83">
        <f t="shared" si="20"/>
        <v>569.5920938</v>
      </c>
      <c r="P1455" s="83">
        <f t="shared" si="21"/>
        <v>0.1635349107</v>
      </c>
      <c r="Q1455" s="83">
        <f t="shared" si="22"/>
        <v>1</v>
      </c>
      <c r="R1455" s="86">
        <f t="shared" si="31"/>
        <v>174.0742223</v>
      </c>
      <c r="S1455" s="83" t="str">
        <f>min(R1455, offset(Sheet1!$K$9,B1455-1,0))</f>
        <v>#DIV/0!</v>
      </c>
      <c r="T1455" s="83">
        <f t="shared" si="30"/>
        <v>6179.203154</v>
      </c>
      <c r="U1455" s="83">
        <f t="shared" si="26"/>
        <v>0</v>
      </c>
      <c r="V1455" s="83" t="str">
        <f t="shared" si="27"/>
        <v>#DIV/0!</v>
      </c>
      <c r="W1455" s="83" t="str">
        <f t="shared" si="28"/>
        <v>#DIV/0!</v>
      </c>
    </row>
    <row r="1456" ht="12.75" customHeight="1">
      <c r="A1456" s="83">
        <f t="shared" si="29"/>
        <v>29.68</v>
      </c>
      <c r="B1456" s="83">
        <f>IF( ISERROR( MATCH(R1455,Sheet1!$K$9:$K$13,1) ), 1,  MATCH(R1455,Sheet1!$K$9:$K$13,1)+1)</f>
        <v>4</v>
      </c>
      <c r="C1456" s="94">
        <f>IF( ISERROR( MATCH(D1456,Sheet1!$B$25:$B$42) ), 1, MATCH(D1456,Sheet1!$B$25:$B$42))</f>
        <v>12</v>
      </c>
      <c r="D1456" s="83">
        <f>if(U1456, OFFSET(Sheet1!$P$9, 2*B1455-1, 0),T1455)</f>
        <v>6179.203154</v>
      </c>
      <c r="E1456" s="100">
        <f t="array" ref="E1456">index(Sheet1!$C$25:$H$42, C1456,B1456)</f>
        <v>169.0258934</v>
      </c>
      <c r="F1456" s="100">
        <f t="array" ref="F1456">index(Sheet1!$C$25:$H$42, C1456+1,B1456)</f>
        <v>183.1113845</v>
      </c>
      <c r="G1456" s="94">
        <f t="array" ref="G1456">index(Sheet1!$B$25:$B$42, C1456,1)</f>
        <v>6000</v>
      </c>
      <c r="H1456" s="94">
        <f t="array" ref="H1456">index(Sheet1!$B$25:$B$42, C1456+1,1)</f>
        <v>6500</v>
      </c>
      <c r="I1456" s="100">
        <f t="shared" si="17"/>
        <v>174.0742223</v>
      </c>
      <c r="J1456" s="100">
        <f t="array" ref="J1456">index(Sheet1!$F$47:$K$64, C1456,B1456)</f>
        <v>1347.9453</v>
      </c>
      <c r="K1456" s="100">
        <f t="array" ref="K1456">index(Sheet1!$F$47:$K$64, C1456+1,B1456)</f>
        <v>1289.79864</v>
      </c>
      <c r="L1456" s="102">
        <f t="shared" si="18"/>
        <v>1327.10517</v>
      </c>
      <c r="M1456" s="83">
        <f>L1456/( 0.5*Sheet1!$F$18/12)</f>
        <v>1272.618077</v>
      </c>
      <c r="N1456" s="83">
        <f t="shared" si="19"/>
        <v>0.3653798672</v>
      </c>
      <c r="O1456" s="83">
        <f t="shared" si="20"/>
        <v>569.8822796</v>
      </c>
      <c r="P1456" s="83">
        <f t="shared" si="21"/>
        <v>0.1636182255</v>
      </c>
      <c r="Q1456" s="83">
        <f t="shared" si="22"/>
        <v>1</v>
      </c>
      <c r="R1456" s="86">
        <f t="shared" si="31"/>
        <v>174.1185182</v>
      </c>
      <c r="S1456" s="83" t="str">
        <f>min(R1456, offset(Sheet1!$K$9,B1456-1,0))</f>
        <v>#DIV/0!</v>
      </c>
      <c r="T1456" s="83">
        <f t="shared" si="30"/>
        <v>6180.775547</v>
      </c>
      <c r="U1456" s="83">
        <f t="shared" si="26"/>
        <v>0</v>
      </c>
      <c r="V1456" s="83" t="str">
        <f t="shared" si="27"/>
        <v>#DIV/0!</v>
      </c>
      <c r="W1456" s="83" t="str">
        <f t="shared" si="28"/>
        <v>#DIV/0!</v>
      </c>
    </row>
    <row r="1457" ht="12.75" customHeight="1">
      <c r="A1457" s="83">
        <f t="shared" si="29"/>
        <v>29.7</v>
      </c>
      <c r="B1457" s="83">
        <f>IF( ISERROR( MATCH(R1456,Sheet1!$K$9:$K$13,1) ), 1,  MATCH(R1456,Sheet1!$K$9:$K$13,1)+1)</f>
        <v>4</v>
      </c>
      <c r="C1457" s="94">
        <f>IF( ISERROR( MATCH(D1457,Sheet1!$B$25:$B$42) ), 1, MATCH(D1457,Sheet1!$B$25:$B$42))</f>
        <v>12</v>
      </c>
      <c r="D1457" s="83">
        <f>if(U1457, OFFSET(Sheet1!$P$9, 2*B1456-1, 0),T1456)</f>
        <v>6180.775547</v>
      </c>
      <c r="E1457" s="100">
        <f t="array" ref="E1457">index(Sheet1!$C$25:$H$42, C1457,B1457)</f>
        <v>169.0258934</v>
      </c>
      <c r="F1457" s="100">
        <f t="array" ref="F1457">index(Sheet1!$C$25:$H$42, C1457+1,B1457)</f>
        <v>183.1113845</v>
      </c>
      <c r="G1457" s="94">
        <f t="array" ref="G1457">index(Sheet1!$B$25:$B$42, C1457,1)</f>
        <v>6000</v>
      </c>
      <c r="H1457" s="94">
        <f t="array" ref="H1457">index(Sheet1!$B$25:$B$42, C1457+1,1)</f>
        <v>6500</v>
      </c>
      <c r="I1457" s="100">
        <f t="shared" si="17"/>
        <v>174.1185182</v>
      </c>
      <c r="J1457" s="100">
        <f t="array" ref="J1457">index(Sheet1!$F$47:$K$64, C1457,B1457)</f>
        <v>1347.9453</v>
      </c>
      <c r="K1457" s="100">
        <f t="array" ref="K1457">index(Sheet1!$F$47:$K$64, C1457+1,B1457)</f>
        <v>1289.79864</v>
      </c>
      <c r="L1457" s="102">
        <f t="shared" si="18"/>
        <v>1326.922311</v>
      </c>
      <c r="M1457" s="83">
        <f>L1457/( 0.5*Sheet1!$F$18/12)</f>
        <v>1272.442726</v>
      </c>
      <c r="N1457" s="83">
        <f t="shared" si="19"/>
        <v>0.3653295223</v>
      </c>
      <c r="O1457" s="83">
        <f t="shared" si="20"/>
        <v>570.172347</v>
      </c>
      <c r="P1457" s="83">
        <f t="shared" si="21"/>
        <v>0.1637015065</v>
      </c>
      <c r="Q1457" s="83">
        <f t="shared" si="22"/>
        <v>1</v>
      </c>
      <c r="R1457" s="86">
        <f t="shared" si="31"/>
        <v>174.1627847</v>
      </c>
      <c r="S1457" s="83" t="str">
        <f>min(R1457, offset(Sheet1!$K$9,B1457-1,0))</f>
        <v>#DIV/0!</v>
      </c>
      <c r="T1457" s="83">
        <f t="shared" si="30"/>
        <v>6182.346899</v>
      </c>
      <c r="U1457" s="83">
        <f t="shared" si="26"/>
        <v>0</v>
      </c>
      <c r="V1457" s="83" t="str">
        <f t="shared" si="27"/>
        <v>#DIV/0!</v>
      </c>
      <c r="W1457" s="83" t="str">
        <f t="shared" si="28"/>
        <v>#DIV/0!</v>
      </c>
    </row>
    <row r="1458" ht="12.75" customHeight="1">
      <c r="A1458" s="83">
        <f t="shared" si="29"/>
        <v>29.72</v>
      </c>
      <c r="B1458" s="83">
        <f>IF( ISERROR( MATCH(R1457,Sheet1!$K$9:$K$13,1) ), 1,  MATCH(R1457,Sheet1!$K$9:$K$13,1)+1)</f>
        <v>4</v>
      </c>
      <c r="C1458" s="94">
        <f>IF( ISERROR( MATCH(D1458,Sheet1!$B$25:$B$42) ), 1, MATCH(D1458,Sheet1!$B$25:$B$42))</f>
        <v>12</v>
      </c>
      <c r="D1458" s="83">
        <f>if(U1458, OFFSET(Sheet1!$P$9, 2*B1457-1, 0),T1457)</f>
        <v>6182.346899</v>
      </c>
      <c r="E1458" s="100">
        <f t="array" ref="E1458">index(Sheet1!$C$25:$H$42, C1458,B1458)</f>
        <v>169.0258934</v>
      </c>
      <c r="F1458" s="100">
        <f t="array" ref="F1458">index(Sheet1!$C$25:$H$42, C1458+1,B1458)</f>
        <v>183.1113845</v>
      </c>
      <c r="G1458" s="94">
        <f t="array" ref="G1458">index(Sheet1!$B$25:$B$42, C1458,1)</f>
        <v>6000</v>
      </c>
      <c r="H1458" s="94">
        <f t="array" ref="H1458">index(Sheet1!$B$25:$B$42, C1458+1,1)</f>
        <v>6500</v>
      </c>
      <c r="I1458" s="100">
        <f t="shared" si="17"/>
        <v>174.1627847</v>
      </c>
      <c r="J1458" s="100">
        <f t="array" ref="J1458">index(Sheet1!$F$47:$K$64, C1458,B1458)</f>
        <v>1347.9453</v>
      </c>
      <c r="K1458" s="100">
        <f t="array" ref="K1458">index(Sheet1!$F$47:$K$64, C1458+1,B1458)</f>
        <v>1289.79864</v>
      </c>
      <c r="L1458" s="102">
        <f t="shared" si="18"/>
        <v>1326.739574</v>
      </c>
      <c r="M1458" s="83">
        <f>L1458/( 0.5*Sheet1!$F$18/12)</f>
        <v>1272.267491</v>
      </c>
      <c r="N1458" s="83">
        <f t="shared" si="19"/>
        <v>0.3652792108</v>
      </c>
      <c r="O1458" s="83">
        <f t="shared" si="20"/>
        <v>570.4622961</v>
      </c>
      <c r="P1458" s="83">
        <f t="shared" si="21"/>
        <v>0.1637847534</v>
      </c>
      <c r="Q1458" s="83">
        <f t="shared" si="22"/>
        <v>1</v>
      </c>
      <c r="R1458" s="86">
        <f t="shared" si="31"/>
        <v>174.2070219</v>
      </c>
      <c r="S1458" s="83" t="str">
        <f>min(R1458, offset(Sheet1!$K$9,B1458-1,0))</f>
        <v>#DIV/0!</v>
      </c>
      <c r="T1458" s="83">
        <f t="shared" si="30"/>
        <v>6183.917209</v>
      </c>
      <c r="U1458" s="83">
        <f t="shared" si="26"/>
        <v>0</v>
      </c>
      <c r="V1458" s="83" t="str">
        <f t="shared" si="27"/>
        <v>#DIV/0!</v>
      </c>
      <c r="W1458" s="83" t="str">
        <f t="shared" si="28"/>
        <v>#DIV/0!</v>
      </c>
    </row>
    <row r="1459" ht="12.75" customHeight="1">
      <c r="A1459" s="83">
        <f t="shared" si="29"/>
        <v>29.74</v>
      </c>
      <c r="B1459" s="83">
        <f>IF( ISERROR( MATCH(R1458,Sheet1!$K$9:$K$13,1) ), 1,  MATCH(R1458,Sheet1!$K$9:$K$13,1)+1)</f>
        <v>4</v>
      </c>
      <c r="C1459" s="94">
        <f>IF( ISERROR( MATCH(D1459,Sheet1!$B$25:$B$42) ), 1, MATCH(D1459,Sheet1!$B$25:$B$42))</f>
        <v>12</v>
      </c>
      <c r="D1459" s="83">
        <f>if(U1459, OFFSET(Sheet1!$P$9, 2*B1458-1, 0),T1458)</f>
        <v>6183.917209</v>
      </c>
      <c r="E1459" s="100">
        <f t="array" ref="E1459">index(Sheet1!$C$25:$H$42, C1459,B1459)</f>
        <v>169.0258934</v>
      </c>
      <c r="F1459" s="100">
        <f t="array" ref="F1459">index(Sheet1!$C$25:$H$42, C1459+1,B1459)</f>
        <v>183.1113845</v>
      </c>
      <c r="G1459" s="94">
        <f t="array" ref="G1459">index(Sheet1!$B$25:$B$42, C1459,1)</f>
        <v>6000</v>
      </c>
      <c r="H1459" s="94">
        <f t="array" ref="H1459">index(Sheet1!$B$25:$B$42, C1459+1,1)</f>
        <v>6500</v>
      </c>
      <c r="I1459" s="100">
        <f t="shared" si="17"/>
        <v>174.2070219</v>
      </c>
      <c r="J1459" s="100">
        <f t="array" ref="J1459">index(Sheet1!$F$47:$K$64, C1459,B1459)</f>
        <v>1347.9453</v>
      </c>
      <c r="K1459" s="100">
        <f t="array" ref="K1459">index(Sheet1!$F$47:$K$64, C1459+1,B1459)</f>
        <v>1289.79864</v>
      </c>
      <c r="L1459" s="102">
        <f t="shared" si="18"/>
        <v>1326.556957</v>
      </c>
      <c r="M1459" s="83">
        <f>L1459/( 0.5*Sheet1!$F$18/12)</f>
        <v>1272.092372</v>
      </c>
      <c r="N1459" s="83">
        <f t="shared" si="19"/>
        <v>0.3652289326</v>
      </c>
      <c r="O1459" s="83">
        <f t="shared" si="20"/>
        <v>570.7521267</v>
      </c>
      <c r="P1459" s="83">
        <f t="shared" si="21"/>
        <v>0.1638679663</v>
      </c>
      <c r="Q1459" s="83">
        <f t="shared" si="22"/>
        <v>1</v>
      </c>
      <c r="R1459" s="86">
        <f t="shared" si="31"/>
        <v>174.2512297</v>
      </c>
      <c r="S1459" s="83" t="str">
        <f>min(R1459, offset(Sheet1!$K$9,B1459-1,0))</f>
        <v>#DIV/0!</v>
      </c>
      <c r="T1459" s="83">
        <f t="shared" si="30"/>
        <v>6185.486479</v>
      </c>
      <c r="U1459" s="83">
        <f t="shared" si="26"/>
        <v>0</v>
      </c>
      <c r="V1459" s="83" t="str">
        <f t="shared" si="27"/>
        <v>#DIV/0!</v>
      </c>
      <c r="W1459" s="83" t="str">
        <f t="shared" si="28"/>
        <v>#DIV/0!</v>
      </c>
    </row>
    <row r="1460" ht="12.75" customHeight="1">
      <c r="A1460" s="83">
        <f t="shared" si="29"/>
        <v>29.76</v>
      </c>
      <c r="B1460" s="83">
        <f>IF( ISERROR( MATCH(R1459,Sheet1!$K$9:$K$13,1) ), 1,  MATCH(R1459,Sheet1!$K$9:$K$13,1)+1)</f>
        <v>4</v>
      </c>
      <c r="C1460" s="94">
        <f>IF( ISERROR( MATCH(D1460,Sheet1!$B$25:$B$42) ), 1, MATCH(D1460,Sheet1!$B$25:$B$42))</f>
        <v>12</v>
      </c>
      <c r="D1460" s="83">
        <f>if(U1460, OFFSET(Sheet1!$P$9, 2*B1459-1, 0),T1459)</f>
        <v>6185.486479</v>
      </c>
      <c r="E1460" s="100">
        <f t="array" ref="E1460">index(Sheet1!$C$25:$H$42, C1460,B1460)</f>
        <v>169.0258934</v>
      </c>
      <c r="F1460" s="100">
        <f t="array" ref="F1460">index(Sheet1!$C$25:$H$42, C1460+1,B1460)</f>
        <v>183.1113845</v>
      </c>
      <c r="G1460" s="94">
        <f t="array" ref="G1460">index(Sheet1!$B$25:$B$42, C1460,1)</f>
        <v>6000</v>
      </c>
      <c r="H1460" s="94">
        <f t="array" ref="H1460">index(Sheet1!$B$25:$B$42, C1460+1,1)</f>
        <v>6500</v>
      </c>
      <c r="I1460" s="100">
        <f t="shared" si="17"/>
        <v>174.2512297</v>
      </c>
      <c r="J1460" s="100">
        <f t="array" ref="J1460">index(Sheet1!$F$47:$K$64, C1460,B1460)</f>
        <v>1347.9453</v>
      </c>
      <c r="K1460" s="100">
        <f t="array" ref="K1460">index(Sheet1!$F$47:$K$64, C1460+1,B1460)</f>
        <v>1289.79864</v>
      </c>
      <c r="L1460" s="102">
        <f t="shared" si="18"/>
        <v>1326.374461</v>
      </c>
      <c r="M1460" s="83">
        <f>L1460/( 0.5*Sheet1!$F$18/12)</f>
        <v>1271.917369</v>
      </c>
      <c r="N1460" s="83">
        <f t="shared" si="19"/>
        <v>0.3651786877</v>
      </c>
      <c r="O1460" s="83">
        <f t="shared" si="20"/>
        <v>571.0418389</v>
      </c>
      <c r="P1460" s="83">
        <f t="shared" si="21"/>
        <v>0.1639511452</v>
      </c>
      <c r="Q1460" s="83">
        <f t="shared" si="22"/>
        <v>1</v>
      </c>
      <c r="R1460" s="86">
        <f t="shared" si="31"/>
        <v>174.2954083</v>
      </c>
      <c r="S1460" s="83" t="str">
        <f>min(R1460, offset(Sheet1!$K$9,B1460-1,0))</f>
        <v>#DIV/0!</v>
      </c>
      <c r="T1460" s="83">
        <f t="shared" si="30"/>
        <v>6187.05471</v>
      </c>
      <c r="U1460" s="83">
        <f t="shared" si="26"/>
        <v>0</v>
      </c>
      <c r="V1460" s="83" t="str">
        <f t="shared" si="27"/>
        <v>#DIV/0!</v>
      </c>
      <c r="W1460" s="83" t="str">
        <f t="shared" si="28"/>
        <v>#DIV/0!</v>
      </c>
    </row>
    <row r="1461" ht="12.75" customHeight="1">
      <c r="A1461" s="83">
        <f t="shared" si="29"/>
        <v>29.78</v>
      </c>
      <c r="B1461" s="83">
        <f>IF( ISERROR( MATCH(R1460,Sheet1!$K$9:$K$13,1) ), 1,  MATCH(R1460,Sheet1!$K$9:$K$13,1)+1)</f>
        <v>4</v>
      </c>
      <c r="C1461" s="94">
        <f>IF( ISERROR( MATCH(D1461,Sheet1!$B$25:$B$42) ), 1, MATCH(D1461,Sheet1!$B$25:$B$42))</f>
        <v>12</v>
      </c>
      <c r="D1461" s="83">
        <f>if(U1461, OFFSET(Sheet1!$P$9, 2*B1460-1, 0),T1460)</f>
        <v>6187.05471</v>
      </c>
      <c r="E1461" s="100">
        <f t="array" ref="E1461">index(Sheet1!$C$25:$H$42, C1461,B1461)</f>
        <v>169.0258934</v>
      </c>
      <c r="F1461" s="100">
        <f t="array" ref="F1461">index(Sheet1!$C$25:$H$42, C1461+1,B1461)</f>
        <v>183.1113845</v>
      </c>
      <c r="G1461" s="94">
        <f t="array" ref="G1461">index(Sheet1!$B$25:$B$42, C1461,1)</f>
        <v>6000</v>
      </c>
      <c r="H1461" s="94">
        <f t="array" ref="H1461">index(Sheet1!$B$25:$B$42, C1461+1,1)</f>
        <v>6500</v>
      </c>
      <c r="I1461" s="100">
        <f t="shared" si="17"/>
        <v>174.2954083</v>
      </c>
      <c r="J1461" s="100">
        <f t="array" ref="J1461">index(Sheet1!$F$47:$K$64, C1461,B1461)</f>
        <v>1347.9453</v>
      </c>
      <c r="K1461" s="100">
        <f t="array" ref="K1461">index(Sheet1!$F$47:$K$64, C1461+1,B1461)</f>
        <v>1289.79864</v>
      </c>
      <c r="L1461" s="102">
        <f t="shared" si="18"/>
        <v>1326.192087</v>
      </c>
      <c r="M1461" s="83">
        <f>L1461/( 0.5*Sheet1!$F$18/12)</f>
        <v>1271.742482</v>
      </c>
      <c r="N1461" s="83">
        <f t="shared" si="19"/>
        <v>0.3651284762</v>
      </c>
      <c r="O1461" s="83">
        <f t="shared" si="20"/>
        <v>571.3314325</v>
      </c>
      <c r="P1461" s="83">
        <f t="shared" si="21"/>
        <v>0.1640342901</v>
      </c>
      <c r="Q1461" s="83">
        <f t="shared" si="22"/>
        <v>1</v>
      </c>
      <c r="R1461" s="86">
        <f t="shared" si="31"/>
        <v>174.3395577</v>
      </c>
      <c r="S1461" s="83" t="str">
        <f>min(R1461, offset(Sheet1!$K$9,B1461-1,0))</f>
        <v>#DIV/0!</v>
      </c>
      <c r="T1461" s="83">
        <f t="shared" si="30"/>
        <v>6188.621901</v>
      </c>
      <c r="U1461" s="83">
        <f t="shared" si="26"/>
        <v>0</v>
      </c>
      <c r="V1461" s="83" t="str">
        <f t="shared" si="27"/>
        <v>#DIV/0!</v>
      </c>
      <c r="W1461" s="83" t="str">
        <f t="shared" si="28"/>
        <v>#DIV/0!</v>
      </c>
    </row>
    <row r="1462" ht="12.75" customHeight="1">
      <c r="A1462" s="83">
        <f t="shared" si="29"/>
        <v>29.8</v>
      </c>
      <c r="B1462" s="83">
        <f>IF( ISERROR( MATCH(R1461,Sheet1!$K$9:$K$13,1) ), 1,  MATCH(R1461,Sheet1!$K$9:$K$13,1)+1)</f>
        <v>4</v>
      </c>
      <c r="C1462" s="94">
        <f>IF( ISERROR( MATCH(D1462,Sheet1!$B$25:$B$42) ), 1, MATCH(D1462,Sheet1!$B$25:$B$42))</f>
        <v>12</v>
      </c>
      <c r="D1462" s="83">
        <f>if(U1462, OFFSET(Sheet1!$P$9, 2*B1461-1, 0),T1461)</f>
        <v>6188.621901</v>
      </c>
      <c r="E1462" s="100">
        <f t="array" ref="E1462">index(Sheet1!$C$25:$H$42, C1462,B1462)</f>
        <v>169.0258934</v>
      </c>
      <c r="F1462" s="100">
        <f t="array" ref="F1462">index(Sheet1!$C$25:$H$42, C1462+1,B1462)</f>
        <v>183.1113845</v>
      </c>
      <c r="G1462" s="94">
        <f t="array" ref="G1462">index(Sheet1!$B$25:$B$42, C1462,1)</f>
        <v>6000</v>
      </c>
      <c r="H1462" s="94">
        <f t="array" ref="H1462">index(Sheet1!$B$25:$B$42, C1462+1,1)</f>
        <v>6500</v>
      </c>
      <c r="I1462" s="100">
        <f t="shared" si="17"/>
        <v>174.3395577</v>
      </c>
      <c r="J1462" s="100">
        <f t="array" ref="J1462">index(Sheet1!$F$47:$K$64, C1462,B1462)</f>
        <v>1347.9453</v>
      </c>
      <c r="K1462" s="100">
        <f t="array" ref="K1462">index(Sheet1!$F$47:$K$64, C1462+1,B1462)</f>
        <v>1289.79864</v>
      </c>
      <c r="L1462" s="102">
        <f t="shared" si="18"/>
        <v>1326.009833</v>
      </c>
      <c r="M1462" s="83">
        <f>L1462/( 0.5*Sheet1!$F$18/12)</f>
        <v>1271.567711</v>
      </c>
      <c r="N1462" s="83">
        <f t="shared" si="19"/>
        <v>0.3650782978</v>
      </c>
      <c r="O1462" s="83">
        <f t="shared" si="20"/>
        <v>571.6209075</v>
      </c>
      <c r="P1462" s="83">
        <f t="shared" si="21"/>
        <v>0.164117401</v>
      </c>
      <c r="Q1462" s="83">
        <f t="shared" si="22"/>
        <v>1</v>
      </c>
      <c r="R1462" s="86">
        <f t="shared" si="31"/>
        <v>174.3836777</v>
      </c>
      <c r="S1462" s="83" t="str">
        <f>min(R1462, offset(Sheet1!$K$9,B1462-1,0))</f>
        <v>#DIV/0!</v>
      </c>
      <c r="T1462" s="83">
        <f t="shared" si="30"/>
        <v>6190.188053</v>
      </c>
      <c r="U1462" s="83">
        <f t="shared" si="26"/>
        <v>0</v>
      </c>
      <c r="V1462" s="83" t="str">
        <f t="shared" si="27"/>
        <v>#DIV/0!</v>
      </c>
      <c r="W1462" s="83" t="str">
        <f t="shared" si="28"/>
        <v>#DIV/0!</v>
      </c>
    </row>
    <row r="1463" ht="12.75" customHeight="1">
      <c r="A1463" s="83">
        <f t="shared" si="29"/>
        <v>29.82</v>
      </c>
      <c r="B1463" s="83">
        <f>IF( ISERROR( MATCH(R1462,Sheet1!$K$9:$K$13,1) ), 1,  MATCH(R1462,Sheet1!$K$9:$K$13,1)+1)</f>
        <v>4</v>
      </c>
      <c r="C1463" s="94">
        <f>IF( ISERROR( MATCH(D1463,Sheet1!$B$25:$B$42) ), 1, MATCH(D1463,Sheet1!$B$25:$B$42))</f>
        <v>12</v>
      </c>
      <c r="D1463" s="83">
        <f>if(U1463, OFFSET(Sheet1!$P$9, 2*B1462-1, 0),T1462)</f>
        <v>6190.188053</v>
      </c>
      <c r="E1463" s="100">
        <f t="array" ref="E1463">index(Sheet1!$C$25:$H$42, C1463,B1463)</f>
        <v>169.0258934</v>
      </c>
      <c r="F1463" s="100">
        <f t="array" ref="F1463">index(Sheet1!$C$25:$H$42, C1463+1,B1463)</f>
        <v>183.1113845</v>
      </c>
      <c r="G1463" s="94">
        <f t="array" ref="G1463">index(Sheet1!$B$25:$B$42, C1463,1)</f>
        <v>6000</v>
      </c>
      <c r="H1463" s="94">
        <f t="array" ref="H1463">index(Sheet1!$B$25:$B$42, C1463+1,1)</f>
        <v>6500</v>
      </c>
      <c r="I1463" s="100">
        <f t="shared" si="17"/>
        <v>174.3836777</v>
      </c>
      <c r="J1463" s="100">
        <f t="array" ref="J1463">index(Sheet1!$F$47:$K$64, C1463,B1463)</f>
        <v>1347.9453</v>
      </c>
      <c r="K1463" s="100">
        <f t="array" ref="K1463">index(Sheet1!$F$47:$K$64, C1463+1,B1463)</f>
        <v>1289.79864</v>
      </c>
      <c r="L1463" s="102">
        <f t="shared" si="18"/>
        <v>1325.8277</v>
      </c>
      <c r="M1463" s="83">
        <f>L1463/( 0.5*Sheet1!$F$18/12)</f>
        <v>1271.393056</v>
      </c>
      <c r="N1463" s="83">
        <f t="shared" si="19"/>
        <v>0.3650281528</v>
      </c>
      <c r="O1463" s="83">
        <f t="shared" si="20"/>
        <v>571.910264</v>
      </c>
      <c r="P1463" s="83">
        <f t="shared" si="21"/>
        <v>0.1642004777</v>
      </c>
      <c r="Q1463" s="83">
        <f t="shared" si="22"/>
        <v>1</v>
      </c>
      <c r="R1463" s="86">
        <f t="shared" si="31"/>
        <v>174.4277685</v>
      </c>
      <c r="S1463" s="83" t="str">
        <f>min(R1463, offset(Sheet1!$K$9,B1463-1,0))</f>
        <v>#DIV/0!</v>
      </c>
      <c r="T1463" s="83">
        <f t="shared" si="30"/>
        <v>6191.753168</v>
      </c>
      <c r="U1463" s="83">
        <f t="shared" si="26"/>
        <v>0</v>
      </c>
      <c r="V1463" s="83" t="str">
        <f t="shared" si="27"/>
        <v>#DIV/0!</v>
      </c>
      <c r="W1463" s="83" t="str">
        <f t="shared" si="28"/>
        <v>#DIV/0!</v>
      </c>
    </row>
    <row r="1464" ht="12.75" customHeight="1">
      <c r="A1464" s="83">
        <f t="shared" si="29"/>
        <v>29.84</v>
      </c>
      <c r="B1464" s="83">
        <f>IF( ISERROR( MATCH(R1463,Sheet1!$K$9:$K$13,1) ), 1,  MATCH(R1463,Sheet1!$K$9:$K$13,1)+1)</f>
        <v>4</v>
      </c>
      <c r="C1464" s="94">
        <f>IF( ISERROR( MATCH(D1464,Sheet1!$B$25:$B$42) ), 1, MATCH(D1464,Sheet1!$B$25:$B$42))</f>
        <v>12</v>
      </c>
      <c r="D1464" s="83">
        <f>if(U1464, OFFSET(Sheet1!$P$9, 2*B1463-1, 0),T1463)</f>
        <v>6191.753168</v>
      </c>
      <c r="E1464" s="100">
        <f t="array" ref="E1464">index(Sheet1!$C$25:$H$42, C1464,B1464)</f>
        <v>169.0258934</v>
      </c>
      <c r="F1464" s="100">
        <f t="array" ref="F1464">index(Sheet1!$C$25:$H$42, C1464+1,B1464)</f>
        <v>183.1113845</v>
      </c>
      <c r="G1464" s="94">
        <f t="array" ref="G1464">index(Sheet1!$B$25:$B$42, C1464,1)</f>
        <v>6000</v>
      </c>
      <c r="H1464" s="94">
        <f t="array" ref="H1464">index(Sheet1!$B$25:$B$42, C1464+1,1)</f>
        <v>6500</v>
      </c>
      <c r="I1464" s="100">
        <f t="shared" si="17"/>
        <v>174.4277685</v>
      </c>
      <c r="J1464" s="100">
        <f t="array" ref="J1464">index(Sheet1!$F$47:$K$64, C1464,B1464)</f>
        <v>1347.9453</v>
      </c>
      <c r="K1464" s="100">
        <f t="array" ref="K1464">index(Sheet1!$F$47:$K$64, C1464+1,B1464)</f>
        <v>1289.79864</v>
      </c>
      <c r="L1464" s="102">
        <f t="shared" si="18"/>
        <v>1325.645688</v>
      </c>
      <c r="M1464" s="83">
        <f>L1464/( 0.5*Sheet1!$F$18/12)</f>
        <v>1271.218517</v>
      </c>
      <c r="N1464" s="83">
        <f t="shared" si="19"/>
        <v>0.364978041</v>
      </c>
      <c r="O1464" s="83">
        <f t="shared" si="20"/>
        <v>572.1995017</v>
      </c>
      <c r="P1464" s="83">
        <f t="shared" si="21"/>
        <v>0.1642835204</v>
      </c>
      <c r="Q1464" s="83">
        <f t="shared" si="22"/>
        <v>1</v>
      </c>
      <c r="R1464" s="86">
        <f t="shared" si="31"/>
        <v>174.4718301</v>
      </c>
      <c r="S1464" s="83" t="str">
        <f>min(R1464, offset(Sheet1!$K$9,B1464-1,0))</f>
        <v>#DIV/0!</v>
      </c>
      <c r="T1464" s="83">
        <f t="shared" si="30"/>
        <v>6193.317244</v>
      </c>
      <c r="U1464" s="83">
        <f t="shared" si="26"/>
        <v>0</v>
      </c>
      <c r="V1464" s="83" t="str">
        <f t="shared" si="27"/>
        <v>#DIV/0!</v>
      </c>
      <c r="W1464" s="83" t="str">
        <f t="shared" si="28"/>
        <v>#DIV/0!</v>
      </c>
    </row>
    <row r="1465" ht="12.75" customHeight="1">
      <c r="A1465" s="83">
        <f t="shared" si="29"/>
        <v>29.86</v>
      </c>
      <c r="B1465" s="83">
        <f>IF( ISERROR( MATCH(R1464,Sheet1!$K$9:$K$13,1) ), 1,  MATCH(R1464,Sheet1!$K$9:$K$13,1)+1)</f>
        <v>4</v>
      </c>
      <c r="C1465" s="94">
        <f>IF( ISERROR( MATCH(D1465,Sheet1!$B$25:$B$42) ), 1, MATCH(D1465,Sheet1!$B$25:$B$42))</f>
        <v>12</v>
      </c>
      <c r="D1465" s="83">
        <f>if(U1465, OFFSET(Sheet1!$P$9, 2*B1464-1, 0),T1464)</f>
        <v>6193.317244</v>
      </c>
      <c r="E1465" s="100">
        <f t="array" ref="E1465">index(Sheet1!$C$25:$H$42, C1465,B1465)</f>
        <v>169.0258934</v>
      </c>
      <c r="F1465" s="100">
        <f t="array" ref="F1465">index(Sheet1!$C$25:$H$42, C1465+1,B1465)</f>
        <v>183.1113845</v>
      </c>
      <c r="G1465" s="94">
        <f t="array" ref="G1465">index(Sheet1!$B$25:$B$42, C1465,1)</f>
        <v>6000</v>
      </c>
      <c r="H1465" s="94">
        <f t="array" ref="H1465">index(Sheet1!$B$25:$B$42, C1465+1,1)</f>
        <v>6500</v>
      </c>
      <c r="I1465" s="100">
        <f t="shared" si="17"/>
        <v>174.4718301</v>
      </c>
      <c r="J1465" s="100">
        <f t="array" ref="J1465">index(Sheet1!$F$47:$K$64, C1465,B1465)</f>
        <v>1347.9453</v>
      </c>
      <c r="K1465" s="100">
        <f t="array" ref="K1465">index(Sheet1!$F$47:$K$64, C1465+1,B1465)</f>
        <v>1289.79864</v>
      </c>
      <c r="L1465" s="102">
        <f t="shared" si="18"/>
        <v>1325.463796</v>
      </c>
      <c r="M1465" s="83">
        <f>L1465/( 0.5*Sheet1!$F$18/12)</f>
        <v>1271.044093</v>
      </c>
      <c r="N1465" s="83">
        <f t="shared" si="19"/>
        <v>0.3649279624</v>
      </c>
      <c r="O1465" s="83">
        <f t="shared" si="20"/>
        <v>572.4886207</v>
      </c>
      <c r="P1465" s="83">
        <f t="shared" si="21"/>
        <v>0.1643665291</v>
      </c>
      <c r="Q1465" s="83">
        <f t="shared" si="22"/>
        <v>1</v>
      </c>
      <c r="R1465" s="86">
        <f t="shared" si="31"/>
        <v>174.5158624</v>
      </c>
      <c r="S1465" s="83" t="str">
        <f>min(R1465, offset(Sheet1!$K$9,B1465-1,0))</f>
        <v>#DIV/0!</v>
      </c>
      <c r="T1465" s="83">
        <f t="shared" si="30"/>
        <v>6194.880283</v>
      </c>
      <c r="U1465" s="83">
        <f t="shared" si="26"/>
        <v>0</v>
      </c>
      <c r="V1465" s="83" t="str">
        <f t="shared" si="27"/>
        <v>#DIV/0!</v>
      </c>
      <c r="W1465" s="83" t="str">
        <f t="shared" si="28"/>
        <v>#DIV/0!</v>
      </c>
    </row>
    <row r="1466" ht="12.75" customHeight="1">
      <c r="A1466" s="83">
        <f t="shared" si="29"/>
        <v>29.88</v>
      </c>
      <c r="B1466" s="83">
        <f>IF( ISERROR( MATCH(R1465,Sheet1!$K$9:$K$13,1) ), 1,  MATCH(R1465,Sheet1!$K$9:$K$13,1)+1)</f>
        <v>4</v>
      </c>
      <c r="C1466" s="94">
        <f>IF( ISERROR( MATCH(D1466,Sheet1!$B$25:$B$42) ), 1, MATCH(D1466,Sheet1!$B$25:$B$42))</f>
        <v>12</v>
      </c>
      <c r="D1466" s="83">
        <f>if(U1466, OFFSET(Sheet1!$P$9, 2*B1465-1, 0),T1465)</f>
        <v>6194.880283</v>
      </c>
      <c r="E1466" s="100">
        <f t="array" ref="E1466">index(Sheet1!$C$25:$H$42, C1466,B1466)</f>
        <v>169.0258934</v>
      </c>
      <c r="F1466" s="100">
        <f t="array" ref="F1466">index(Sheet1!$C$25:$H$42, C1466+1,B1466)</f>
        <v>183.1113845</v>
      </c>
      <c r="G1466" s="94">
        <f t="array" ref="G1466">index(Sheet1!$B$25:$B$42, C1466,1)</f>
        <v>6000</v>
      </c>
      <c r="H1466" s="94">
        <f t="array" ref="H1466">index(Sheet1!$B$25:$B$42, C1466+1,1)</f>
        <v>6500</v>
      </c>
      <c r="I1466" s="100">
        <f t="shared" si="17"/>
        <v>174.5158624</v>
      </c>
      <c r="J1466" s="100">
        <f t="array" ref="J1466">index(Sheet1!$F$47:$K$64, C1466,B1466)</f>
        <v>1347.9453</v>
      </c>
      <c r="K1466" s="100">
        <f t="array" ref="K1466">index(Sheet1!$F$47:$K$64, C1466+1,B1466)</f>
        <v>1289.79864</v>
      </c>
      <c r="L1466" s="102">
        <f t="shared" si="18"/>
        <v>1325.282025</v>
      </c>
      <c r="M1466" s="83">
        <f>L1466/( 0.5*Sheet1!$F$18/12)</f>
        <v>1270.869785</v>
      </c>
      <c r="N1466" s="83">
        <f t="shared" si="19"/>
        <v>0.364877917</v>
      </c>
      <c r="O1466" s="83">
        <f t="shared" si="20"/>
        <v>572.777621</v>
      </c>
      <c r="P1466" s="83">
        <f t="shared" si="21"/>
        <v>0.1644495036</v>
      </c>
      <c r="Q1466" s="83">
        <f t="shared" si="22"/>
        <v>1</v>
      </c>
      <c r="R1466" s="86">
        <f t="shared" si="31"/>
        <v>174.5598656</v>
      </c>
      <c r="S1466" s="83" t="str">
        <f>min(R1466, offset(Sheet1!$K$9,B1466-1,0))</f>
        <v>#DIV/0!</v>
      </c>
      <c r="T1466" s="83">
        <f t="shared" si="30"/>
        <v>6196.442286</v>
      </c>
      <c r="U1466" s="83">
        <f t="shared" si="26"/>
        <v>0</v>
      </c>
      <c r="V1466" s="83" t="str">
        <f t="shared" si="27"/>
        <v>#DIV/0!</v>
      </c>
      <c r="W1466" s="83" t="str">
        <f t="shared" si="28"/>
        <v>#DIV/0!</v>
      </c>
    </row>
    <row r="1467" ht="12.75" customHeight="1">
      <c r="A1467" s="83">
        <f t="shared" si="29"/>
        <v>29.9</v>
      </c>
      <c r="B1467" s="83">
        <f>IF( ISERROR( MATCH(R1466,Sheet1!$K$9:$K$13,1) ), 1,  MATCH(R1466,Sheet1!$K$9:$K$13,1)+1)</f>
        <v>4</v>
      </c>
      <c r="C1467" s="94">
        <f>IF( ISERROR( MATCH(D1467,Sheet1!$B$25:$B$42) ), 1, MATCH(D1467,Sheet1!$B$25:$B$42))</f>
        <v>12</v>
      </c>
      <c r="D1467" s="83">
        <f>if(U1467, OFFSET(Sheet1!$P$9, 2*B1466-1, 0),T1466)</f>
        <v>6196.442286</v>
      </c>
      <c r="E1467" s="100">
        <f t="array" ref="E1467">index(Sheet1!$C$25:$H$42, C1467,B1467)</f>
        <v>169.0258934</v>
      </c>
      <c r="F1467" s="100">
        <f t="array" ref="F1467">index(Sheet1!$C$25:$H$42, C1467+1,B1467)</f>
        <v>183.1113845</v>
      </c>
      <c r="G1467" s="94">
        <f t="array" ref="G1467">index(Sheet1!$B$25:$B$42, C1467,1)</f>
        <v>6000</v>
      </c>
      <c r="H1467" s="94">
        <f t="array" ref="H1467">index(Sheet1!$B$25:$B$42, C1467+1,1)</f>
        <v>6500</v>
      </c>
      <c r="I1467" s="100">
        <f t="shared" si="17"/>
        <v>174.5598656</v>
      </c>
      <c r="J1467" s="100">
        <f t="array" ref="J1467">index(Sheet1!$F$47:$K$64, C1467,B1467)</f>
        <v>1347.9453</v>
      </c>
      <c r="K1467" s="100">
        <f t="array" ref="K1467">index(Sheet1!$F$47:$K$64, C1467+1,B1467)</f>
        <v>1289.79864</v>
      </c>
      <c r="L1467" s="102">
        <f t="shared" si="18"/>
        <v>1325.100374</v>
      </c>
      <c r="M1467" s="83">
        <f>L1467/( 0.5*Sheet1!$F$18/12)</f>
        <v>1270.695593</v>
      </c>
      <c r="N1467" s="83">
        <f t="shared" si="19"/>
        <v>0.3648279049</v>
      </c>
      <c r="O1467" s="83">
        <f t="shared" si="20"/>
        <v>573.0665024</v>
      </c>
      <c r="P1467" s="83">
        <f t="shared" si="21"/>
        <v>0.164532444</v>
      </c>
      <c r="Q1467" s="83">
        <f t="shared" si="22"/>
        <v>1</v>
      </c>
      <c r="R1467" s="86">
        <f t="shared" si="31"/>
        <v>174.6038395</v>
      </c>
      <c r="S1467" s="83" t="str">
        <f>min(R1467, offset(Sheet1!$K$9,B1467-1,0))</f>
        <v>#DIV/0!</v>
      </c>
      <c r="T1467" s="83">
        <f t="shared" si="30"/>
        <v>6198.003252</v>
      </c>
      <c r="U1467" s="83">
        <f t="shared" si="26"/>
        <v>0</v>
      </c>
      <c r="V1467" s="83" t="str">
        <f t="shared" si="27"/>
        <v>#DIV/0!</v>
      </c>
      <c r="W1467" s="83" t="str">
        <f t="shared" si="28"/>
        <v>#DIV/0!</v>
      </c>
    </row>
    <row r="1468" ht="12.75" customHeight="1">
      <c r="A1468" s="83">
        <f t="shared" si="29"/>
        <v>29.92</v>
      </c>
      <c r="B1468" s="83">
        <f>IF( ISERROR( MATCH(R1467,Sheet1!$K$9:$K$13,1) ), 1,  MATCH(R1467,Sheet1!$K$9:$K$13,1)+1)</f>
        <v>4</v>
      </c>
      <c r="C1468" s="94">
        <f>IF( ISERROR( MATCH(D1468,Sheet1!$B$25:$B$42) ), 1, MATCH(D1468,Sheet1!$B$25:$B$42))</f>
        <v>12</v>
      </c>
      <c r="D1468" s="83">
        <f>if(U1468, OFFSET(Sheet1!$P$9, 2*B1467-1, 0),T1467)</f>
        <v>6198.003252</v>
      </c>
      <c r="E1468" s="100">
        <f t="array" ref="E1468">index(Sheet1!$C$25:$H$42, C1468,B1468)</f>
        <v>169.0258934</v>
      </c>
      <c r="F1468" s="100">
        <f t="array" ref="F1468">index(Sheet1!$C$25:$H$42, C1468+1,B1468)</f>
        <v>183.1113845</v>
      </c>
      <c r="G1468" s="94">
        <f t="array" ref="G1468">index(Sheet1!$B$25:$B$42, C1468,1)</f>
        <v>6000</v>
      </c>
      <c r="H1468" s="94">
        <f t="array" ref="H1468">index(Sheet1!$B$25:$B$42, C1468+1,1)</f>
        <v>6500</v>
      </c>
      <c r="I1468" s="100">
        <f t="shared" si="17"/>
        <v>174.6038395</v>
      </c>
      <c r="J1468" s="100">
        <f t="array" ref="J1468">index(Sheet1!$F$47:$K$64, C1468,B1468)</f>
        <v>1347.9453</v>
      </c>
      <c r="K1468" s="100">
        <f t="array" ref="K1468">index(Sheet1!$F$47:$K$64, C1468+1,B1468)</f>
        <v>1289.79864</v>
      </c>
      <c r="L1468" s="102">
        <f t="shared" si="18"/>
        <v>1324.918844</v>
      </c>
      <c r="M1468" s="83">
        <f>L1468/( 0.5*Sheet1!$F$18/12)</f>
        <v>1270.521516</v>
      </c>
      <c r="N1468" s="83">
        <f t="shared" si="19"/>
        <v>0.3647779259</v>
      </c>
      <c r="O1468" s="83">
        <f t="shared" si="20"/>
        <v>573.355265</v>
      </c>
      <c r="P1468" s="83">
        <f t="shared" si="21"/>
        <v>0.1646153503</v>
      </c>
      <c r="Q1468" s="83">
        <f t="shared" si="22"/>
        <v>1</v>
      </c>
      <c r="R1468" s="86">
        <f t="shared" si="31"/>
        <v>174.6477843</v>
      </c>
      <c r="S1468" s="83" t="str">
        <f>min(R1468, offset(Sheet1!$K$9,B1468-1,0))</f>
        <v>#DIV/0!</v>
      </c>
      <c r="T1468" s="83">
        <f t="shared" si="30"/>
        <v>6199.563183</v>
      </c>
      <c r="U1468" s="83">
        <f t="shared" si="26"/>
        <v>0</v>
      </c>
      <c r="V1468" s="83" t="str">
        <f t="shared" si="27"/>
        <v>#DIV/0!</v>
      </c>
      <c r="W1468" s="83" t="str">
        <f t="shared" si="28"/>
        <v>#DIV/0!</v>
      </c>
    </row>
    <row r="1469" ht="12.75" customHeight="1">
      <c r="A1469" s="83">
        <f t="shared" si="29"/>
        <v>29.94</v>
      </c>
      <c r="B1469" s="83">
        <f>IF( ISERROR( MATCH(R1468,Sheet1!$K$9:$K$13,1) ), 1,  MATCH(R1468,Sheet1!$K$9:$K$13,1)+1)</f>
        <v>4</v>
      </c>
      <c r="C1469" s="94">
        <f>IF( ISERROR( MATCH(D1469,Sheet1!$B$25:$B$42) ), 1, MATCH(D1469,Sheet1!$B$25:$B$42))</f>
        <v>12</v>
      </c>
      <c r="D1469" s="83">
        <f>if(U1469, OFFSET(Sheet1!$P$9, 2*B1468-1, 0),T1468)</f>
        <v>6199.563183</v>
      </c>
      <c r="E1469" s="100">
        <f t="array" ref="E1469">index(Sheet1!$C$25:$H$42, C1469,B1469)</f>
        <v>169.0258934</v>
      </c>
      <c r="F1469" s="100">
        <f t="array" ref="F1469">index(Sheet1!$C$25:$H$42, C1469+1,B1469)</f>
        <v>183.1113845</v>
      </c>
      <c r="G1469" s="94">
        <f t="array" ref="G1469">index(Sheet1!$B$25:$B$42, C1469,1)</f>
        <v>6000</v>
      </c>
      <c r="H1469" s="94">
        <f t="array" ref="H1469">index(Sheet1!$B$25:$B$42, C1469+1,1)</f>
        <v>6500</v>
      </c>
      <c r="I1469" s="100">
        <f t="shared" si="17"/>
        <v>174.6477843</v>
      </c>
      <c r="J1469" s="100">
        <f t="array" ref="J1469">index(Sheet1!$F$47:$K$64, C1469,B1469)</f>
        <v>1347.9453</v>
      </c>
      <c r="K1469" s="100">
        <f t="array" ref="K1469">index(Sheet1!$F$47:$K$64, C1469+1,B1469)</f>
        <v>1289.79864</v>
      </c>
      <c r="L1469" s="102">
        <f t="shared" si="18"/>
        <v>1324.737435</v>
      </c>
      <c r="M1469" s="83">
        <f>L1469/( 0.5*Sheet1!$F$18/12)</f>
        <v>1270.347554</v>
      </c>
      <c r="N1469" s="83">
        <f t="shared" si="19"/>
        <v>0.36472798</v>
      </c>
      <c r="O1469" s="83">
        <f t="shared" si="20"/>
        <v>573.6439086</v>
      </c>
      <c r="P1469" s="83">
        <f t="shared" si="21"/>
        <v>0.1646982224</v>
      </c>
      <c r="Q1469" s="83">
        <f t="shared" si="22"/>
        <v>1</v>
      </c>
      <c r="R1469" s="86">
        <f t="shared" si="31"/>
        <v>174.6916999</v>
      </c>
      <c r="S1469" s="83" t="str">
        <f>min(R1469, offset(Sheet1!$K$9,B1469-1,0))</f>
        <v>#DIV/0!</v>
      </c>
      <c r="T1469" s="83">
        <f t="shared" si="30"/>
        <v>6201.122079</v>
      </c>
      <c r="U1469" s="83">
        <f t="shared" si="26"/>
        <v>0</v>
      </c>
      <c r="V1469" s="83" t="str">
        <f t="shared" si="27"/>
        <v>#DIV/0!</v>
      </c>
      <c r="W1469" s="83" t="str">
        <f t="shared" si="28"/>
        <v>#DIV/0!</v>
      </c>
    </row>
    <row r="1470" ht="12.75" customHeight="1">
      <c r="A1470" s="83">
        <f t="shared" si="29"/>
        <v>29.96</v>
      </c>
      <c r="B1470" s="83">
        <f>IF( ISERROR( MATCH(R1469,Sheet1!$K$9:$K$13,1) ), 1,  MATCH(R1469,Sheet1!$K$9:$K$13,1)+1)</f>
        <v>4</v>
      </c>
      <c r="C1470" s="94">
        <f>IF( ISERROR( MATCH(D1470,Sheet1!$B$25:$B$42) ), 1, MATCH(D1470,Sheet1!$B$25:$B$42))</f>
        <v>12</v>
      </c>
      <c r="D1470" s="83">
        <f>if(U1470, OFFSET(Sheet1!$P$9, 2*B1469-1, 0),T1469)</f>
        <v>6201.122079</v>
      </c>
      <c r="E1470" s="100">
        <f t="array" ref="E1470">index(Sheet1!$C$25:$H$42, C1470,B1470)</f>
        <v>169.0258934</v>
      </c>
      <c r="F1470" s="100">
        <f t="array" ref="F1470">index(Sheet1!$C$25:$H$42, C1470+1,B1470)</f>
        <v>183.1113845</v>
      </c>
      <c r="G1470" s="94">
        <f t="array" ref="G1470">index(Sheet1!$B$25:$B$42, C1470,1)</f>
        <v>6000</v>
      </c>
      <c r="H1470" s="94">
        <f t="array" ref="H1470">index(Sheet1!$B$25:$B$42, C1470+1,1)</f>
        <v>6500</v>
      </c>
      <c r="I1470" s="100">
        <f t="shared" si="17"/>
        <v>174.6916999</v>
      </c>
      <c r="J1470" s="100">
        <f t="array" ref="J1470">index(Sheet1!$F$47:$K$64, C1470,B1470)</f>
        <v>1347.9453</v>
      </c>
      <c r="K1470" s="100">
        <f t="array" ref="K1470">index(Sheet1!$F$47:$K$64, C1470+1,B1470)</f>
        <v>1289.79864</v>
      </c>
      <c r="L1470" s="102">
        <f t="shared" si="18"/>
        <v>1324.556146</v>
      </c>
      <c r="M1470" s="83">
        <f>L1470/( 0.5*Sheet1!$F$18/12)</f>
        <v>1270.173708</v>
      </c>
      <c r="N1470" s="83">
        <f t="shared" si="19"/>
        <v>0.3646780673</v>
      </c>
      <c r="O1470" s="83">
        <f t="shared" si="20"/>
        <v>573.9324333</v>
      </c>
      <c r="P1470" s="83">
        <f t="shared" si="21"/>
        <v>0.1647810604</v>
      </c>
      <c r="Q1470" s="83">
        <f t="shared" si="22"/>
        <v>1</v>
      </c>
      <c r="R1470" s="86">
        <f t="shared" si="31"/>
        <v>174.7355864</v>
      </c>
      <c r="S1470" s="83" t="str">
        <f>min(R1470, offset(Sheet1!$K$9,B1470-1,0))</f>
        <v>#DIV/0!</v>
      </c>
      <c r="T1470" s="83">
        <f t="shared" si="30"/>
        <v>6202.67994</v>
      </c>
      <c r="U1470" s="83">
        <f t="shared" si="26"/>
        <v>0</v>
      </c>
      <c r="V1470" s="83" t="str">
        <f t="shared" si="27"/>
        <v>#DIV/0!</v>
      </c>
      <c r="W1470" s="83" t="str">
        <f t="shared" si="28"/>
        <v>#DIV/0!</v>
      </c>
    </row>
    <row r="1471" ht="12.75" customHeight="1">
      <c r="A1471" s="83">
        <f t="shared" si="29"/>
        <v>29.98</v>
      </c>
      <c r="B1471" s="83">
        <f>IF( ISERROR( MATCH(R1470,Sheet1!$K$9:$K$13,1) ), 1,  MATCH(R1470,Sheet1!$K$9:$K$13,1)+1)</f>
        <v>4</v>
      </c>
      <c r="C1471" s="94">
        <f>IF( ISERROR( MATCH(D1471,Sheet1!$B$25:$B$42) ), 1, MATCH(D1471,Sheet1!$B$25:$B$42))</f>
        <v>12</v>
      </c>
      <c r="D1471" s="83">
        <f>if(U1471, OFFSET(Sheet1!$P$9, 2*B1470-1, 0),T1470)</f>
        <v>6202.67994</v>
      </c>
      <c r="E1471" s="100">
        <f t="array" ref="E1471">index(Sheet1!$C$25:$H$42, C1471,B1471)</f>
        <v>169.0258934</v>
      </c>
      <c r="F1471" s="100">
        <f t="array" ref="F1471">index(Sheet1!$C$25:$H$42, C1471+1,B1471)</f>
        <v>183.1113845</v>
      </c>
      <c r="G1471" s="94">
        <f t="array" ref="G1471">index(Sheet1!$B$25:$B$42, C1471,1)</f>
        <v>6000</v>
      </c>
      <c r="H1471" s="94">
        <f t="array" ref="H1471">index(Sheet1!$B$25:$B$42, C1471+1,1)</f>
        <v>6500</v>
      </c>
      <c r="I1471" s="100">
        <f t="shared" si="17"/>
        <v>174.7355864</v>
      </c>
      <c r="J1471" s="100">
        <f t="array" ref="J1471">index(Sheet1!$F$47:$K$64, C1471,B1471)</f>
        <v>1347.9453</v>
      </c>
      <c r="K1471" s="100">
        <f t="array" ref="K1471">index(Sheet1!$F$47:$K$64, C1471+1,B1471)</f>
        <v>1289.79864</v>
      </c>
      <c r="L1471" s="102">
        <f t="shared" si="18"/>
        <v>1324.374977</v>
      </c>
      <c r="M1471" s="83">
        <f>L1471/( 0.5*Sheet1!$F$18/12)</f>
        <v>1269.999978</v>
      </c>
      <c r="N1471" s="83">
        <f t="shared" si="19"/>
        <v>0.3646281877</v>
      </c>
      <c r="O1471" s="83">
        <f t="shared" si="20"/>
        <v>574.2208389</v>
      </c>
      <c r="P1471" s="83">
        <f t="shared" si="21"/>
        <v>0.1648638642</v>
      </c>
      <c r="Q1471" s="83">
        <f t="shared" si="22"/>
        <v>1</v>
      </c>
      <c r="R1471" s="86">
        <f t="shared" si="31"/>
        <v>174.7794438</v>
      </c>
      <c r="S1471" s="83" t="str">
        <f>min(R1471, offset(Sheet1!$K$9,B1471-1,0))</f>
        <v>#DIV/0!</v>
      </c>
      <c r="T1471" s="83">
        <f t="shared" si="30"/>
        <v>6204.236767</v>
      </c>
      <c r="U1471" s="83">
        <f t="shared" si="26"/>
        <v>0</v>
      </c>
      <c r="V1471" s="83" t="str">
        <f t="shared" si="27"/>
        <v>#DIV/0!</v>
      </c>
      <c r="W1471" s="83" t="str">
        <f t="shared" si="28"/>
        <v>#DIV/0!</v>
      </c>
    </row>
    <row r="1472" ht="12.75" customHeight="1">
      <c r="A1472" s="83">
        <f t="shared" si="29"/>
        <v>30</v>
      </c>
      <c r="B1472" s="83">
        <f>IF( ISERROR( MATCH(R1471,Sheet1!$K$9:$K$13,1) ), 1,  MATCH(R1471,Sheet1!$K$9:$K$13,1)+1)</f>
        <v>4</v>
      </c>
      <c r="C1472" s="94">
        <f>IF( ISERROR( MATCH(D1472,Sheet1!$B$25:$B$42) ), 1, MATCH(D1472,Sheet1!$B$25:$B$42))</f>
        <v>12</v>
      </c>
      <c r="D1472" s="83">
        <f>if(U1472, OFFSET(Sheet1!$P$9, 2*B1471-1, 0),T1471)</f>
        <v>6204.236767</v>
      </c>
      <c r="E1472" s="100">
        <f t="array" ref="E1472">index(Sheet1!$C$25:$H$42, C1472,B1472)</f>
        <v>169.0258934</v>
      </c>
      <c r="F1472" s="100">
        <f t="array" ref="F1472">index(Sheet1!$C$25:$H$42, C1472+1,B1472)</f>
        <v>183.1113845</v>
      </c>
      <c r="G1472" s="94">
        <f t="array" ref="G1472">index(Sheet1!$B$25:$B$42, C1472,1)</f>
        <v>6000</v>
      </c>
      <c r="H1472" s="94">
        <f t="array" ref="H1472">index(Sheet1!$B$25:$B$42, C1472+1,1)</f>
        <v>6500</v>
      </c>
      <c r="I1472" s="100">
        <f t="shared" si="17"/>
        <v>174.7794438</v>
      </c>
      <c r="J1472" s="100">
        <f t="array" ref="J1472">index(Sheet1!$F$47:$K$64, C1472,B1472)</f>
        <v>1347.9453</v>
      </c>
      <c r="K1472" s="100">
        <f t="array" ref="K1472">index(Sheet1!$F$47:$K$64, C1472+1,B1472)</f>
        <v>1289.79864</v>
      </c>
      <c r="L1472" s="102">
        <f t="shared" si="18"/>
        <v>1324.193928</v>
      </c>
      <c r="M1472" s="83">
        <f>L1472/( 0.5*Sheet1!$F$18/12)</f>
        <v>1269.826363</v>
      </c>
      <c r="N1472" s="83">
        <f t="shared" si="19"/>
        <v>0.3645783412</v>
      </c>
      <c r="O1472" s="83">
        <f t="shared" si="20"/>
        <v>574.5091255</v>
      </c>
      <c r="P1472" s="83">
        <f t="shared" si="21"/>
        <v>0.1649466338</v>
      </c>
      <c r="Q1472" s="83">
        <f t="shared" si="22"/>
        <v>1</v>
      </c>
      <c r="R1472" s="86">
        <f t="shared" si="31"/>
        <v>174.823272</v>
      </c>
      <c r="S1472" s="83" t="str">
        <f>min(R1472, offset(Sheet1!$K$9,B1472-1,0))</f>
        <v>#DIV/0!</v>
      </c>
      <c r="T1472" s="83">
        <f t="shared" si="30"/>
        <v>6205.792561</v>
      </c>
      <c r="U1472" s="83">
        <f t="shared" si="26"/>
        <v>0</v>
      </c>
      <c r="V1472" s="83" t="str">
        <f t="shared" si="27"/>
        <v>#DIV/0!</v>
      </c>
      <c r="W1472" s="83" t="str">
        <f t="shared" si="28"/>
        <v>#DIV/0!</v>
      </c>
    </row>
    <row r="1473" ht="12.75" customHeight="1">
      <c r="A1473" s="83">
        <f t="shared" si="29"/>
        <v>30.02</v>
      </c>
      <c r="B1473" s="83">
        <f>IF( ISERROR( MATCH(R1472,Sheet1!$K$9:$K$13,1) ), 1,  MATCH(R1472,Sheet1!$K$9:$K$13,1)+1)</f>
        <v>4</v>
      </c>
      <c r="C1473" s="94">
        <f>IF( ISERROR( MATCH(D1473,Sheet1!$B$25:$B$42) ), 1, MATCH(D1473,Sheet1!$B$25:$B$42))</f>
        <v>12</v>
      </c>
      <c r="D1473" s="83">
        <f>if(U1473, OFFSET(Sheet1!$P$9, 2*B1472-1, 0),T1472)</f>
        <v>6205.792561</v>
      </c>
      <c r="E1473" s="100">
        <f t="array" ref="E1473">index(Sheet1!$C$25:$H$42, C1473,B1473)</f>
        <v>169.0258934</v>
      </c>
      <c r="F1473" s="100">
        <f t="array" ref="F1473">index(Sheet1!$C$25:$H$42, C1473+1,B1473)</f>
        <v>183.1113845</v>
      </c>
      <c r="G1473" s="94">
        <f t="array" ref="G1473">index(Sheet1!$B$25:$B$42, C1473,1)</f>
        <v>6000</v>
      </c>
      <c r="H1473" s="94">
        <f t="array" ref="H1473">index(Sheet1!$B$25:$B$42, C1473+1,1)</f>
        <v>6500</v>
      </c>
      <c r="I1473" s="100">
        <f t="shared" si="17"/>
        <v>174.823272</v>
      </c>
      <c r="J1473" s="100">
        <f t="array" ref="J1473">index(Sheet1!$F$47:$K$64, C1473,B1473)</f>
        <v>1347.9453</v>
      </c>
      <c r="K1473" s="100">
        <f t="array" ref="K1473">index(Sheet1!$F$47:$K$64, C1473+1,B1473)</f>
        <v>1289.79864</v>
      </c>
      <c r="L1473" s="102">
        <f t="shared" si="18"/>
        <v>1324.013</v>
      </c>
      <c r="M1473" s="83">
        <f>L1473/( 0.5*Sheet1!$F$18/12)</f>
        <v>1269.652863</v>
      </c>
      <c r="N1473" s="83">
        <f t="shared" si="19"/>
        <v>0.3645285279</v>
      </c>
      <c r="O1473" s="83">
        <f t="shared" si="20"/>
        <v>574.797293</v>
      </c>
      <c r="P1473" s="83">
        <f t="shared" si="21"/>
        <v>0.1650293692</v>
      </c>
      <c r="Q1473" s="83">
        <f t="shared" si="22"/>
        <v>1</v>
      </c>
      <c r="R1473" s="86">
        <f t="shared" si="31"/>
        <v>174.8670711</v>
      </c>
      <c r="S1473" s="83" t="str">
        <f>min(R1473, offset(Sheet1!$K$9,B1473-1,0))</f>
        <v>#DIV/0!</v>
      </c>
      <c r="T1473" s="83">
        <f t="shared" si="30"/>
        <v>6207.347321</v>
      </c>
      <c r="U1473" s="83">
        <f t="shared" si="26"/>
        <v>0</v>
      </c>
      <c r="V1473" s="83" t="str">
        <f t="shared" si="27"/>
        <v>#DIV/0!</v>
      </c>
      <c r="W1473" s="83" t="str">
        <f t="shared" si="28"/>
        <v>#DIV/0!</v>
      </c>
    </row>
    <row r="1474" ht="12.75" customHeight="1">
      <c r="A1474" s="83">
        <f t="shared" si="29"/>
        <v>30.04</v>
      </c>
      <c r="B1474" s="83">
        <f>IF( ISERROR( MATCH(R1473,Sheet1!$K$9:$K$13,1) ), 1,  MATCH(R1473,Sheet1!$K$9:$K$13,1)+1)</f>
        <v>4</v>
      </c>
      <c r="C1474" s="94">
        <f>IF( ISERROR( MATCH(D1474,Sheet1!$B$25:$B$42) ), 1, MATCH(D1474,Sheet1!$B$25:$B$42))</f>
        <v>12</v>
      </c>
      <c r="D1474" s="83">
        <f>if(U1474, OFFSET(Sheet1!$P$9, 2*B1473-1, 0),T1473)</f>
        <v>6207.347321</v>
      </c>
      <c r="E1474" s="100">
        <f t="array" ref="E1474">index(Sheet1!$C$25:$H$42, C1474,B1474)</f>
        <v>169.0258934</v>
      </c>
      <c r="F1474" s="100">
        <f t="array" ref="F1474">index(Sheet1!$C$25:$H$42, C1474+1,B1474)</f>
        <v>183.1113845</v>
      </c>
      <c r="G1474" s="94">
        <f t="array" ref="G1474">index(Sheet1!$B$25:$B$42, C1474,1)</f>
        <v>6000</v>
      </c>
      <c r="H1474" s="94">
        <f t="array" ref="H1474">index(Sheet1!$B$25:$B$42, C1474+1,1)</f>
        <v>6500</v>
      </c>
      <c r="I1474" s="100">
        <f t="shared" si="17"/>
        <v>174.8670711</v>
      </c>
      <c r="J1474" s="100">
        <f t="array" ref="J1474">index(Sheet1!$F$47:$K$64, C1474,B1474)</f>
        <v>1347.9453</v>
      </c>
      <c r="K1474" s="100">
        <f t="array" ref="K1474">index(Sheet1!$F$47:$K$64, C1474+1,B1474)</f>
        <v>1289.79864</v>
      </c>
      <c r="L1474" s="102">
        <f t="shared" si="18"/>
        <v>1323.832192</v>
      </c>
      <c r="M1474" s="83">
        <f>L1474/( 0.5*Sheet1!$F$18/12)</f>
        <v>1269.479478</v>
      </c>
      <c r="N1474" s="83">
        <f t="shared" si="19"/>
        <v>0.3644787476</v>
      </c>
      <c r="O1474" s="83">
        <f t="shared" si="20"/>
        <v>575.0853414</v>
      </c>
      <c r="P1474" s="83">
        <f t="shared" si="21"/>
        <v>0.1651120704</v>
      </c>
      <c r="Q1474" s="83">
        <f t="shared" si="22"/>
        <v>1</v>
      </c>
      <c r="R1474" s="86">
        <f t="shared" si="31"/>
        <v>174.9108412</v>
      </c>
      <c r="S1474" s="83" t="str">
        <f>min(R1474, offset(Sheet1!$K$9,B1474-1,0))</f>
        <v>#DIV/0!</v>
      </c>
      <c r="T1474" s="83">
        <f t="shared" si="30"/>
        <v>6208.901049</v>
      </c>
      <c r="U1474" s="83">
        <f t="shared" si="26"/>
        <v>0</v>
      </c>
      <c r="V1474" s="83" t="str">
        <f t="shared" si="27"/>
        <v>#DIV/0!</v>
      </c>
      <c r="W1474" s="83" t="str">
        <f t="shared" si="28"/>
        <v>#DIV/0!</v>
      </c>
    </row>
    <row r="1475" ht="12.75" customHeight="1">
      <c r="A1475" s="83">
        <f t="shared" si="29"/>
        <v>30.06</v>
      </c>
      <c r="B1475" s="83">
        <f>IF( ISERROR( MATCH(R1474,Sheet1!$K$9:$K$13,1) ), 1,  MATCH(R1474,Sheet1!$K$9:$K$13,1)+1)</f>
        <v>4</v>
      </c>
      <c r="C1475" s="94">
        <f>IF( ISERROR( MATCH(D1475,Sheet1!$B$25:$B$42) ), 1, MATCH(D1475,Sheet1!$B$25:$B$42))</f>
        <v>12</v>
      </c>
      <c r="D1475" s="83">
        <f>if(U1475, OFFSET(Sheet1!$P$9, 2*B1474-1, 0),T1474)</f>
        <v>6208.901049</v>
      </c>
      <c r="E1475" s="100">
        <f t="array" ref="E1475">index(Sheet1!$C$25:$H$42, C1475,B1475)</f>
        <v>169.0258934</v>
      </c>
      <c r="F1475" s="100">
        <f t="array" ref="F1475">index(Sheet1!$C$25:$H$42, C1475+1,B1475)</f>
        <v>183.1113845</v>
      </c>
      <c r="G1475" s="94">
        <f t="array" ref="G1475">index(Sheet1!$B$25:$B$42, C1475,1)</f>
        <v>6000</v>
      </c>
      <c r="H1475" s="94">
        <f t="array" ref="H1475">index(Sheet1!$B$25:$B$42, C1475+1,1)</f>
        <v>6500</v>
      </c>
      <c r="I1475" s="100">
        <f t="shared" si="17"/>
        <v>174.9108412</v>
      </c>
      <c r="J1475" s="100">
        <f t="array" ref="J1475">index(Sheet1!$F$47:$K$64, C1475,B1475)</f>
        <v>1347.9453</v>
      </c>
      <c r="K1475" s="100">
        <f t="array" ref="K1475">index(Sheet1!$F$47:$K$64, C1475+1,B1475)</f>
        <v>1289.79864</v>
      </c>
      <c r="L1475" s="102">
        <f t="shared" si="18"/>
        <v>1323.651503</v>
      </c>
      <c r="M1475" s="83">
        <f>L1475/( 0.5*Sheet1!$F$18/12)</f>
        <v>1269.306208</v>
      </c>
      <c r="N1475" s="83">
        <f t="shared" si="19"/>
        <v>0.3644290003</v>
      </c>
      <c r="O1475" s="83">
        <f t="shared" si="20"/>
        <v>575.3732705</v>
      </c>
      <c r="P1475" s="83">
        <f t="shared" si="21"/>
        <v>0.1651947374</v>
      </c>
      <c r="Q1475" s="83">
        <f t="shared" si="22"/>
        <v>1</v>
      </c>
      <c r="R1475" s="86">
        <f t="shared" si="31"/>
        <v>174.9545822</v>
      </c>
      <c r="S1475" s="83" t="str">
        <f>min(R1475, offset(Sheet1!$K$9,B1475-1,0))</f>
        <v>#DIV/0!</v>
      </c>
      <c r="T1475" s="83">
        <f t="shared" si="30"/>
        <v>6210.453746</v>
      </c>
      <c r="U1475" s="83">
        <f t="shared" si="26"/>
        <v>0</v>
      </c>
      <c r="V1475" s="83" t="str">
        <f t="shared" si="27"/>
        <v>#DIV/0!</v>
      </c>
      <c r="W1475" s="83" t="str">
        <f t="shared" si="28"/>
        <v>#DIV/0!</v>
      </c>
    </row>
    <row r="1476" ht="12.75" customHeight="1">
      <c r="A1476" s="83">
        <f t="shared" si="29"/>
        <v>30.08</v>
      </c>
      <c r="B1476" s="83">
        <f>IF( ISERROR( MATCH(R1475,Sheet1!$K$9:$K$13,1) ), 1,  MATCH(R1475,Sheet1!$K$9:$K$13,1)+1)</f>
        <v>4</v>
      </c>
      <c r="C1476" s="94">
        <f>IF( ISERROR( MATCH(D1476,Sheet1!$B$25:$B$42) ), 1, MATCH(D1476,Sheet1!$B$25:$B$42))</f>
        <v>12</v>
      </c>
      <c r="D1476" s="83">
        <f>if(U1476, OFFSET(Sheet1!$P$9, 2*B1475-1, 0),T1475)</f>
        <v>6210.453746</v>
      </c>
      <c r="E1476" s="100">
        <f t="array" ref="E1476">index(Sheet1!$C$25:$H$42, C1476,B1476)</f>
        <v>169.0258934</v>
      </c>
      <c r="F1476" s="100">
        <f t="array" ref="F1476">index(Sheet1!$C$25:$H$42, C1476+1,B1476)</f>
        <v>183.1113845</v>
      </c>
      <c r="G1476" s="94">
        <f t="array" ref="G1476">index(Sheet1!$B$25:$B$42, C1476,1)</f>
        <v>6000</v>
      </c>
      <c r="H1476" s="94">
        <f t="array" ref="H1476">index(Sheet1!$B$25:$B$42, C1476+1,1)</f>
        <v>6500</v>
      </c>
      <c r="I1476" s="100">
        <f t="shared" si="17"/>
        <v>174.9545822</v>
      </c>
      <c r="J1476" s="100">
        <f t="array" ref="J1476">index(Sheet1!$F$47:$K$64, C1476,B1476)</f>
        <v>1347.9453</v>
      </c>
      <c r="K1476" s="100">
        <f t="array" ref="K1476">index(Sheet1!$F$47:$K$64, C1476+1,B1476)</f>
        <v>1289.79864</v>
      </c>
      <c r="L1476" s="102">
        <f t="shared" si="18"/>
        <v>1323.470935</v>
      </c>
      <c r="M1476" s="83">
        <f>L1476/( 0.5*Sheet1!$F$18/12)</f>
        <v>1269.133053</v>
      </c>
      <c r="N1476" s="83">
        <f t="shared" si="19"/>
        <v>0.3643792861</v>
      </c>
      <c r="O1476" s="83">
        <f t="shared" si="20"/>
        <v>575.6610804</v>
      </c>
      <c r="P1476" s="83">
        <f t="shared" si="21"/>
        <v>0.1652773702</v>
      </c>
      <c r="Q1476" s="83">
        <f t="shared" si="22"/>
        <v>1</v>
      </c>
      <c r="R1476" s="86">
        <f t="shared" si="31"/>
        <v>174.9982941</v>
      </c>
      <c r="S1476" s="83" t="str">
        <f>min(R1476, offset(Sheet1!$K$9,B1476-1,0))</f>
        <v>#DIV/0!</v>
      </c>
      <c r="T1476" s="83">
        <f t="shared" si="30"/>
        <v>6212.00541</v>
      </c>
      <c r="U1476" s="83">
        <f t="shared" si="26"/>
        <v>0</v>
      </c>
      <c r="V1476" s="83" t="str">
        <f t="shared" si="27"/>
        <v>#DIV/0!</v>
      </c>
      <c r="W1476" s="83" t="str">
        <f t="shared" si="28"/>
        <v>#DIV/0!</v>
      </c>
    </row>
    <row r="1477" ht="12.75" customHeight="1">
      <c r="A1477" s="83">
        <f t="shared" si="29"/>
        <v>30.1</v>
      </c>
      <c r="B1477" s="83">
        <f>IF( ISERROR( MATCH(R1476,Sheet1!$K$9:$K$13,1) ), 1,  MATCH(R1476,Sheet1!$K$9:$K$13,1)+1)</f>
        <v>4</v>
      </c>
      <c r="C1477" s="94">
        <f>IF( ISERROR( MATCH(D1477,Sheet1!$B$25:$B$42) ), 1, MATCH(D1477,Sheet1!$B$25:$B$42))</f>
        <v>12</v>
      </c>
      <c r="D1477" s="83">
        <f>if(U1477, OFFSET(Sheet1!$P$9, 2*B1476-1, 0),T1476)</f>
        <v>6212.00541</v>
      </c>
      <c r="E1477" s="100">
        <f t="array" ref="E1477">index(Sheet1!$C$25:$H$42, C1477,B1477)</f>
        <v>169.0258934</v>
      </c>
      <c r="F1477" s="100">
        <f t="array" ref="F1477">index(Sheet1!$C$25:$H$42, C1477+1,B1477)</f>
        <v>183.1113845</v>
      </c>
      <c r="G1477" s="94">
        <f t="array" ref="G1477">index(Sheet1!$B$25:$B$42, C1477,1)</f>
        <v>6000</v>
      </c>
      <c r="H1477" s="94">
        <f t="array" ref="H1477">index(Sheet1!$B$25:$B$42, C1477+1,1)</f>
        <v>6500</v>
      </c>
      <c r="I1477" s="100">
        <f t="shared" si="17"/>
        <v>174.9982941</v>
      </c>
      <c r="J1477" s="100">
        <f t="array" ref="J1477">index(Sheet1!$F$47:$K$64, C1477,B1477)</f>
        <v>1347.9453</v>
      </c>
      <c r="K1477" s="100">
        <f t="array" ref="K1477">index(Sheet1!$F$47:$K$64, C1477+1,B1477)</f>
        <v>1289.79864</v>
      </c>
      <c r="L1477" s="102">
        <f t="shared" si="18"/>
        <v>1323.290487</v>
      </c>
      <c r="M1477" s="83">
        <f>L1477/( 0.5*Sheet1!$F$18/12)</f>
        <v>1268.960014</v>
      </c>
      <c r="N1477" s="83">
        <f t="shared" si="19"/>
        <v>0.3643296049</v>
      </c>
      <c r="O1477" s="83">
        <f t="shared" si="20"/>
        <v>575.948771</v>
      </c>
      <c r="P1477" s="83">
        <f t="shared" si="21"/>
        <v>0.1653599687</v>
      </c>
      <c r="Q1477" s="83">
        <f t="shared" si="22"/>
        <v>1</v>
      </c>
      <c r="R1477" s="86">
        <f t="shared" si="31"/>
        <v>175.041977</v>
      </c>
      <c r="S1477" s="83" t="str">
        <f>min(R1477, offset(Sheet1!$K$9,B1477-1,0))</f>
        <v>#DIV/0!</v>
      </c>
      <c r="T1477" s="83">
        <f t="shared" si="30"/>
        <v>6213.556044</v>
      </c>
      <c r="U1477" s="83">
        <f t="shared" si="26"/>
        <v>0</v>
      </c>
      <c r="V1477" s="83" t="str">
        <f t="shared" si="27"/>
        <v>#DIV/0!</v>
      </c>
      <c r="W1477" s="83" t="str">
        <f t="shared" si="28"/>
        <v>#DIV/0!</v>
      </c>
    </row>
    <row r="1478" ht="12.75" customHeight="1">
      <c r="A1478" s="83">
        <f t="shared" si="29"/>
        <v>30.12</v>
      </c>
      <c r="B1478" s="83">
        <f>IF( ISERROR( MATCH(R1477,Sheet1!$K$9:$K$13,1) ), 1,  MATCH(R1477,Sheet1!$K$9:$K$13,1)+1)</f>
        <v>4</v>
      </c>
      <c r="C1478" s="94">
        <f>IF( ISERROR( MATCH(D1478,Sheet1!$B$25:$B$42) ), 1, MATCH(D1478,Sheet1!$B$25:$B$42))</f>
        <v>12</v>
      </c>
      <c r="D1478" s="83">
        <f>if(U1478, OFFSET(Sheet1!$P$9, 2*B1477-1, 0),T1477)</f>
        <v>6213.556044</v>
      </c>
      <c r="E1478" s="100">
        <f t="array" ref="E1478">index(Sheet1!$C$25:$H$42, C1478,B1478)</f>
        <v>169.0258934</v>
      </c>
      <c r="F1478" s="100">
        <f t="array" ref="F1478">index(Sheet1!$C$25:$H$42, C1478+1,B1478)</f>
        <v>183.1113845</v>
      </c>
      <c r="G1478" s="94">
        <f t="array" ref="G1478">index(Sheet1!$B$25:$B$42, C1478,1)</f>
        <v>6000</v>
      </c>
      <c r="H1478" s="94">
        <f t="array" ref="H1478">index(Sheet1!$B$25:$B$42, C1478+1,1)</f>
        <v>6500</v>
      </c>
      <c r="I1478" s="100">
        <f t="shared" si="17"/>
        <v>175.041977</v>
      </c>
      <c r="J1478" s="100">
        <f t="array" ref="J1478">index(Sheet1!$F$47:$K$64, C1478,B1478)</f>
        <v>1347.9453</v>
      </c>
      <c r="K1478" s="100">
        <f t="array" ref="K1478">index(Sheet1!$F$47:$K$64, C1478+1,B1478)</f>
        <v>1289.79864</v>
      </c>
      <c r="L1478" s="102">
        <f t="shared" si="18"/>
        <v>1323.110159</v>
      </c>
      <c r="M1478" s="83">
        <f>L1478/( 0.5*Sheet1!$F$18/12)</f>
        <v>1268.787089</v>
      </c>
      <c r="N1478" s="83">
        <f t="shared" si="19"/>
        <v>0.3642799567</v>
      </c>
      <c r="O1478" s="83">
        <f t="shared" si="20"/>
        <v>576.2363423</v>
      </c>
      <c r="P1478" s="83">
        <f t="shared" si="21"/>
        <v>0.165442533</v>
      </c>
      <c r="Q1478" s="83">
        <f t="shared" si="22"/>
        <v>1</v>
      </c>
      <c r="R1478" s="86">
        <f t="shared" si="31"/>
        <v>175.0856308</v>
      </c>
      <c r="S1478" s="83" t="str">
        <f>min(R1478, offset(Sheet1!$K$9,B1478-1,0))</f>
        <v>#DIV/0!</v>
      </c>
      <c r="T1478" s="83">
        <f t="shared" si="30"/>
        <v>6215.105648</v>
      </c>
      <c r="U1478" s="83">
        <f t="shared" si="26"/>
        <v>0</v>
      </c>
      <c r="V1478" s="83" t="str">
        <f t="shared" si="27"/>
        <v>#DIV/0!</v>
      </c>
      <c r="W1478" s="83" t="str">
        <f t="shared" si="28"/>
        <v>#DIV/0!</v>
      </c>
    </row>
    <row r="1479" ht="12.75" customHeight="1">
      <c r="A1479" s="83">
        <f t="shared" si="29"/>
        <v>30.14</v>
      </c>
      <c r="B1479" s="83">
        <f>IF( ISERROR( MATCH(R1478,Sheet1!$K$9:$K$13,1) ), 1,  MATCH(R1478,Sheet1!$K$9:$K$13,1)+1)</f>
        <v>4</v>
      </c>
      <c r="C1479" s="94">
        <f>IF( ISERROR( MATCH(D1479,Sheet1!$B$25:$B$42) ), 1, MATCH(D1479,Sheet1!$B$25:$B$42))</f>
        <v>12</v>
      </c>
      <c r="D1479" s="83">
        <f>if(U1479, OFFSET(Sheet1!$P$9, 2*B1478-1, 0),T1478)</f>
        <v>6215.105648</v>
      </c>
      <c r="E1479" s="100">
        <f t="array" ref="E1479">index(Sheet1!$C$25:$H$42, C1479,B1479)</f>
        <v>169.0258934</v>
      </c>
      <c r="F1479" s="100">
        <f t="array" ref="F1479">index(Sheet1!$C$25:$H$42, C1479+1,B1479)</f>
        <v>183.1113845</v>
      </c>
      <c r="G1479" s="94">
        <f t="array" ref="G1479">index(Sheet1!$B$25:$B$42, C1479,1)</f>
        <v>6000</v>
      </c>
      <c r="H1479" s="94">
        <f t="array" ref="H1479">index(Sheet1!$B$25:$B$42, C1479+1,1)</f>
        <v>6500</v>
      </c>
      <c r="I1479" s="100">
        <f t="shared" si="17"/>
        <v>175.0856308</v>
      </c>
      <c r="J1479" s="100">
        <f t="array" ref="J1479">index(Sheet1!$F$47:$K$64, C1479,B1479)</f>
        <v>1347.9453</v>
      </c>
      <c r="K1479" s="100">
        <f t="array" ref="K1479">index(Sheet1!$F$47:$K$64, C1479+1,B1479)</f>
        <v>1289.79864</v>
      </c>
      <c r="L1479" s="102">
        <f t="shared" si="18"/>
        <v>1322.92995</v>
      </c>
      <c r="M1479" s="83">
        <f>L1479/( 0.5*Sheet1!$F$18/12)</f>
        <v>1268.61428</v>
      </c>
      <c r="N1479" s="83">
        <f t="shared" si="19"/>
        <v>0.3642303416</v>
      </c>
      <c r="O1479" s="83">
        <f t="shared" si="20"/>
        <v>576.5237942</v>
      </c>
      <c r="P1479" s="83">
        <f t="shared" si="21"/>
        <v>0.1655250629</v>
      </c>
      <c r="Q1479" s="83">
        <f t="shared" si="22"/>
        <v>1</v>
      </c>
      <c r="R1479" s="86">
        <f t="shared" si="31"/>
        <v>175.1292557</v>
      </c>
      <c r="S1479" s="83" t="str">
        <f>min(R1479, offset(Sheet1!$K$9,B1479-1,0))</f>
        <v>#DIV/0!</v>
      </c>
      <c r="T1479" s="83">
        <f t="shared" si="30"/>
        <v>6216.654221</v>
      </c>
      <c r="U1479" s="83">
        <f t="shared" si="26"/>
        <v>0</v>
      </c>
      <c r="V1479" s="83" t="str">
        <f t="shared" si="27"/>
        <v>#DIV/0!</v>
      </c>
      <c r="W1479" s="83" t="str">
        <f t="shared" si="28"/>
        <v>#DIV/0!</v>
      </c>
    </row>
    <row r="1480" ht="12.75" customHeight="1">
      <c r="A1480" s="83">
        <f t="shared" si="29"/>
        <v>30.16</v>
      </c>
      <c r="B1480" s="83">
        <f>IF( ISERROR( MATCH(R1479,Sheet1!$K$9:$K$13,1) ), 1,  MATCH(R1479,Sheet1!$K$9:$K$13,1)+1)</f>
        <v>4</v>
      </c>
      <c r="C1480" s="94">
        <f>IF( ISERROR( MATCH(D1480,Sheet1!$B$25:$B$42) ), 1, MATCH(D1480,Sheet1!$B$25:$B$42))</f>
        <v>12</v>
      </c>
      <c r="D1480" s="83">
        <f>if(U1480, OFFSET(Sheet1!$P$9, 2*B1479-1, 0),T1479)</f>
        <v>6216.654221</v>
      </c>
      <c r="E1480" s="100">
        <f t="array" ref="E1480">index(Sheet1!$C$25:$H$42, C1480,B1480)</f>
        <v>169.0258934</v>
      </c>
      <c r="F1480" s="100">
        <f t="array" ref="F1480">index(Sheet1!$C$25:$H$42, C1480+1,B1480)</f>
        <v>183.1113845</v>
      </c>
      <c r="G1480" s="94">
        <f t="array" ref="G1480">index(Sheet1!$B$25:$B$42, C1480,1)</f>
        <v>6000</v>
      </c>
      <c r="H1480" s="94">
        <f t="array" ref="H1480">index(Sheet1!$B$25:$B$42, C1480+1,1)</f>
        <v>6500</v>
      </c>
      <c r="I1480" s="100">
        <f t="shared" si="17"/>
        <v>175.1292557</v>
      </c>
      <c r="J1480" s="100">
        <f t="array" ref="J1480">index(Sheet1!$F$47:$K$64, C1480,B1480)</f>
        <v>1347.9453</v>
      </c>
      <c r="K1480" s="100">
        <f t="array" ref="K1480">index(Sheet1!$F$47:$K$64, C1480+1,B1480)</f>
        <v>1289.79864</v>
      </c>
      <c r="L1480" s="102">
        <f t="shared" si="18"/>
        <v>1322.749861</v>
      </c>
      <c r="M1480" s="83">
        <f>L1480/( 0.5*Sheet1!$F$18/12)</f>
        <v>1268.441585</v>
      </c>
      <c r="N1480" s="83">
        <f t="shared" si="19"/>
        <v>0.3641807593</v>
      </c>
      <c r="O1480" s="83">
        <f t="shared" si="20"/>
        <v>576.8111266</v>
      </c>
      <c r="P1480" s="83">
        <f t="shared" si="21"/>
        <v>0.1656075586</v>
      </c>
      <c r="Q1480" s="83">
        <f t="shared" si="22"/>
        <v>1</v>
      </c>
      <c r="R1480" s="86">
        <f t="shared" si="31"/>
        <v>175.1728515</v>
      </c>
      <c r="S1480" s="83" t="str">
        <f>min(R1480, offset(Sheet1!$K$9,B1480-1,0))</f>
        <v>#DIV/0!</v>
      </c>
      <c r="T1480" s="83">
        <f t="shared" si="30"/>
        <v>6218.201766</v>
      </c>
      <c r="U1480" s="83">
        <f t="shared" si="26"/>
        <v>0</v>
      </c>
      <c r="V1480" s="83" t="str">
        <f t="shared" si="27"/>
        <v>#DIV/0!</v>
      </c>
      <c r="W1480" s="83" t="str">
        <f t="shared" si="28"/>
        <v>#DIV/0!</v>
      </c>
    </row>
    <row r="1481" ht="12.75" customHeight="1">
      <c r="A1481" s="83">
        <f t="shared" si="29"/>
        <v>30.18</v>
      </c>
      <c r="B1481" s="83">
        <f>IF( ISERROR( MATCH(R1480,Sheet1!$K$9:$K$13,1) ), 1,  MATCH(R1480,Sheet1!$K$9:$K$13,1)+1)</f>
        <v>4</v>
      </c>
      <c r="C1481" s="94">
        <f>IF( ISERROR( MATCH(D1481,Sheet1!$B$25:$B$42) ), 1, MATCH(D1481,Sheet1!$B$25:$B$42))</f>
        <v>12</v>
      </c>
      <c r="D1481" s="83">
        <f>if(U1481, OFFSET(Sheet1!$P$9, 2*B1480-1, 0),T1480)</f>
        <v>6218.201766</v>
      </c>
      <c r="E1481" s="100">
        <f t="array" ref="E1481">index(Sheet1!$C$25:$H$42, C1481,B1481)</f>
        <v>169.0258934</v>
      </c>
      <c r="F1481" s="100">
        <f t="array" ref="F1481">index(Sheet1!$C$25:$H$42, C1481+1,B1481)</f>
        <v>183.1113845</v>
      </c>
      <c r="G1481" s="94">
        <f t="array" ref="G1481">index(Sheet1!$B$25:$B$42, C1481,1)</f>
        <v>6000</v>
      </c>
      <c r="H1481" s="94">
        <f t="array" ref="H1481">index(Sheet1!$B$25:$B$42, C1481+1,1)</f>
        <v>6500</v>
      </c>
      <c r="I1481" s="100">
        <f t="shared" si="17"/>
        <v>175.1728515</v>
      </c>
      <c r="J1481" s="100">
        <f t="array" ref="J1481">index(Sheet1!$F$47:$K$64, C1481,B1481)</f>
        <v>1347.9453</v>
      </c>
      <c r="K1481" s="100">
        <f t="array" ref="K1481">index(Sheet1!$F$47:$K$64, C1481+1,B1481)</f>
        <v>1289.79864</v>
      </c>
      <c r="L1481" s="102">
        <f t="shared" si="18"/>
        <v>1322.569892</v>
      </c>
      <c r="M1481" s="83">
        <f>L1481/( 0.5*Sheet1!$F$18/12)</f>
        <v>1268.269005</v>
      </c>
      <c r="N1481" s="83">
        <f t="shared" si="19"/>
        <v>0.3641312101</v>
      </c>
      <c r="O1481" s="83">
        <f t="shared" si="20"/>
        <v>577.0983396</v>
      </c>
      <c r="P1481" s="83">
        <f t="shared" si="21"/>
        <v>0.16569002</v>
      </c>
      <c r="Q1481" s="83">
        <f t="shared" si="22"/>
        <v>1</v>
      </c>
      <c r="R1481" s="86">
        <f t="shared" si="31"/>
        <v>175.2164184</v>
      </c>
      <c r="S1481" s="83" t="str">
        <f>min(R1481, offset(Sheet1!$K$9,B1481-1,0))</f>
        <v>#DIV/0!</v>
      </c>
      <c r="T1481" s="83">
        <f t="shared" si="30"/>
        <v>6219.748281</v>
      </c>
      <c r="U1481" s="83">
        <f t="shared" si="26"/>
        <v>0</v>
      </c>
      <c r="V1481" s="83" t="str">
        <f t="shared" si="27"/>
        <v>#DIV/0!</v>
      </c>
      <c r="W1481" s="83" t="str">
        <f t="shared" si="28"/>
        <v>#DIV/0!</v>
      </c>
    </row>
    <row r="1482" ht="12.75" customHeight="1">
      <c r="A1482" s="83">
        <f t="shared" si="29"/>
        <v>30.2</v>
      </c>
      <c r="B1482" s="83">
        <f>IF( ISERROR( MATCH(R1481,Sheet1!$K$9:$K$13,1) ), 1,  MATCH(R1481,Sheet1!$K$9:$K$13,1)+1)</f>
        <v>4</v>
      </c>
      <c r="C1482" s="94">
        <f>IF( ISERROR( MATCH(D1482,Sheet1!$B$25:$B$42) ), 1, MATCH(D1482,Sheet1!$B$25:$B$42))</f>
        <v>12</v>
      </c>
      <c r="D1482" s="83">
        <f>if(U1482, OFFSET(Sheet1!$P$9, 2*B1481-1, 0),T1481)</f>
        <v>6219.748281</v>
      </c>
      <c r="E1482" s="100">
        <f t="array" ref="E1482">index(Sheet1!$C$25:$H$42, C1482,B1482)</f>
        <v>169.0258934</v>
      </c>
      <c r="F1482" s="100">
        <f t="array" ref="F1482">index(Sheet1!$C$25:$H$42, C1482+1,B1482)</f>
        <v>183.1113845</v>
      </c>
      <c r="G1482" s="94">
        <f t="array" ref="G1482">index(Sheet1!$B$25:$B$42, C1482,1)</f>
        <v>6000</v>
      </c>
      <c r="H1482" s="94">
        <f t="array" ref="H1482">index(Sheet1!$B$25:$B$42, C1482+1,1)</f>
        <v>6500</v>
      </c>
      <c r="I1482" s="100">
        <f t="shared" si="17"/>
        <v>175.2164184</v>
      </c>
      <c r="J1482" s="100">
        <f t="array" ref="J1482">index(Sheet1!$F$47:$K$64, C1482,B1482)</f>
        <v>1347.9453</v>
      </c>
      <c r="K1482" s="100">
        <f t="array" ref="K1482">index(Sheet1!$F$47:$K$64, C1482+1,B1482)</f>
        <v>1289.79864</v>
      </c>
      <c r="L1482" s="102">
        <f t="shared" si="18"/>
        <v>1322.390043</v>
      </c>
      <c r="M1482" s="83">
        <f>L1482/( 0.5*Sheet1!$F$18/12)</f>
        <v>1268.096539</v>
      </c>
      <c r="N1482" s="83">
        <f t="shared" si="19"/>
        <v>0.3640816938</v>
      </c>
      <c r="O1482" s="83">
        <f t="shared" si="20"/>
        <v>577.3854331</v>
      </c>
      <c r="P1482" s="83">
        <f t="shared" si="21"/>
        <v>0.165772447</v>
      </c>
      <c r="Q1482" s="83">
        <f t="shared" si="22"/>
        <v>1</v>
      </c>
      <c r="R1482" s="86">
        <f t="shared" si="31"/>
        <v>175.2599563</v>
      </c>
      <c r="S1482" s="83" t="str">
        <f>min(R1482, offset(Sheet1!$K$9,B1482-1,0))</f>
        <v>#DIV/0!</v>
      </c>
      <c r="T1482" s="83">
        <f t="shared" si="30"/>
        <v>6221.293769</v>
      </c>
      <c r="U1482" s="83">
        <f t="shared" si="26"/>
        <v>0</v>
      </c>
      <c r="V1482" s="83" t="str">
        <f t="shared" si="27"/>
        <v>#DIV/0!</v>
      </c>
      <c r="W1482" s="83" t="str">
        <f t="shared" si="28"/>
        <v>#DIV/0!</v>
      </c>
    </row>
    <row r="1483" ht="12.75" customHeight="1">
      <c r="A1483" s="83">
        <f t="shared" si="29"/>
        <v>30.22</v>
      </c>
      <c r="B1483" s="83">
        <f>IF( ISERROR( MATCH(R1482,Sheet1!$K$9:$K$13,1) ), 1,  MATCH(R1482,Sheet1!$K$9:$K$13,1)+1)</f>
        <v>4</v>
      </c>
      <c r="C1483" s="94">
        <f>IF( ISERROR( MATCH(D1483,Sheet1!$B$25:$B$42) ), 1, MATCH(D1483,Sheet1!$B$25:$B$42))</f>
        <v>12</v>
      </c>
      <c r="D1483" s="83">
        <f>if(U1483, OFFSET(Sheet1!$P$9, 2*B1482-1, 0),T1482)</f>
        <v>6221.293769</v>
      </c>
      <c r="E1483" s="100">
        <f t="array" ref="E1483">index(Sheet1!$C$25:$H$42, C1483,B1483)</f>
        <v>169.0258934</v>
      </c>
      <c r="F1483" s="100">
        <f t="array" ref="F1483">index(Sheet1!$C$25:$H$42, C1483+1,B1483)</f>
        <v>183.1113845</v>
      </c>
      <c r="G1483" s="94">
        <f t="array" ref="G1483">index(Sheet1!$B$25:$B$42, C1483,1)</f>
        <v>6000</v>
      </c>
      <c r="H1483" s="94">
        <f t="array" ref="H1483">index(Sheet1!$B$25:$B$42, C1483+1,1)</f>
        <v>6500</v>
      </c>
      <c r="I1483" s="100">
        <f t="shared" si="17"/>
        <v>175.2599563</v>
      </c>
      <c r="J1483" s="100">
        <f t="array" ref="J1483">index(Sheet1!$F$47:$K$64, C1483,B1483)</f>
        <v>1347.9453</v>
      </c>
      <c r="K1483" s="100">
        <f t="array" ref="K1483">index(Sheet1!$F$47:$K$64, C1483+1,B1483)</f>
        <v>1289.79864</v>
      </c>
      <c r="L1483" s="102">
        <f t="shared" si="18"/>
        <v>1322.210313</v>
      </c>
      <c r="M1483" s="83">
        <f>L1483/( 0.5*Sheet1!$F$18/12)</f>
        <v>1267.924189</v>
      </c>
      <c r="N1483" s="83">
        <f t="shared" si="19"/>
        <v>0.3640322104</v>
      </c>
      <c r="O1483" s="83">
        <f t="shared" si="20"/>
        <v>577.672407</v>
      </c>
      <c r="P1483" s="83">
        <f t="shared" si="21"/>
        <v>0.1658548398</v>
      </c>
      <c r="Q1483" s="83">
        <f t="shared" si="22"/>
        <v>1</v>
      </c>
      <c r="R1483" s="86">
        <f t="shared" si="31"/>
        <v>175.3034652</v>
      </c>
      <c r="S1483" s="83" t="str">
        <f>min(R1483, offset(Sheet1!$K$9,B1483-1,0))</f>
        <v>#DIV/0!</v>
      </c>
      <c r="T1483" s="83">
        <f t="shared" si="30"/>
        <v>6222.838228</v>
      </c>
      <c r="U1483" s="83">
        <f t="shared" si="26"/>
        <v>0</v>
      </c>
      <c r="V1483" s="83" t="str">
        <f t="shared" si="27"/>
        <v>#DIV/0!</v>
      </c>
      <c r="W1483" s="83" t="str">
        <f t="shared" si="28"/>
        <v>#DIV/0!</v>
      </c>
    </row>
    <row r="1484" ht="12.75" customHeight="1">
      <c r="A1484" s="83">
        <f t="shared" si="29"/>
        <v>30.24</v>
      </c>
      <c r="B1484" s="83">
        <f>IF( ISERROR( MATCH(R1483,Sheet1!$K$9:$K$13,1) ), 1,  MATCH(R1483,Sheet1!$K$9:$K$13,1)+1)</f>
        <v>4</v>
      </c>
      <c r="C1484" s="94">
        <f>IF( ISERROR( MATCH(D1484,Sheet1!$B$25:$B$42) ), 1, MATCH(D1484,Sheet1!$B$25:$B$42))</f>
        <v>12</v>
      </c>
      <c r="D1484" s="83">
        <f>if(U1484, OFFSET(Sheet1!$P$9, 2*B1483-1, 0),T1483)</f>
        <v>6222.838228</v>
      </c>
      <c r="E1484" s="100">
        <f t="array" ref="E1484">index(Sheet1!$C$25:$H$42, C1484,B1484)</f>
        <v>169.0258934</v>
      </c>
      <c r="F1484" s="100">
        <f t="array" ref="F1484">index(Sheet1!$C$25:$H$42, C1484+1,B1484)</f>
        <v>183.1113845</v>
      </c>
      <c r="G1484" s="94">
        <f t="array" ref="G1484">index(Sheet1!$B$25:$B$42, C1484,1)</f>
        <v>6000</v>
      </c>
      <c r="H1484" s="94">
        <f t="array" ref="H1484">index(Sheet1!$B$25:$B$42, C1484+1,1)</f>
        <v>6500</v>
      </c>
      <c r="I1484" s="100">
        <f t="shared" si="17"/>
        <v>175.3034652</v>
      </c>
      <c r="J1484" s="100">
        <f t="array" ref="J1484">index(Sheet1!$F$47:$K$64, C1484,B1484)</f>
        <v>1347.9453</v>
      </c>
      <c r="K1484" s="100">
        <f t="array" ref="K1484">index(Sheet1!$F$47:$K$64, C1484+1,B1484)</f>
        <v>1289.79864</v>
      </c>
      <c r="L1484" s="102">
        <f t="shared" si="18"/>
        <v>1322.030703</v>
      </c>
      <c r="M1484" s="83">
        <f>L1484/( 0.5*Sheet1!$F$18/12)</f>
        <v>1267.751953</v>
      </c>
      <c r="N1484" s="83">
        <f t="shared" si="19"/>
        <v>0.3639827599</v>
      </c>
      <c r="O1484" s="83">
        <f t="shared" si="20"/>
        <v>577.9592612</v>
      </c>
      <c r="P1484" s="83">
        <f t="shared" si="21"/>
        <v>0.1659371982</v>
      </c>
      <c r="Q1484" s="83">
        <f t="shared" si="22"/>
        <v>1</v>
      </c>
      <c r="R1484" s="86">
        <f t="shared" si="31"/>
        <v>175.3469452</v>
      </c>
      <c r="S1484" s="83" t="str">
        <f>min(R1484, offset(Sheet1!$K$9,B1484-1,0))</f>
        <v>#DIV/0!</v>
      </c>
      <c r="T1484" s="83">
        <f t="shared" si="30"/>
        <v>6224.38166</v>
      </c>
      <c r="U1484" s="83">
        <f t="shared" si="26"/>
        <v>0</v>
      </c>
      <c r="V1484" s="83" t="str">
        <f t="shared" si="27"/>
        <v>#DIV/0!</v>
      </c>
      <c r="W1484" s="83" t="str">
        <f t="shared" si="28"/>
        <v>#DIV/0!</v>
      </c>
    </row>
    <row r="1485" ht="12.75" customHeight="1">
      <c r="A1485" s="83">
        <f t="shared" si="29"/>
        <v>30.26</v>
      </c>
      <c r="B1485" s="83">
        <f>IF( ISERROR( MATCH(R1484,Sheet1!$K$9:$K$13,1) ), 1,  MATCH(R1484,Sheet1!$K$9:$K$13,1)+1)</f>
        <v>4</v>
      </c>
      <c r="C1485" s="94">
        <f>IF( ISERROR( MATCH(D1485,Sheet1!$B$25:$B$42) ), 1, MATCH(D1485,Sheet1!$B$25:$B$42))</f>
        <v>12</v>
      </c>
      <c r="D1485" s="83">
        <f>if(U1485, OFFSET(Sheet1!$P$9, 2*B1484-1, 0),T1484)</f>
        <v>6224.38166</v>
      </c>
      <c r="E1485" s="100">
        <f t="array" ref="E1485">index(Sheet1!$C$25:$H$42, C1485,B1485)</f>
        <v>169.0258934</v>
      </c>
      <c r="F1485" s="100">
        <f t="array" ref="F1485">index(Sheet1!$C$25:$H$42, C1485+1,B1485)</f>
        <v>183.1113845</v>
      </c>
      <c r="G1485" s="94">
        <f t="array" ref="G1485">index(Sheet1!$B$25:$B$42, C1485,1)</f>
        <v>6000</v>
      </c>
      <c r="H1485" s="94">
        <f t="array" ref="H1485">index(Sheet1!$B$25:$B$42, C1485+1,1)</f>
        <v>6500</v>
      </c>
      <c r="I1485" s="100">
        <f t="shared" si="17"/>
        <v>175.3469452</v>
      </c>
      <c r="J1485" s="100">
        <f t="array" ref="J1485">index(Sheet1!$F$47:$K$64, C1485,B1485)</f>
        <v>1347.9453</v>
      </c>
      <c r="K1485" s="100">
        <f t="array" ref="K1485">index(Sheet1!$F$47:$K$64, C1485+1,B1485)</f>
        <v>1289.79864</v>
      </c>
      <c r="L1485" s="102">
        <f t="shared" si="18"/>
        <v>1321.851212</v>
      </c>
      <c r="M1485" s="83">
        <f>L1485/( 0.5*Sheet1!$F$18/12)</f>
        <v>1267.579831</v>
      </c>
      <c r="N1485" s="83">
        <f t="shared" si="19"/>
        <v>0.3639333423</v>
      </c>
      <c r="O1485" s="83">
        <f t="shared" si="20"/>
        <v>578.2459959</v>
      </c>
      <c r="P1485" s="83">
        <f t="shared" si="21"/>
        <v>0.1660195222</v>
      </c>
      <c r="Q1485" s="83">
        <f t="shared" si="22"/>
        <v>1</v>
      </c>
      <c r="R1485" s="86">
        <f t="shared" si="31"/>
        <v>175.3903963</v>
      </c>
      <c r="S1485" s="83" t="str">
        <f>min(R1485, offset(Sheet1!$K$9,B1485-1,0))</f>
        <v>#DIV/0!</v>
      </c>
      <c r="T1485" s="83">
        <f t="shared" si="30"/>
        <v>6225.924066</v>
      </c>
      <c r="U1485" s="83">
        <f t="shared" si="26"/>
        <v>0</v>
      </c>
      <c r="V1485" s="83" t="str">
        <f t="shared" si="27"/>
        <v>#DIV/0!</v>
      </c>
      <c r="W1485" s="83" t="str">
        <f t="shared" si="28"/>
        <v>#DIV/0!</v>
      </c>
    </row>
    <row r="1486" ht="12.75" customHeight="1">
      <c r="A1486" s="83">
        <f t="shared" si="29"/>
        <v>30.28</v>
      </c>
      <c r="B1486" s="83">
        <f>IF( ISERROR( MATCH(R1485,Sheet1!$K$9:$K$13,1) ), 1,  MATCH(R1485,Sheet1!$K$9:$K$13,1)+1)</f>
        <v>4</v>
      </c>
      <c r="C1486" s="94">
        <f>IF( ISERROR( MATCH(D1486,Sheet1!$B$25:$B$42) ), 1, MATCH(D1486,Sheet1!$B$25:$B$42))</f>
        <v>12</v>
      </c>
      <c r="D1486" s="83">
        <f>if(U1486, OFFSET(Sheet1!$P$9, 2*B1485-1, 0),T1485)</f>
        <v>6225.924066</v>
      </c>
      <c r="E1486" s="100">
        <f t="array" ref="E1486">index(Sheet1!$C$25:$H$42, C1486,B1486)</f>
        <v>169.0258934</v>
      </c>
      <c r="F1486" s="100">
        <f t="array" ref="F1486">index(Sheet1!$C$25:$H$42, C1486+1,B1486)</f>
        <v>183.1113845</v>
      </c>
      <c r="G1486" s="94">
        <f t="array" ref="G1486">index(Sheet1!$B$25:$B$42, C1486,1)</f>
        <v>6000</v>
      </c>
      <c r="H1486" s="94">
        <f t="array" ref="H1486">index(Sheet1!$B$25:$B$42, C1486+1,1)</f>
        <v>6500</v>
      </c>
      <c r="I1486" s="100">
        <f t="shared" si="17"/>
        <v>175.3903963</v>
      </c>
      <c r="J1486" s="100">
        <f t="array" ref="J1486">index(Sheet1!$F$47:$K$64, C1486,B1486)</f>
        <v>1347.9453</v>
      </c>
      <c r="K1486" s="100">
        <f t="array" ref="K1486">index(Sheet1!$F$47:$K$64, C1486+1,B1486)</f>
        <v>1289.79864</v>
      </c>
      <c r="L1486" s="102">
        <f t="shared" si="18"/>
        <v>1321.67184</v>
      </c>
      <c r="M1486" s="83">
        <f>L1486/( 0.5*Sheet1!$F$18/12)</f>
        <v>1267.407824</v>
      </c>
      <c r="N1486" s="83">
        <f t="shared" si="19"/>
        <v>0.3638839576</v>
      </c>
      <c r="O1486" s="83">
        <f t="shared" si="20"/>
        <v>578.5326108</v>
      </c>
      <c r="P1486" s="83">
        <f t="shared" si="21"/>
        <v>0.1661018119</v>
      </c>
      <c r="Q1486" s="83">
        <f t="shared" si="22"/>
        <v>1</v>
      </c>
      <c r="R1486" s="86">
        <f t="shared" si="31"/>
        <v>175.4338184</v>
      </c>
      <c r="S1486" s="83" t="str">
        <f>min(R1486, offset(Sheet1!$K$9,B1486-1,0))</f>
        <v>#DIV/0!</v>
      </c>
      <c r="T1486" s="83">
        <f t="shared" si="30"/>
        <v>6227.465445</v>
      </c>
      <c r="U1486" s="83">
        <f t="shared" si="26"/>
        <v>0</v>
      </c>
      <c r="V1486" s="83" t="str">
        <f t="shared" si="27"/>
        <v>#DIV/0!</v>
      </c>
      <c r="W1486" s="83" t="str">
        <f t="shared" si="28"/>
        <v>#DIV/0!</v>
      </c>
    </row>
    <row r="1487" ht="12.75" customHeight="1">
      <c r="A1487" s="83">
        <f t="shared" si="29"/>
        <v>30.3</v>
      </c>
      <c r="B1487" s="83">
        <f>IF( ISERROR( MATCH(R1486,Sheet1!$K$9:$K$13,1) ), 1,  MATCH(R1486,Sheet1!$K$9:$K$13,1)+1)</f>
        <v>4</v>
      </c>
      <c r="C1487" s="94">
        <f>IF( ISERROR( MATCH(D1487,Sheet1!$B$25:$B$42) ), 1, MATCH(D1487,Sheet1!$B$25:$B$42))</f>
        <v>12</v>
      </c>
      <c r="D1487" s="83">
        <f>if(U1487, OFFSET(Sheet1!$P$9, 2*B1486-1, 0),T1486)</f>
        <v>6227.465445</v>
      </c>
      <c r="E1487" s="100">
        <f t="array" ref="E1487">index(Sheet1!$C$25:$H$42, C1487,B1487)</f>
        <v>169.0258934</v>
      </c>
      <c r="F1487" s="100">
        <f t="array" ref="F1487">index(Sheet1!$C$25:$H$42, C1487+1,B1487)</f>
        <v>183.1113845</v>
      </c>
      <c r="G1487" s="94">
        <f t="array" ref="G1487">index(Sheet1!$B$25:$B$42, C1487,1)</f>
        <v>6000</v>
      </c>
      <c r="H1487" s="94">
        <f t="array" ref="H1487">index(Sheet1!$B$25:$B$42, C1487+1,1)</f>
        <v>6500</v>
      </c>
      <c r="I1487" s="100">
        <f t="shared" si="17"/>
        <v>175.4338184</v>
      </c>
      <c r="J1487" s="100">
        <f t="array" ref="J1487">index(Sheet1!$F$47:$K$64, C1487,B1487)</f>
        <v>1347.9453</v>
      </c>
      <c r="K1487" s="100">
        <f t="array" ref="K1487">index(Sheet1!$F$47:$K$64, C1487+1,B1487)</f>
        <v>1289.79864</v>
      </c>
      <c r="L1487" s="102">
        <f t="shared" si="18"/>
        <v>1321.492588</v>
      </c>
      <c r="M1487" s="83">
        <f>L1487/( 0.5*Sheet1!$F$18/12)</f>
        <v>1267.235932</v>
      </c>
      <c r="N1487" s="83">
        <f t="shared" si="19"/>
        <v>0.3638346057</v>
      </c>
      <c r="O1487" s="83">
        <f t="shared" si="20"/>
        <v>578.819106</v>
      </c>
      <c r="P1487" s="83">
        <f t="shared" si="21"/>
        <v>0.1661840672</v>
      </c>
      <c r="Q1487" s="83">
        <f t="shared" si="22"/>
        <v>1</v>
      </c>
      <c r="R1487" s="86">
        <f t="shared" si="31"/>
        <v>175.4772117</v>
      </c>
      <c r="S1487" s="83" t="str">
        <f>min(R1487, offset(Sheet1!$K$9,B1487-1,0))</f>
        <v>#DIV/0!</v>
      </c>
      <c r="T1487" s="83">
        <f t="shared" si="30"/>
        <v>6229.005799</v>
      </c>
      <c r="U1487" s="83">
        <f t="shared" si="26"/>
        <v>0</v>
      </c>
      <c r="V1487" s="83" t="str">
        <f t="shared" si="27"/>
        <v>#DIV/0!</v>
      </c>
      <c r="W1487" s="83" t="str">
        <f t="shared" si="28"/>
        <v>#DIV/0!</v>
      </c>
    </row>
    <row r="1488" ht="12.75" customHeight="1">
      <c r="A1488" s="83">
        <f t="shared" si="29"/>
        <v>30.32</v>
      </c>
      <c r="B1488" s="83">
        <f>IF( ISERROR( MATCH(R1487,Sheet1!$K$9:$K$13,1) ), 1,  MATCH(R1487,Sheet1!$K$9:$K$13,1)+1)</f>
        <v>4</v>
      </c>
      <c r="C1488" s="94">
        <f>IF( ISERROR( MATCH(D1488,Sheet1!$B$25:$B$42) ), 1, MATCH(D1488,Sheet1!$B$25:$B$42))</f>
        <v>12</v>
      </c>
      <c r="D1488" s="83">
        <f>if(U1488, OFFSET(Sheet1!$P$9, 2*B1487-1, 0),T1487)</f>
        <v>6229.005799</v>
      </c>
      <c r="E1488" s="100">
        <f t="array" ref="E1488">index(Sheet1!$C$25:$H$42, C1488,B1488)</f>
        <v>169.0258934</v>
      </c>
      <c r="F1488" s="100">
        <f t="array" ref="F1488">index(Sheet1!$C$25:$H$42, C1488+1,B1488)</f>
        <v>183.1113845</v>
      </c>
      <c r="G1488" s="94">
        <f t="array" ref="G1488">index(Sheet1!$B$25:$B$42, C1488,1)</f>
        <v>6000</v>
      </c>
      <c r="H1488" s="94">
        <f t="array" ref="H1488">index(Sheet1!$B$25:$B$42, C1488+1,1)</f>
        <v>6500</v>
      </c>
      <c r="I1488" s="100">
        <f t="shared" si="17"/>
        <v>175.4772117</v>
      </c>
      <c r="J1488" s="100">
        <f t="array" ref="J1488">index(Sheet1!$F$47:$K$64, C1488,B1488)</f>
        <v>1347.9453</v>
      </c>
      <c r="K1488" s="100">
        <f t="array" ref="K1488">index(Sheet1!$F$47:$K$64, C1488+1,B1488)</f>
        <v>1289.79864</v>
      </c>
      <c r="L1488" s="102">
        <f t="shared" si="18"/>
        <v>1321.313455</v>
      </c>
      <c r="M1488" s="83">
        <f>L1488/( 0.5*Sheet1!$F$18/12)</f>
        <v>1267.064153</v>
      </c>
      <c r="N1488" s="83">
        <f t="shared" si="19"/>
        <v>0.3637852867</v>
      </c>
      <c r="O1488" s="83">
        <f t="shared" si="20"/>
        <v>579.1054814</v>
      </c>
      <c r="P1488" s="83">
        <f t="shared" si="21"/>
        <v>0.1662662881</v>
      </c>
      <c r="Q1488" s="83">
        <f t="shared" si="22"/>
        <v>1</v>
      </c>
      <c r="R1488" s="86">
        <f t="shared" si="31"/>
        <v>175.5205761</v>
      </c>
      <c r="S1488" s="83" t="str">
        <f>min(R1488, offset(Sheet1!$K$9,B1488-1,0))</f>
        <v>#DIV/0!</v>
      </c>
      <c r="T1488" s="83">
        <f t="shared" si="30"/>
        <v>6230.545128</v>
      </c>
      <c r="U1488" s="83">
        <f t="shared" si="26"/>
        <v>0</v>
      </c>
      <c r="V1488" s="83" t="str">
        <f t="shared" si="27"/>
        <v>#DIV/0!</v>
      </c>
      <c r="W1488" s="83" t="str">
        <f t="shared" si="28"/>
        <v>#DIV/0!</v>
      </c>
    </row>
    <row r="1489" ht="12.75" customHeight="1">
      <c r="A1489" s="83">
        <f t="shared" si="29"/>
        <v>30.34</v>
      </c>
      <c r="B1489" s="83">
        <f>IF( ISERROR( MATCH(R1488,Sheet1!$K$9:$K$13,1) ), 1,  MATCH(R1488,Sheet1!$K$9:$K$13,1)+1)</f>
        <v>4</v>
      </c>
      <c r="C1489" s="94">
        <f>IF( ISERROR( MATCH(D1489,Sheet1!$B$25:$B$42) ), 1, MATCH(D1489,Sheet1!$B$25:$B$42))</f>
        <v>12</v>
      </c>
      <c r="D1489" s="83">
        <f>if(U1489, OFFSET(Sheet1!$P$9, 2*B1488-1, 0),T1488)</f>
        <v>6230.545128</v>
      </c>
      <c r="E1489" s="100">
        <f t="array" ref="E1489">index(Sheet1!$C$25:$H$42, C1489,B1489)</f>
        <v>169.0258934</v>
      </c>
      <c r="F1489" s="100">
        <f t="array" ref="F1489">index(Sheet1!$C$25:$H$42, C1489+1,B1489)</f>
        <v>183.1113845</v>
      </c>
      <c r="G1489" s="94">
        <f t="array" ref="G1489">index(Sheet1!$B$25:$B$42, C1489,1)</f>
        <v>6000</v>
      </c>
      <c r="H1489" s="94">
        <f t="array" ref="H1489">index(Sheet1!$B$25:$B$42, C1489+1,1)</f>
        <v>6500</v>
      </c>
      <c r="I1489" s="100">
        <f t="shared" si="17"/>
        <v>175.5205761</v>
      </c>
      <c r="J1489" s="100">
        <f t="array" ref="J1489">index(Sheet1!$F$47:$K$64, C1489,B1489)</f>
        <v>1347.9453</v>
      </c>
      <c r="K1489" s="100">
        <f t="array" ref="K1489">index(Sheet1!$F$47:$K$64, C1489+1,B1489)</f>
        <v>1289.79864</v>
      </c>
      <c r="L1489" s="102">
        <f t="shared" si="18"/>
        <v>1321.134442</v>
      </c>
      <c r="M1489" s="83">
        <f>L1489/( 0.5*Sheet1!$F$18/12)</f>
        <v>1266.89249</v>
      </c>
      <c r="N1489" s="83">
        <f t="shared" si="19"/>
        <v>0.3637360005</v>
      </c>
      <c r="O1489" s="83">
        <f t="shared" si="20"/>
        <v>579.3917369</v>
      </c>
      <c r="P1489" s="83">
        <f t="shared" si="21"/>
        <v>0.1663484746</v>
      </c>
      <c r="Q1489" s="83">
        <f t="shared" si="22"/>
        <v>1</v>
      </c>
      <c r="R1489" s="86">
        <f t="shared" si="31"/>
        <v>175.5639117</v>
      </c>
      <c r="S1489" s="83" t="str">
        <f>min(R1489, offset(Sheet1!$K$9,B1489-1,0))</f>
        <v>#DIV/0!</v>
      </c>
      <c r="T1489" s="83">
        <f t="shared" si="30"/>
        <v>6232.083432</v>
      </c>
      <c r="U1489" s="83">
        <f t="shared" si="26"/>
        <v>0</v>
      </c>
      <c r="V1489" s="83" t="str">
        <f t="shared" si="27"/>
        <v>#DIV/0!</v>
      </c>
      <c r="W1489" s="83" t="str">
        <f t="shared" si="28"/>
        <v>#DIV/0!</v>
      </c>
    </row>
    <row r="1490" ht="12.75" customHeight="1">
      <c r="A1490" s="83">
        <f t="shared" si="29"/>
        <v>30.36</v>
      </c>
      <c r="B1490" s="83">
        <f>IF( ISERROR( MATCH(R1489,Sheet1!$K$9:$K$13,1) ), 1,  MATCH(R1489,Sheet1!$K$9:$K$13,1)+1)</f>
        <v>4</v>
      </c>
      <c r="C1490" s="94">
        <f>IF( ISERROR( MATCH(D1490,Sheet1!$B$25:$B$42) ), 1, MATCH(D1490,Sheet1!$B$25:$B$42))</f>
        <v>12</v>
      </c>
      <c r="D1490" s="83">
        <f>if(U1490, OFFSET(Sheet1!$P$9, 2*B1489-1, 0),T1489)</f>
        <v>6232.083432</v>
      </c>
      <c r="E1490" s="100">
        <f t="array" ref="E1490">index(Sheet1!$C$25:$H$42, C1490,B1490)</f>
        <v>169.0258934</v>
      </c>
      <c r="F1490" s="100">
        <f t="array" ref="F1490">index(Sheet1!$C$25:$H$42, C1490+1,B1490)</f>
        <v>183.1113845</v>
      </c>
      <c r="G1490" s="94">
        <f t="array" ref="G1490">index(Sheet1!$B$25:$B$42, C1490,1)</f>
        <v>6000</v>
      </c>
      <c r="H1490" s="94">
        <f t="array" ref="H1490">index(Sheet1!$B$25:$B$42, C1490+1,1)</f>
        <v>6500</v>
      </c>
      <c r="I1490" s="100">
        <f t="shared" si="17"/>
        <v>175.5639117</v>
      </c>
      <c r="J1490" s="100">
        <f t="array" ref="J1490">index(Sheet1!$F$47:$K$64, C1490,B1490)</f>
        <v>1347.9453</v>
      </c>
      <c r="K1490" s="100">
        <f t="array" ref="K1490">index(Sheet1!$F$47:$K$64, C1490+1,B1490)</f>
        <v>1289.79864</v>
      </c>
      <c r="L1490" s="102">
        <f t="shared" si="18"/>
        <v>1320.955547</v>
      </c>
      <c r="M1490" s="83">
        <f>L1490/( 0.5*Sheet1!$F$18/12)</f>
        <v>1266.72094</v>
      </c>
      <c r="N1490" s="83">
        <f t="shared" si="19"/>
        <v>0.3636867471</v>
      </c>
      <c r="O1490" s="83">
        <f t="shared" si="20"/>
        <v>579.6778726</v>
      </c>
      <c r="P1490" s="83">
        <f t="shared" si="21"/>
        <v>0.1664306266</v>
      </c>
      <c r="Q1490" s="83">
        <f t="shared" si="22"/>
        <v>1</v>
      </c>
      <c r="R1490" s="86">
        <f t="shared" si="31"/>
        <v>175.6072183</v>
      </c>
      <c r="S1490" s="83" t="str">
        <f>min(R1490, offset(Sheet1!$K$9,B1490-1,0))</f>
        <v>#DIV/0!</v>
      </c>
      <c r="T1490" s="83">
        <f t="shared" si="30"/>
        <v>6233.620711</v>
      </c>
      <c r="U1490" s="83">
        <f t="shared" si="26"/>
        <v>0</v>
      </c>
      <c r="V1490" s="83" t="str">
        <f t="shared" si="27"/>
        <v>#DIV/0!</v>
      </c>
      <c r="W1490" s="83" t="str">
        <f t="shared" si="28"/>
        <v>#DIV/0!</v>
      </c>
    </row>
    <row r="1491" ht="12.75" customHeight="1">
      <c r="A1491" s="83">
        <f t="shared" si="29"/>
        <v>30.38</v>
      </c>
      <c r="B1491" s="83">
        <f>IF( ISERROR( MATCH(R1490,Sheet1!$K$9:$K$13,1) ), 1,  MATCH(R1490,Sheet1!$K$9:$K$13,1)+1)</f>
        <v>4</v>
      </c>
      <c r="C1491" s="94">
        <f>IF( ISERROR( MATCH(D1491,Sheet1!$B$25:$B$42) ), 1, MATCH(D1491,Sheet1!$B$25:$B$42))</f>
        <v>12</v>
      </c>
      <c r="D1491" s="83">
        <f>if(U1491, OFFSET(Sheet1!$P$9, 2*B1490-1, 0),T1490)</f>
        <v>6233.620711</v>
      </c>
      <c r="E1491" s="100">
        <f t="array" ref="E1491">index(Sheet1!$C$25:$H$42, C1491,B1491)</f>
        <v>169.0258934</v>
      </c>
      <c r="F1491" s="100">
        <f t="array" ref="F1491">index(Sheet1!$C$25:$H$42, C1491+1,B1491)</f>
        <v>183.1113845</v>
      </c>
      <c r="G1491" s="94">
        <f t="array" ref="G1491">index(Sheet1!$B$25:$B$42, C1491,1)</f>
        <v>6000</v>
      </c>
      <c r="H1491" s="94">
        <f t="array" ref="H1491">index(Sheet1!$B$25:$B$42, C1491+1,1)</f>
        <v>6500</v>
      </c>
      <c r="I1491" s="100">
        <f t="shared" si="17"/>
        <v>175.6072183</v>
      </c>
      <c r="J1491" s="100">
        <f t="array" ref="J1491">index(Sheet1!$F$47:$K$64, C1491,B1491)</f>
        <v>1347.9453</v>
      </c>
      <c r="K1491" s="100">
        <f t="array" ref="K1491">index(Sheet1!$F$47:$K$64, C1491+1,B1491)</f>
        <v>1289.79864</v>
      </c>
      <c r="L1491" s="102">
        <f t="shared" si="18"/>
        <v>1320.776772</v>
      </c>
      <c r="M1491" s="83">
        <f>L1491/( 0.5*Sheet1!$F$18/12)</f>
        <v>1266.549505</v>
      </c>
      <c r="N1491" s="83">
        <f t="shared" si="19"/>
        <v>0.3636375265</v>
      </c>
      <c r="O1491" s="83">
        <f t="shared" si="20"/>
        <v>579.9638884</v>
      </c>
      <c r="P1491" s="83">
        <f t="shared" si="21"/>
        <v>0.1665127443</v>
      </c>
      <c r="Q1491" s="83">
        <f t="shared" si="22"/>
        <v>1</v>
      </c>
      <c r="R1491" s="86">
        <f t="shared" si="31"/>
        <v>175.6504962</v>
      </c>
      <c r="S1491" s="83" t="str">
        <f>min(R1491, offset(Sheet1!$K$9,B1491-1,0))</f>
        <v>#DIV/0!</v>
      </c>
      <c r="T1491" s="83">
        <f t="shared" si="30"/>
        <v>6235.156968</v>
      </c>
      <c r="U1491" s="83">
        <f t="shared" si="26"/>
        <v>0</v>
      </c>
      <c r="V1491" s="83" t="str">
        <f t="shared" si="27"/>
        <v>#DIV/0!</v>
      </c>
      <c r="W1491" s="83" t="str">
        <f t="shared" si="28"/>
        <v>#DIV/0!</v>
      </c>
    </row>
    <row r="1492" ht="12.75" customHeight="1">
      <c r="A1492" s="83">
        <f t="shared" si="29"/>
        <v>30.4</v>
      </c>
      <c r="B1492" s="83">
        <f>IF( ISERROR( MATCH(R1491,Sheet1!$K$9:$K$13,1) ), 1,  MATCH(R1491,Sheet1!$K$9:$K$13,1)+1)</f>
        <v>4</v>
      </c>
      <c r="C1492" s="94">
        <f>IF( ISERROR( MATCH(D1492,Sheet1!$B$25:$B$42) ), 1, MATCH(D1492,Sheet1!$B$25:$B$42))</f>
        <v>12</v>
      </c>
      <c r="D1492" s="83">
        <f>if(U1492, OFFSET(Sheet1!$P$9, 2*B1491-1, 0),T1491)</f>
        <v>6235.156968</v>
      </c>
      <c r="E1492" s="100">
        <f t="array" ref="E1492">index(Sheet1!$C$25:$H$42, C1492,B1492)</f>
        <v>169.0258934</v>
      </c>
      <c r="F1492" s="100">
        <f t="array" ref="F1492">index(Sheet1!$C$25:$H$42, C1492+1,B1492)</f>
        <v>183.1113845</v>
      </c>
      <c r="G1492" s="94">
        <f t="array" ref="G1492">index(Sheet1!$B$25:$B$42, C1492,1)</f>
        <v>6000</v>
      </c>
      <c r="H1492" s="94">
        <f t="array" ref="H1492">index(Sheet1!$B$25:$B$42, C1492+1,1)</f>
        <v>6500</v>
      </c>
      <c r="I1492" s="100">
        <f t="shared" si="17"/>
        <v>175.6504962</v>
      </c>
      <c r="J1492" s="100">
        <f t="array" ref="J1492">index(Sheet1!$F$47:$K$64, C1492,B1492)</f>
        <v>1347.9453</v>
      </c>
      <c r="K1492" s="100">
        <f t="array" ref="K1492">index(Sheet1!$F$47:$K$64, C1492+1,B1492)</f>
        <v>1289.79864</v>
      </c>
      <c r="L1492" s="102">
        <f t="shared" si="18"/>
        <v>1320.598115</v>
      </c>
      <c r="M1492" s="83">
        <f>L1492/( 0.5*Sheet1!$F$18/12)</f>
        <v>1266.378183</v>
      </c>
      <c r="N1492" s="83">
        <f t="shared" si="19"/>
        <v>0.3635883386</v>
      </c>
      <c r="O1492" s="83">
        <f t="shared" si="20"/>
        <v>580.2497842</v>
      </c>
      <c r="P1492" s="83">
        <f t="shared" si="21"/>
        <v>0.1665948275</v>
      </c>
      <c r="Q1492" s="83">
        <f t="shared" si="22"/>
        <v>1</v>
      </c>
      <c r="R1492" s="86">
        <f t="shared" si="31"/>
        <v>175.6937452</v>
      </c>
      <c r="S1492" s="83" t="str">
        <f>min(R1492, offset(Sheet1!$K$9,B1492-1,0))</f>
        <v>#DIV/0!</v>
      </c>
      <c r="T1492" s="83">
        <f t="shared" si="30"/>
        <v>6236.692201</v>
      </c>
      <c r="U1492" s="83">
        <f t="shared" si="26"/>
        <v>0</v>
      </c>
      <c r="V1492" s="83" t="str">
        <f t="shared" si="27"/>
        <v>#DIV/0!</v>
      </c>
      <c r="W1492" s="83" t="str">
        <f t="shared" si="28"/>
        <v>#DIV/0!</v>
      </c>
    </row>
    <row r="1493" ht="12.75" customHeight="1">
      <c r="A1493" s="83">
        <f t="shared" si="29"/>
        <v>30.42</v>
      </c>
      <c r="B1493" s="83">
        <f>IF( ISERROR( MATCH(R1492,Sheet1!$K$9:$K$13,1) ), 1,  MATCH(R1492,Sheet1!$K$9:$K$13,1)+1)</f>
        <v>4</v>
      </c>
      <c r="C1493" s="94">
        <f>IF( ISERROR( MATCH(D1493,Sheet1!$B$25:$B$42) ), 1, MATCH(D1493,Sheet1!$B$25:$B$42))</f>
        <v>12</v>
      </c>
      <c r="D1493" s="83">
        <f>if(U1493, OFFSET(Sheet1!$P$9, 2*B1492-1, 0),T1492)</f>
        <v>6236.692201</v>
      </c>
      <c r="E1493" s="100">
        <f t="array" ref="E1493">index(Sheet1!$C$25:$H$42, C1493,B1493)</f>
        <v>169.0258934</v>
      </c>
      <c r="F1493" s="100">
        <f t="array" ref="F1493">index(Sheet1!$C$25:$H$42, C1493+1,B1493)</f>
        <v>183.1113845</v>
      </c>
      <c r="G1493" s="94">
        <f t="array" ref="G1493">index(Sheet1!$B$25:$B$42, C1493,1)</f>
        <v>6000</v>
      </c>
      <c r="H1493" s="94">
        <f t="array" ref="H1493">index(Sheet1!$B$25:$B$42, C1493+1,1)</f>
        <v>6500</v>
      </c>
      <c r="I1493" s="100">
        <f t="shared" si="17"/>
        <v>175.6937452</v>
      </c>
      <c r="J1493" s="100">
        <f t="array" ref="J1493">index(Sheet1!$F$47:$K$64, C1493,B1493)</f>
        <v>1347.9453</v>
      </c>
      <c r="K1493" s="100">
        <f t="array" ref="K1493">index(Sheet1!$F$47:$K$64, C1493+1,B1493)</f>
        <v>1289.79864</v>
      </c>
      <c r="L1493" s="102">
        <f t="shared" si="18"/>
        <v>1320.419578</v>
      </c>
      <c r="M1493" s="83">
        <f>L1493/( 0.5*Sheet1!$F$18/12)</f>
        <v>1266.206976</v>
      </c>
      <c r="N1493" s="83">
        <f t="shared" si="19"/>
        <v>0.3635391835</v>
      </c>
      <c r="O1493" s="83">
        <f t="shared" si="20"/>
        <v>580.53556</v>
      </c>
      <c r="P1493" s="83">
        <f t="shared" si="21"/>
        <v>0.1666768762</v>
      </c>
      <c r="Q1493" s="83">
        <f t="shared" si="22"/>
        <v>1</v>
      </c>
      <c r="R1493" s="86">
        <f t="shared" si="31"/>
        <v>175.7369654</v>
      </c>
      <c r="S1493" s="83" t="str">
        <f>min(R1493, offset(Sheet1!$K$9,B1493-1,0))</f>
        <v>#DIV/0!</v>
      </c>
      <c r="T1493" s="83">
        <f t="shared" si="30"/>
        <v>6238.226412</v>
      </c>
      <c r="U1493" s="83">
        <f t="shared" si="26"/>
        <v>0</v>
      </c>
      <c r="V1493" s="83" t="str">
        <f t="shared" si="27"/>
        <v>#DIV/0!</v>
      </c>
      <c r="W1493" s="83" t="str">
        <f t="shared" si="28"/>
        <v>#DIV/0!</v>
      </c>
    </row>
    <row r="1494" ht="12.75" customHeight="1">
      <c r="A1494" s="83">
        <f t="shared" si="29"/>
        <v>30.44</v>
      </c>
      <c r="B1494" s="83">
        <f>IF( ISERROR( MATCH(R1493,Sheet1!$K$9:$K$13,1) ), 1,  MATCH(R1493,Sheet1!$K$9:$K$13,1)+1)</f>
        <v>4</v>
      </c>
      <c r="C1494" s="94">
        <f>IF( ISERROR( MATCH(D1494,Sheet1!$B$25:$B$42) ), 1, MATCH(D1494,Sheet1!$B$25:$B$42))</f>
        <v>12</v>
      </c>
      <c r="D1494" s="83">
        <f>if(U1494, OFFSET(Sheet1!$P$9, 2*B1493-1, 0),T1493)</f>
        <v>6238.226412</v>
      </c>
      <c r="E1494" s="100">
        <f t="array" ref="E1494">index(Sheet1!$C$25:$H$42, C1494,B1494)</f>
        <v>169.0258934</v>
      </c>
      <c r="F1494" s="100">
        <f t="array" ref="F1494">index(Sheet1!$C$25:$H$42, C1494+1,B1494)</f>
        <v>183.1113845</v>
      </c>
      <c r="G1494" s="94">
        <f t="array" ref="G1494">index(Sheet1!$B$25:$B$42, C1494,1)</f>
        <v>6000</v>
      </c>
      <c r="H1494" s="94">
        <f t="array" ref="H1494">index(Sheet1!$B$25:$B$42, C1494+1,1)</f>
        <v>6500</v>
      </c>
      <c r="I1494" s="100">
        <f t="shared" si="17"/>
        <v>175.7369654</v>
      </c>
      <c r="J1494" s="100">
        <f t="array" ref="J1494">index(Sheet1!$F$47:$K$64, C1494,B1494)</f>
        <v>1347.9453</v>
      </c>
      <c r="K1494" s="100">
        <f t="array" ref="K1494">index(Sheet1!$F$47:$K$64, C1494+1,B1494)</f>
        <v>1289.79864</v>
      </c>
      <c r="L1494" s="102">
        <f t="shared" si="18"/>
        <v>1320.24116</v>
      </c>
      <c r="M1494" s="83">
        <f>L1494/( 0.5*Sheet1!$F$18/12)</f>
        <v>1266.035883</v>
      </c>
      <c r="N1494" s="83">
        <f t="shared" si="19"/>
        <v>0.3634900612</v>
      </c>
      <c r="O1494" s="83">
        <f t="shared" si="20"/>
        <v>580.8212157</v>
      </c>
      <c r="P1494" s="83">
        <f t="shared" si="21"/>
        <v>0.1667588905</v>
      </c>
      <c r="Q1494" s="83">
        <f t="shared" si="22"/>
        <v>1</v>
      </c>
      <c r="R1494" s="86">
        <f t="shared" si="31"/>
        <v>175.7801569</v>
      </c>
      <c r="S1494" s="83" t="str">
        <f>min(R1494, offset(Sheet1!$K$9,B1494-1,0))</f>
        <v>#DIV/0!</v>
      </c>
      <c r="T1494" s="83">
        <f t="shared" si="30"/>
        <v>6239.759601</v>
      </c>
      <c r="U1494" s="83">
        <f t="shared" si="26"/>
        <v>0</v>
      </c>
      <c r="V1494" s="83" t="str">
        <f t="shared" si="27"/>
        <v>#DIV/0!</v>
      </c>
      <c r="W1494" s="83" t="str">
        <f t="shared" si="28"/>
        <v>#DIV/0!</v>
      </c>
    </row>
    <row r="1495" ht="12.75" customHeight="1">
      <c r="A1495" s="83">
        <f t="shared" si="29"/>
        <v>30.46</v>
      </c>
      <c r="B1495" s="83">
        <f>IF( ISERROR( MATCH(R1494,Sheet1!$K$9:$K$13,1) ), 1,  MATCH(R1494,Sheet1!$K$9:$K$13,1)+1)</f>
        <v>4</v>
      </c>
      <c r="C1495" s="94">
        <f>IF( ISERROR( MATCH(D1495,Sheet1!$B$25:$B$42) ), 1, MATCH(D1495,Sheet1!$B$25:$B$42))</f>
        <v>12</v>
      </c>
      <c r="D1495" s="83">
        <f>if(U1495, OFFSET(Sheet1!$P$9, 2*B1494-1, 0),T1494)</f>
        <v>6239.759601</v>
      </c>
      <c r="E1495" s="100">
        <f t="array" ref="E1495">index(Sheet1!$C$25:$H$42, C1495,B1495)</f>
        <v>169.0258934</v>
      </c>
      <c r="F1495" s="100">
        <f t="array" ref="F1495">index(Sheet1!$C$25:$H$42, C1495+1,B1495)</f>
        <v>183.1113845</v>
      </c>
      <c r="G1495" s="94">
        <f t="array" ref="G1495">index(Sheet1!$B$25:$B$42, C1495,1)</f>
        <v>6000</v>
      </c>
      <c r="H1495" s="94">
        <f t="array" ref="H1495">index(Sheet1!$B$25:$B$42, C1495+1,1)</f>
        <v>6500</v>
      </c>
      <c r="I1495" s="100">
        <f t="shared" si="17"/>
        <v>175.7801569</v>
      </c>
      <c r="J1495" s="100">
        <f t="array" ref="J1495">index(Sheet1!$F$47:$K$64, C1495,B1495)</f>
        <v>1347.9453</v>
      </c>
      <c r="K1495" s="100">
        <f t="array" ref="K1495">index(Sheet1!$F$47:$K$64, C1495+1,B1495)</f>
        <v>1289.79864</v>
      </c>
      <c r="L1495" s="102">
        <f t="shared" si="18"/>
        <v>1320.06286</v>
      </c>
      <c r="M1495" s="83">
        <f>L1495/( 0.5*Sheet1!$F$18/12)</f>
        <v>1265.864904</v>
      </c>
      <c r="N1495" s="83">
        <f t="shared" si="19"/>
        <v>0.3634409716</v>
      </c>
      <c r="O1495" s="83">
        <f t="shared" si="20"/>
        <v>581.1067514</v>
      </c>
      <c r="P1495" s="83">
        <f t="shared" si="21"/>
        <v>0.1668408703</v>
      </c>
      <c r="Q1495" s="83">
        <f t="shared" si="22"/>
        <v>1</v>
      </c>
      <c r="R1495" s="86">
        <f t="shared" si="31"/>
        <v>175.8233195</v>
      </c>
      <c r="S1495" s="83" t="str">
        <f>min(R1495, offset(Sheet1!$K$9,B1495-1,0))</f>
        <v>#DIV/0!</v>
      </c>
      <c r="T1495" s="83">
        <f t="shared" si="30"/>
        <v>6241.291768</v>
      </c>
      <c r="U1495" s="83">
        <f t="shared" si="26"/>
        <v>0</v>
      </c>
      <c r="V1495" s="83" t="str">
        <f t="shared" si="27"/>
        <v>#DIV/0!</v>
      </c>
      <c r="W1495" s="83" t="str">
        <f t="shared" si="28"/>
        <v>#DIV/0!</v>
      </c>
    </row>
    <row r="1496" ht="12.75" customHeight="1">
      <c r="A1496" s="83">
        <f t="shared" si="29"/>
        <v>30.48</v>
      </c>
      <c r="B1496" s="83">
        <f>IF( ISERROR( MATCH(R1495,Sheet1!$K$9:$K$13,1) ), 1,  MATCH(R1495,Sheet1!$K$9:$K$13,1)+1)</f>
        <v>4</v>
      </c>
      <c r="C1496" s="94">
        <f>IF( ISERROR( MATCH(D1496,Sheet1!$B$25:$B$42) ), 1, MATCH(D1496,Sheet1!$B$25:$B$42))</f>
        <v>12</v>
      </c>
      <c r="D1496" s="83">
        <f>if(U1496, OFFSET(Sheet1!$P$9, 2*B1495-1, 0),T1495)</f>
        <v>6241.291768</v>
      </c>
      <c r="E1496" s="100">
        <f t="array" ref="E1496">index(Sheet1!$C$25:$H$42, C1496,B1496)</f>
        <v>169.0258934</v>
      </c>
      <c r="F1496" s="100">
        <f t="array" ref="F1496">index(Sheet1!$C$25:$H$42, C1496+1,B1496)</f>
        <v>183.1113845</v>
      </c>
      <c r="G1496" s="94">
        <f t="array" ref="G1496">index(Sheet1!$B$25:$B$42, C1496,1)</f>
        <v>6000</v>
      </c>
      <c r="H1496" s="94">
        <f t="array" ref="H1496">index(Sheet1!$B$25:$B$42, C1496+1,1)</f>
        <v>6500</v>
      </c>
      <c r="I1496" s="100">
        <f t="shared" si="17"/>
        <v>175.8233195</v>
      </c>
      <c r="J1496" s="100">
        <f t="array" ref="J1496">index(Sheet1!$F$47:$K$64, C1496,B1496)</f>
        <v>1347.9453</v>
      </c>
      <c r="K1496" s="100">
        <f t="array" ref="K1496">index(Sheet1!$F$47:$K$64, C1496+1,B1496)</f>
        <v>1289.79864</v>
      </c>
      <c r="L1496" s="102">
        <f t="shared" si="18"/>
        <v>1319.884679</v>
      </c>
      <c r="M1496" s="83">
        <f>L1496/( 0.5*Sheet1!$F$18/12)</f>
        <v>1265.694039</v>
      </c>
      <c r="N1496" s="83">
        <f t="shared" si="19"/>
        <v>0.3633919147</v>
      </c>
      <c r="O1496" s="83">
        <f t="shared" si="20"/>
        <v>581.3921669</v>
      </c>
      <c r="P1496" s="83">
        <f t="shared" si="21"/>
        <v>0.1669228156</v>
      </c>
      <c r="Q1496" s="83">
        <f t="shared" si="22"/>
        <v>1</v>
      </c>
      <c r="R1496" s="86">
        <f t="shared" si="31"/>
        <v>175.8664534</v>
      </c>
      <c r="S1496" s="83" t="str">
        <f>min(R1496, offset(Sheet1!$K$9,B1496-1,0))</f>
        <v>#DIV/0!</v>
      </c>
      <c r="T1496" s="83">
        <f t="shared" si="30"/>
        <v>6242.822914</v>
      </c>
      <c r="U1496" s="83">
        <f t="shared" si="26"/>
        <v>0</v>
      </c>
      <c r="V1496" s="83" t="str">
        <f t="shared" si="27"/>
        <v>#DIV/0!</v>
      </c>
      <c r="W1496" s="83" t="str">
        <f t="shared" si="28"/>
        <v>#DIV/0!</v>
      </c>
    </row>
    <row r="1497" ht="12.75" customHeight="1">
      <c r="A1497" s="83">
        <f t="shared" si="29"/>
        <v>30.5</v>
      </c>
      <c r="B1497" s="83">
        <f>IF( ISERROR( MATCH(R1496,Sheet1!$K$9:$K$13,1) ), 1,  MATCH(R1496,Sheet1!$K$9:$K$13,1)+1)</f>
        <v>4</v>
      </c>
      <c r="C1497" s="94">
        <f>IF( ISERROR( MATCH(D1497,Sheet1!$B$25:$B$42) ), 1, MATCH(D1497,Sheet1!$B$25:$B$42))</f>
        <v>12</v>
      </c>
      <c r="D1497" s="83">
        <f>if(U1497, OFFSET(Sheet1!$P$9, 2*B1496-1, 0),T1496)</f>
        <v>6242.822914</v>
      </c>
      <c r="E1497" s="100">
        <f t="array" ref="E1497">index(Sheet1!$C$25:$H$42, C1497,B1497)</f>
        <v>169.0258934</v>
      </c>
      <c r="F1497" s="100">
        <f t="array" ref="F1497">index(Sheet1!$C$25:$H$42, C1497+1,B1497)</f>
        <v>183.1113845</v>
      </c>
      <c r="G1497" s="94">
        <f t="array" ref="G1497">index(Sheet1!$B$25:$B$42, C1497,1)</f>
        <v>6000</v>
      </c>
      <c r="H1497" s="94">
        <f t="array" ref="H1497">index(Sheet1!$B$25:$B$42, C1497+1,1)</f>
        <v>6500</v>
      </c>
      <c r="I1497" s="100">
        <f t="shared" si="17"/>
        <v>175.8664534</v>
      </c>
      <c r="J1497" s="100">
        <f t="array" ref="J1497">index(Sheet1!$F$47:$K$64, C1497,B1497)</f>
        <v>1347.9453</v>
      </c>
      <c r="K1497" s="100">
        <f t="array" ref="K1497">index(Sheet1!$F$47:$K$64, C1497+1,B1497)</f>
        <v>1289.79864</v>
      </c>
      <c r="L1497" s="102">
        <f t="shared" si="18"/>
        <v>1319.706617</v>
      </c>
      <c r="M1497" s="83">
        <f>L1497/( 0.5*Sheet1!$F$18/12)</f>
        <v>1265.523287</v>
      </c>
      <c r="N1497" s="83">
        <f t="shared" si="19"/>
        <v>0.3633428904</v>
      </c>
      <c r="O1497" s="83">
        <f t="shared" si="20"/>
        <v>581.6774622</v>
      </c>
      <c r="P1497" s="83">
        <f t="shared" si="21"/>
        <v>0.1670047264</v>
      </c>
      <c r="Q1497" s="83">
        <f t="shared" si="22"/>
        <v>1</v>
      </c>
      <c r="R1497" s="86">
        <f t="shared" si="31"/>
        <v>175.9095586</v>
      </c>
      <c r="S1497" s="83" t="str">
        <f>min(R1497, offset(Sheet1!$K$9,B1497-1,0))</f>
        <v>#DIV/0!</v>
      </c>
      <c r="T1497" s="83">
        <f t="shared" si="30"/>
        <v>6244.35304</v>
      </c>
      <c r="U1497" s="83">
        <f t="shared" si="26"/>
        <v>0</v>
      </c>
      <c r="V1497" s="83" t="str">
        <f t="shared" si="27"/>
        <v>#DIV/0!</v>
      </c>
      <c r="W1497" s="83" t="str">
        <f t="shared" si="28"/>
        <v>#DIV/0!</v>
      </c>
    </row>
    <row r="1498" ht="12.75" customHeight="1">
      <c r="A1498" s="83">
        <f t="shared" si="29"/>
        <v>30.52</v>
      </c>
      <c r="B1498" s="83">
        <f>IF( ISERROR( MATCH(R1497,Sheet1!$K$9:$K$13,1) ), 1,  MATCH(R1497,Sheet1!$K$9:$K$13,1)+1)</f>
        <v>4</v>
      </c>
      <c r="C1498" s="94">
        <f>IF( ISERROR( MATCH(D1498,Sheet1!$B$25:$B$42) ), 1, MATCH(D1498,Sheet1!$B$25:$B$42))</f>
        <v>12</v>
      </c>
      <c r="D1498" s="83">
        <f>if(U1498, OFFSET(Sheet1!$P$9, 2*B1497-1, 0),T1497)</f>
        <v>6244.35304</v>
      </c>
      <c r="E1498" s="100">
        <f t="array" ref="E1498">index(Sheet1!$C$25:$H$42, C1498,B1498)</f>
        <v>169.0258934</v>
      </c>
      <c r="F1498" s="100">
        <f t="array" ref="F1498">index(Sheet1!$C$25:$H$42, C1498+1,B1498)</f>
        <v>183.1113845</v>
      </c>
      <c r="G1498" s="94">
        <f t="array" ref="G1498">index(Sheet1!$B$25:$B$42, C1498,1)</f>
        <v>6000</v>
      </c>
      <c r="H1498" s="94">
        <f t="array" ref="H1498">index(Sheet1!$B$25:$B$42, C1498+1,1)</f>
        <v>6500</v>
      </c>
      <c r="I1498" s="100">
        <f t="shared" si="17"/>
        <v>175.9095586</v>
      </c>
      <c r="J1498" s="100">
        <f t="array" ref="J1498">index(Sheet1!$F$47:$K$64, C1498,B1498)</f>
        <v>1347.9453</v>
      </c>
      <c r="K1498" s="100">
        <f t="array" ref="K1498">index(Sheet1!$F$47:$K$64, C1498+1,B1498)</f>
        <v>1289.79864</v>
      </c>
      <c r="L1498" s="102">
        <f t="shared" si="18"/>
        <v>1319.528674</v>
      </c>
      <c r="M1498" s="83">
        <f>L1498/( 0.5*Sheet1!$F$18/12)</f>
        <v>1265.35265</v>
      </c>
      <c r="N1498" s="83">
        <f t="shared" si="19"/>
        <v>0.3632938989</v>
      </c>
      <c r="O1498" s="83">
        <f t="shared" si="20"/>
        <v>581.9626373</v>
      </c>
      <c r="P1498" s="83">
        <f t="shared" si="21"/>
        <v>0.1670866027</v>
      </c>
      <c r="Q1498" s="83">
        <f t="shared" si="22"/>
        <v>1</v>
      </c>
      <c r="R1498" s="86">
        <f t="shared" si="31"/>
        <v>175.952635</v>
      </c>
      <c r="S1498" s="83" t="str">
        <f>min(R1498, offset(Sheet1!$K$9,B1498-1,0))</f>
        <v>#DIV/0!</v>
      </c>
      <c r="T1498" s="83">
        <f t="shared" si="30"/>
        <v>6245.882146</v>
      </c>
      <c r="U1498" s="83">
        <f t="shared" si="26"/>
        <v>0</v>
      </c>
      <c r="V1498" s="83" t="str">
        <f t="shared" si="27"/>
        <v>#DIV/0!</v>
      </c>
      <c r="W1498" s="83" t="str">
        <f t="shared" si="28"/>
        <v>#DIV/0!</v>
      </c>
    </row>
    <row r="1499" ht="12.75" customHeight="1">
      <c r="A1499" s="83">
        <f t="shared" si="29"/>
        <v>30.54</v>
      </c>
      <c r="B1499" s="83">
        <f>IF( ISERROR( MATCH(R1498,Sheet1!$K$9:$K$13,1) ), 1,  MATCH(R1498,Sheet1!$K$9:$K$13,1)+1)</f>
        <v>4</v>
      </c>
      <c r="C1499" s="94">
        <f>IF( ISERROR( MATCH(D1499,Sheet1!$B$25:$B$42) ), 1, MATCH(D1499,Sheet1!$B$25:$B$42))</f>
        <v>12</v>
      </c>
      <c r="D1499" s="83">
        <f>if(U1499, OFFSET(Sheet1!$P$9, 2*B1498-1, 0),T1498)</f>
        <v>6245.882146</v>
      </c>
      <c r="E1499" s="100">
        <f t="array" ref="E1499">index(Sheet1!$C$25:$H$42, C1499,B1499)</f>
        <v>169.0258934</v>
      </c>
      <c r="F1499" s="100">
        <f t="array" ref="F1499">index(Sheet1!$C$25:$H$42, C1499+1,B1499)</f>
        <v>183.1113845</v>
      </c>
      <c r="G1499" s="94">
        <f t="array" ref="G1499">index(Sheet1!$B$25:$B$42, C1499,1)</f>
        <v>6000</v>
      </c>
      <c r="H1499" s="94">
        <f t="array" ref="H1499">index(Sheet1!$B$25:$B$42, C1499+1,1)</f>
        <v>6500</v>
      </c>
      <c r="I1499" s="100">
        <f t="shared" si="17"/>
        <v>175.952635</v>
      </c>
      <c r="J1499" s="100">
        <f t="array" ref="J1499">index(Sheet1!$F$47:$K$64, C1499,B1499)</f>
        <v>1347.9453</v>
      </c>
      <c r="K1499" s="100">
        <f t="array" ref="K1499">index(Sheet1!$F$47:$K$64, C1499+1,B1499)</f>
        <v>1289.79864</v>
      </c>
      <c r="L1499" s="102">
        <f t="shared" si="18"/>
        <v>1319.350849</v>
      </c>
      <c r="M1499" s="83">
        <f>L1499/( 0.5*Sheet1!$F$18/12)</f>
        <v>1265.182126</v>
      </c>
      <c r="N1499" s="83">
        <f t="shared" si="19"/>
        <v>0.36324494</v>
      </c>
      <c r="O1499" s="83">
        <f t="shared" si="20"/>
        <v>582.2476922</v>
      </c>
      <c r="P1499" s="83">
        <f t="shared" si="21"/>
        <v>0.1671684445</v>
      </c>
      <c r="Q1499" s="83">
        <f t="shared" si="22"/>
        <v>1</v>
      </c>
      <c r="R1499" s="86">
        <f t="shared" si="31"/>
        <v>175.9956827</v>
      </c>
      <c r="S1499" s="83" t="str">
        <f>min(R1499, offset(Sheet1!$K$9,B1499-1,0))</f>
        <v>#DIV/0!</v>
      </c>
      <c r="T1499" s="83">
        <f t="shared" si="30"/>
        <v>6247.410233</v>
      </c>
      <c r="U1499" s="83">
        <f t="shared" si="26"/>
        <v>0</v>
      </c>
      <c r="V1499" s="83" t="str">
        <f t="shared" si="27"/>
        <v>#DIV/0!</v>
      </c>
      <c r="W1499" s="83" t="str">
        <f t="shared" si="28"/>
        <v>#DIV/0!</v>
      </c>
    </row>
    <row r="1500" ht="12.75" customHeight="1">
      <c r="A1500" s="83">
        <f t="shared" si="29"/>
        <v>30.56</v>
      </c>
      <c r="B1500" s="83">
        <f>IF( ISERROR( MATCH(R1499,Sheet1!$K$9:$K$13,1) ), 1,  MATCH(R1499,Sheet1!$K$9:$K$13,1)+1)</f>
        <v>4</v>
      </c>
      <c r="C1500" s="94">
        <f>IF( ISERROR( MATCH(D1500,Sheet1!$B$25:$B$42) ), 1, MATCH(D1500,Sheet1!$B$25:$B$42))</f>
        <v>12</v>
      </c>
      <c r="D1500" s="83">
        <f>if(U1500, OFFSET(Sheet1!$P$9, 2*B1499-1, 0),T1499)</f>
        <v>6247.410233</v>
      </c>
      <c r="E1500" s="100">
        <f t="array" ref="E1500">index(Sheet1!$C$25:$H$42, C1500,B1500)</f>
        <v>169.0258934</v>
      </c>
      <c r="F1500" s="100">
        <f t="array" ref="F1500">index(Sheet1!$C$25:$H$42, C1500+1,B1500)</f>
        <v>183.1113845</v>
      </c>
      <c r="G1500" s="94">
        <f t="array" ref="G1500">index(Sheet1!$B$25:$B$42, C1500,1)</f>
        <v>6000</v>
      </c>
      <c r="H1500" s="94">
        <f t="array" ref="H1500">index(Sheet1!$B$25:$B$42, C1500+1,1)</f>
        <v>6500</v>
      </c>
      <c r="I1500" s="100">
        <f t="shared" si="17"/>
        <v>175.9956827</v>
      </c>
      <c r="J1500" s="100">
        <f t="array" ref="J1500">index(Sheet1!$F$47:$K$64, C1500,B1500)</f>
        <v>1347.9453</v>
      </c>
      <c r="K1500" s="100">
        <f t="array" ref="K1500">index(Sheet1!$F$47:$K$64, C1500+1,B1500)</f>
        <v>1289.79864</v>
      </c>
      <c r="L1500" s="102">
        <f t="shared" si="18"/>
        <v>1319.173143</v>
      </c>
      <c r="M1500" s="83">
        <f>L1500/( 0.5*Sheet1!$F$18/12)</f>
        <v>1265.011716</v>
      </c>
      <c r="N1500" s="83">
        <f t="shared" si="19"/>
        <v>0.3631960137</v>
      </c>
      <c r="O1500" s="83">
        <f t="shared" si="20"/>
        <v>582.5326267</v>
      </c>
      <c r="P1500" s="83">
        <f t="shared" si="21"/>
        <v>0.1672502517</v>
      </c>
      <c r="Q1500" s="83">
        <f t="shared" si="22"/>
        <v>1</v>
      </c>
      <c r="R1500" s="86">
        <f t="shared" si="31"/>
        <v>176.0387017</v>
      </c>
      <c r="S1500" s="83" t="str">
        <f>min(R1500, offset(Sheet1!$K$9,B1500-1,0))</f>
        <v>#DIV/0!</v>
      </c>
      <c r="T1500" s="83">
        <f t="shared" si="30"/>
        <v>6248.937301</v>
      </c>
      <c r="U1500" s="83">
        <f t="shared" si="26"/>
        <v>0</v>
      </c>
      <c r="V1500" s="83" t="str">
        <f t="shared" si="27"/>
        <v>#DIV/0!</v>
      </c>
      <c r="W1500" s="83" t="str">
        <f t="shared" si="28"/>
        <v>#DIV/0!</v>
      </c>
    </row>
    <row r="1501" ht="12.75" customHeight="1">
      <c r="A1501" s="83">
        <f t="shared" si="29"/>
        <v>30.58</v>
      </c>
      <c r="B1501" s="83">
        <f>IF( ISERROR( MATCH(R1500,Sheet1!$K$9:$K$13,1) ), 1,  MATCH(R1500,Sheet1!$K$9:$K$13,1)+1)</f>
        <v>4</v>
      </c>
      <c r="C1501" s="94">
        <f>IF( ISERROR( MATCH(D1501,Sheet1!$B$25:$B$42) ), 1, MATCH(D1501,Sheet1!$B$25:$B$42))</f>
        <v>12</v>
      </c>
      <c r="D1501" s="83">
        <f>if(U1501, OFFSET(Sheet1!$P$9, 2*B1500-1, 0),T1500)</f>
        <v>6248.937301</v>
      </c>
      <c r="E1501" s="100">
        <f t="array" ref="E1501">index(Sheet1!$C$25:$H$42, C1501,B1501)</f>
        <v>169.0258934</v>
      </c>
      <c r="F1501" s="100">
        <f t="array" ref="F1501">index(Sheet1!$C$25:$H$42, C1501+1,B1501)</f>
        <v>183.1113845</v>
      </c>
      <c r="G1501" s="94">
        <f t="array" ref="G1501">index(Sheet1!$B$25:$B$42, C1501,1)</f>
        <v>6000</v>
      </c>
      <c r="H1501" s="94">
        <f t="array" ref="H1501">index(Sheet1!$B$25:$B$42, C1501+1,1)</f>
        <v>6500</v>
      </c>
      <c r="I1501" s="100">
        <f t="shared" si="17"/>
        <v>176.0387017</v>
      </c>
      <c r="J1501" s="100">
        <f t="array" ref="J1501">index(Sheet1!$F$47:$K$64, C1501,B1501)</f>
        <v>1347.9453</v>
      </c>
      <c r="K1501" s="100">
        <f t="array" ref="K1501">index(Sheet1!$F$47:$K$64, C1501+1,B1501)</f>
        <v>1289.79864</v>
      </c>
      <c r="L1501" s="102">
        <f t="shared" si="18"/>
        <v>1318.995555</v>
      </c>
      <c r="M1501" s="83">
        <f>L1501/( 0.5*Sheet1!$F$18/12)</f>
        <v>1264.841419</v>
      </c>
      <c r="N1501" s="83">
        <f t="shared" si="19"/>
        <v>0.3631471201</v>
      </c>
      <c r="O1501" s="83">
        <f t="shared" si="20"/>
        <v>582.8174409</v>
      </c>
      <c r="P1501" s="83">
        <f t="shared" si="21"/>
        <v>0.1673320244</v>
      </c>
      <c r="Q1501" s="83">
        <f t="shared" si="22"/>
        <v>1</v>
      </c>
      <c r="R1501" s="86">
        <f t="shared" si="31"/>
        <v>176.081692</v>
      </c>
      <c r="S1501" s="83" t="str">
        <f>min(R1501, offset(Sheet1!$K$9,B1501-1,0))</f>
        <v>#DIV/0!</v>
      </c>
      <c r="T1501" s="83">
        <f t="shared" si="30"/>
        <v>6250.46335</v>
      </c>
      <c r="U1501" s="83">
        <f t="shared" si="26"/>
        <v>0</v>
      </c>
      <c r="V1501" s="83" t="str">
        <f t="shared" si="27"/>
        <v>#DIV/0!</v>
      </c>
      <c r="W1501" s="83" t="str">
        <f t="shared" si="28"/>
        <v>#DIV/0!</v>
      </c>
    </row>
    <row r="1502" ht="12.75" customHeight="1">
      <c r="A1502" s="83">
        <f t="shared" si="29"/>
        <v>30.6</v>
      </c>
      <c r="B1502" s="83">
        <f>IF( ISERROR( MATCH(R1501,Sheet1!$K$9:$K$13,1) ), 1,  MATCH(R1501,Sheet1!$K$9:$K$13,1)+1)</f>
        <v>4</v>
      </c>
      <c r="C1502" s="94">
        <f>IF( ISERROR( MATCH(D1502,Sheet1!$B$25:$B$42) ), 1, MATCH(D1502,Sheet1!$B$25:$B$42))</f>
        <v>12</v>
      </c>
      <c r="D1502" s="83">
        <f>if(U1502, OFFSET(Sheet1!$P$9, 2*B1501-1, 0),T1501)</f>
        <v>6250.46335</v>
      </c>
      <c r="E1502" s="100">
        <f t="array" ref="E1502">index(Sheet1!$C$25:$H$42, C1502,B1502)</f>
        <v>169.0258934</v>
      </c>
      <c r="F1502" s="100">
        <f t="array" ref="F1502">index(Sheet1!$C$25:$H$42, C1502+1,B1502)</f>
        <v>183.1113845</v>
      </c>
      <c r="G1502" s="94">
        <f t="array" ref="G1502">index(Sheet1!$B$25:$B$42, C1502,1)</f>
        <v>6000</v>
      </c>
      <c r="H1502" s="94">
        <f t="array" ref="H1502">index(Sheet1!$B$25:$B$42, C1502+1,1)</f>
        <v>6500</v>
      </c>
      <c r="I1502" s="100">
        <f t="shared" si="17"/>
        <v>176.081692</v>
      </c>
      <c r="J1502" s="100">
        <f t="array" ref="J1502">index(Sheet1!$F$47:$K$64, C1502,B1502)</f>
        <v>1347.9453</v>
      </c>
      <c r="K1502" s="100">
        <f t="array" ref="K1502">index(Sheet1!$F$47:$K$64, C1502+1,B1502)</f>
        <v>1289.79864</v>
      </c>
      <c r="L1502" s="102">
        <f t="shared" si="18"/>
        <v>1318.818085</v>
      </c>
      <c r="M1502" s="83">
        <f>L1502/( 0.5*Sheet1!$F$18/12)</f>
        <v>1264.671236</v>
      </c>
      <c r="N1502" s="83">
        <f t="shared" si="19"/>
        <v>0.363098259</v>
      </c>
      <c r="O1502" s="83">
        <f t="shared" si="20"/>
        <v>583.1021347</v>
      </c>
      <c r="P1502" s="83">
        <f t="shared" si="21"/>
        <v>0.1674137625</v>
      </c>
      <c r="Q1502" s="83">
        <f t="shared" si="22"/>
        <v>1</v>
      </c>
      <c r="R1502" s="86">
        <f t="shared" si="31"/>
        <v>176.1246537</v>
      </c>
      <c r="S1502" s="83" t="str">
        <f>min(R1502, offset(Sheet1!$K$9,B1502-1,0))</f>
        <v>#DIV/0!</v>
      </c>
      <c r="T1502" s="83">
        <f t="shared" si="30"/>
        <v>6251.988382</v>
      </c>
      <c r="U1502" s="83">
        <f t="shared" si="26"/>
        <v>0</v>
      </c>
      <c r="V1502" s="83" t="str">
        <f t="shared" si="27"/>
        <v>#DIV/0!</v>
      </c>
      <c r="W1502" s="83" t="str">
        <f t="shared" si="28"/>
        <v>#DIV/0!</v>
      </c>
    </row>
    <row r="1503" ht="12.75" customHeight="1">
      <c r="A1503" s="83">
        <f t="shared" si="29"/>
        <v>30.62</v>
      </c>
      <c r="B1503" s="83">
        <f>IF( ISERROR( MATCH(R1502,Sheet1!$K$9:$K$13,1) ), 1,  MATCH(R1502,Sheet1!$K$9:$K$13,1)+1)</f>
        <v>4</v>
      </c>
      <c r="C1503" s="94">
        <f>IF( ISERROR( MATCH(D1503,Sheet1!$B$25:$B$42) ), 1, MATCH(D1503,Sheet1!$B$25:$B$42))</f>
        <v>12</v>
      </c>
      <c r="D1503" s="83">
        <f>if(U1503, OFFSET(Sheet1!$P$9, 2*B1502-1, 0),T1502)</f>
        <v>6251.988382</v>
      </c>
      <c r="E1503" s="100">
        <f t="array" ref="E1503">index(Sheet1!$C$25:$H$42, C1503,B1503)</f>
        <v>169.0258934</v>
      </c>
      <c r="F1503" s="100">
        <f t="array" ref="F1503">index(Sheet1!$C$25:$H$42, C1503+1,B1503)</f>
        <v>183.1113845</v>
      </c>
      <c r="G1503" s="94">
        <f t="array" ref="G1503">index(Sheet1!$B$25:$B$42, C1503,1)</f>
        <v>6000</v>
      </c>
      <c r="H1503" s="94">
        <f t="array" ref="H1503">index(Sheet1!$B$25:$B$42, C1503+1,1)</f>
        <v>6500</v>
      </c>
      <c r="I1503" s="100">
        <f t="shared" si="17"/>
        <v>176.1246537</v>
      </c>
      <c r="J1503" s="100">
        <f t="array" ref="J1503">index(Sheet1!$F$47:$K$64, C1503,B1503)</f>
        <v>1347.9453</v>
      </c>
      <c r="K1503" s="100">
        <f t="array" ref="K1503">index(Sheet1!$F$47:$K$64, C1503+1,B1503)</f>
        <v>1289.79864</v>
      </c>
      <c r="L1503" s="102">
        <f t="shared" si="18"/>
        <v>1318.640734</v>
      </c>
      <c r="M1503" s="83">
        <f>L1503/( 0.5*Sheet1!$F$18/12)</f>
        <v>1264.501167</v>
      </c>
      <c r="N1503" s="83">
        <f t="shared" si="19"/>
        <v>0.3630494306</v>
      </c>
      <c r="O1503" s="83">
        <f t="shared" si="20"/>
        <v>583.3867081</v>
      </c>
      <c r="P1503" s="83">
        <f t="shared" si="21"/>
        <v>0.167495466</v>
      </c>
      <c r="Q1503" s="83">
        <f t="shared" si="22"/>
        <v>1</v>
      </c>
      <c r="R1503" s="86">
        <f t="shared" si="31"/>
        <v>176.1675867</v>
      </c>
      <c r="S1503" s="83" t="str">
        <f>min(R1503, offset(Sheet1!$K$9,B1503-1,0))</f>
        <v>#DIV/0!</v>
      </c>
      <c r="T1503" s="83">
        <f t="shared" si="30"/>
        <v>6253.512397</v>
      </c>
      <c r="U1503" s="83">
        <f t="shared" si="26"/>
        <v>0</v>
      </c>
      <c r="V1503" s="83" t="str">
        <f t="shared" si="27"/>
        <v>#DIV/0!</v>
      </c>
      <c r="W1503" s="83" t="str">
        <f t="shared" si="28"/>
        <v>#DIV/0!</v>
      </c>
    </row>
    <row r="1504" ht="12.75" customHeight="1">
      <c r="A1504" s="83">
        <f t="shared" si="29"/>
        <v>30.64</v>
      </c>
      <c r="B1504" s="83">
        <f>IF( ISERROR( MATCH(R1503,Sheet1!$K$9:$K$13,1) ), 1,  MATCH(R1503,Sheet1!$K$9:$K$13,1)+1)</f>
        <v>4</v>
      </c>
      <c r="C1504" s="94">
        <f>IF( ISERROR( MATCH(D1504,Sheet1!$B$25:$B$42) ), 1, MATCH(D1504,Sheet1!$B$25:$B$42))</f>
        <v>12</v>
      </c>
      <c r="D1504" s="83">
        <f>if(U1504, OFFSET(Sheet1!$P$9, 2*B1503-1, 0),T1503)</f>
        <v>6253.512397</v>
      </c>
      <c r="E1504" s="100">
        <f t="array" ref="E1504">index(Sheet1!$C$25:$H$42, C1504,B1504)</f>
        <v>169.0258934</v>
      </c>
      <c r="F1504" s="100">
        <f t="array" ref="F1504">index(Sheet1!$C$25:$H$42, C1504+1,B1504)</f>
        <v>183.1113845</v>
      </c>
      <c r="G1504" s="94">
        <f t="array" ref="G1504">index(Sheet1!$B$25:$B$42, C1504,1)</f>
        <v>6000</v>
      </c>
      <c r="H1504" s="94">
        <f t="array" ref="H1504">index(Sheet1!$B$25:$B$42, C1504+1,1)</f>
        <v>6500</v>
      </c>
      <c r="I1504" s="100">
        <f t="shared" si="17"/>
        <v>176.1675867</v>
      </c>
      <c r="J1504" s="100">
        <f t="array" ref="J1504">index(Sheet1!$F$47:$K$64, C1504,B1504)</f>
        <v>1347.9453</v>
      </c>
      <c r="K1504" s="100">
        <f t="array" ref="K1504">index(Sheet1!$F$47:$K$64, C1504+1,B1504)</f>
        <v>1289.79864</v>
      </c>
      <c r="L1504" s="102">
        <f t="shared" si="18"/>
        <v>1318.463502</v>
      </c>
      <c r="M1504" s="83">
        <f>L1504/( 0.5*Sheet1!$F$18/12)</f>
        <v>1264.331211</v>
      </c>
      <c r="N1504" s="83">
        <f t="shared" si="19"/>
        <v>0.3630006347</v>
      </c>
      <c r="O1504" s="83">
        <f t="shared" si="20"/>
        <v>583.671161</v>
      </c>
      <c r="P1504" s="83">
        <f t="shared" si="21"/>
        <v>0.1675771349</v>
      </c>
      <c r="Q1504" s="83">
        <f t="shared" si="22"/>
        <v>1</v>
      </c>
      <c r="R1504" s="86">
        <f t="shared" si="31"/>
        <v>176.210491</v>
      </c>
      <c r="S1504" s="83" t="str">
        <f>min(R1504, offset(Sheet1!$K$9,B1504-1,0))</f>
        <v>#DIV/0!</v>
      </c>
      <c r="T1504" s="83">
        <f t="shared" si="30"/>
        <v>6255.035394</v>
      </c>
      <c r="U1504" s="83">
        <f t="shared" si="26"/>
        <v>0</v>
      </c>
      <c r="V1504" s="83" t="str">
        <f t="shared" si="27"/>
        <v>#DIV/0!</v>
      </c>
      <c r="W1504" s="83" t="str">
        <f t="shared" si="28"/>
        <v>#DIV/0!</v>
      </c>
    </row>
    <row r="1505" ht="12.75" customHeight="1">
      <c r="A1505" s="83">
        <f t="shared" si="29"/>
        <v>30.66</v>
      </c>
      <c r="B1505" s="83">
        <f>IF( ISERROR( MATCH(R1504,Sheet1!$K$9:$K$13,1) ), 1,  MATCH(R1504,Sheet1!$K$9:$K$13,1)+1)</f>
        <v>4</v>
      </c>
      <c r="C1505" s="94">
        <f>IF( ISERROR( MATCH(D1505,Sheet1!$B$25:$B$42) ), 1, MATCH(D1505,Sheet1!$B$25:$B$42))</f>
        <v>12</v>
      </c>
      <c r="D1505" s="83">
        <f>if(U1505, OFFSET(Sheet1!$P$9, 2*B1504-1, 0),T1504)</f>
        <v>6255.035394</v>
      </c>
      <c r="E1505" s="100">
        <f t="array" ref="E1505">index(Sheet1!$C$25:$H$42, C1505,B1505)</f>
        <v>169.0258934</v>
      </c>
      <c r="F1505" s="100">
        <f t="array" ref="F1505">index(Sheet1!$C$25:$H$42, C1505+1,B1505)</f>
        <v>183.1113845</v>
      </c>
      <c r="G1505" s="94">
        <f t="array" ref="G1505">index(Sheet1!$B$25:$B$42, C1505,1)</f>
        <v>6000</v>
      </c>
      <c r="H1505" s="94">
        <f t="array" ref="H1505">index(Sheet1!$B$25:$B$42, C1505+1,1)</f>
        <v>6500</v>
      </c>
      <c r="I1505" s="100">
        <f t="shared" si="17"/>
        <v>176.210491</v>
      </c>
      <c r="J1505" s="100">
        <f t="array" ref="J1505">index(Sheet1!$F$47:$K$64, C1505,B1505)</f>
        <v>1347.9453</v>
      </c>
      <c r="K1505" s="100">
        <f t="array" ref="K1505">index(Sheet1!$F$47:$K$64, C1505+1,B1505)</f>
        <v>1289.79864</v>
      </c>
      <c r="L1505" s="102">
        <f t="shared" si="18"/>
        <v>1318.286387</v>
      </c>
      <c r="M1505" s="83">
        <f>L1505/( 0.5*Sheet1!$F$18/12)</f>
        <v>1264.161368</v>
      </c>
      <c r="N1505" s="83">
        <f t="shared" si="19"/>
        <v>0.3629518714</v>
      </c>
      <c r="O1505" s="83">
        <f t="shared" si="20"/>
        <v>583.9554934</v>
      </c>
      <c r="P1505" s="83">
        <f t="shared" si="21"/>
        <v>0.1676587693</v>
      </c>
      <c r="Q1505" s="83">
        <f t="shared" si="22"/>
        <v>1</v>
      </c>
      <c r="R1505" s="86">
        <f t="shared" si="31"/>
        <v>176.2533667</v>
      </c>
      <c r="S1505" s="83" t="str">
        <f>min(R1505, offset(Sheet1!$K$9,B1505-1,0))</f>
        <v>#DIV/0!</v>
      </c>
      <c r="T1505" s="83">
        <f t="shared" si="30"/>
        <v>6256.557376</v>
      </c>
      <c r="U1505" s="83">
        <f t="shared" si="26"/>
        <v>0</v>
      </c>
      <c r="V1505" s="83" t="str">
        <f t="shared" si="27"/>
        <v>#DIV/0!</v>
      </c>
      <c r="W1505" s="83" t="str">
        <f t="shared" si="28"/>
        <v>#DIV/0!</v>
      </c>
    </row>
    <row r="1506" ht="12.75" customHeight="1">
      <c r="A1506" s="83">
        <f t="shared" si="29"/>
        <v>30.68</v>
      </c>
      <c r="B1506" s="83">
        <f>IF( ISERROR( MATCH(R1505,Sheet1!$K$9:$K$13,1) ), 1,  MATCH(R1505,Sheet1!$K$9:$K$13,1)+1)</f>
        <v>4</v>
      </c>
      <c r="C1506" s="94">
        <f>IF( ISERROR( MATCH(D1506,Sheet1!$B$25:$B$42) ), 1, MATCH(D1506,Sheet1!$B$25:$B$42))</f>
        <v>12</v>
      </c>
      <c r="D1506" s="83">
        <f>if(U1506, OFFSET(Sheet1!$P$9, 2*B1505-1, 0),T1505)</f>
        <v>6256.557376</v>
      </c>
      <c r="E1506" s="100">
        <f t="array" ref="E1506">index(Sheet1!$C$25:$H$42, C1506,B1506)</f>
        <v>169.0258934</v>
      </c>
      <c r="F1506" s="100">
        <f t="array" ref="F1506">index(Sheet1!$C$25:$H$42, C1506+1,B1506)</f>
        <v>183.1113845</v>
      </c>
      <c r="G1506" s="94">
        <f t="array" ref="G1506">index(Sheet1!$B$25:$B$42, C1506,1)</f>
        <v>6000</v>
      </c>
      <c r="H1506" s="94">
        <f t="array" ref="H1506">index(Sheet1!$B$25:$B$42, C1506+1,1)</f>
        <v>6500</v>
      </c>
      <c r="I1506" s="100">
        <f t="shared" si="17"/>
        <v>176.2533667</v>
      </c>
      <c r="J1506" s="100">
        <f t="array" ref="J1506">index(Sheet1!$F$47:$K$64, C1506,B1506)</f>
        <v>1347.9453</v>
      </c>
      <c r="K1506" s="100">
        <f t="array" ref="K1506">index(Sheet1!$F$47:$K$64, C1506+1,B1506)</f>
        <v>1289.79864</v>
      </c>
      <c r="L1506" s="102">
        <f t="shared" si="18"/>
        <v>1318.109391</v>
      </c>
      <c r="M1506" s="83">
        <f>L1506/( 0.5*Sheet1!$F$18/12)</f>
        <v>1263.991639</v>
      </c>
      <c r="N1506" s="83">
        <f t="shared" si="19"/>
        <v>0.3629031406</v>
      </c>
      <c r="O1506" s="83">
        <f t="shared" si="20"/>
        <v>584.2397052</v>
      </c>
      <c r="P1506" s="83">
        <f t="shared" si="21"/>
        <v>0.167740369</v>
      </c>
      <c r="Q1506" s="83">
        <f t="shared" si="22"/>
        <v>1</v>
      </c>
      <c r="R1506" s="86">
        <f t="shared" si="31"/>
        <v>176.2962138</v>
      </c>
      <c r="S1506" s="83" t="str">
        <f>min(R1506, offset(Sheet1!$K$9,B1506-1,0))</f>
        <v>#DIV/0!</v>
      </c>
      <c r="T1506" s="83">
        <f t="shared" si="30"/>
        <v>6258.078342</v>
      </c>
      <c r="U1506" s="83">
        <f t="shared" si="26"/>
        <v>0</v>
      </c>
      <c r="V1506" s="83" t="str">
        <f t="shared" si="27"/>
        <v>#DIV/0!</v>
      </c>
      <c r="W1506" s="83" t="str">
        <f t="shared" si="28"/>
        <v>#DIV/0!</v>
      </c>
    </row>
    <row r="1507" ht="12.75" customHeight="1">
      <c r="A1507" s="83">
        <f t="shared" si="29"/>
        <v>30.7</v>
      </c>
      <c r="B1507" s="83">
        <f>IF( ISERROR( MATCH(R1506,Sheet1!$K$9:$K$13,1) ), 1,  MATCH(R1506,Sheet1!$K$9:$K$13,1)+1)</f>
        <v>4</v>
      </c>
      <c r="C1507" s="94">
        <f>IF( ISERROR( MATCH(D1507,Sheet1!$B$25:$B$42) ), 1, MATCH(D1507,Sheet1!$B$25:$B$42))</f>
        <v>12</v>
      </c>
      <c r="D1507" s="83">
        <f>if(U1507, OFFSET(Sheet1!$P$9, 2*B1506-1, 0),T1506)</f>
        <v>6258.078342</v>
      </c>
      <c r="E1507" s="100">
        <f t="array" ref="E1507">index(Sheet1!$C$25:$H$42, C1507,B1507)</f>
        <v>169.0258934</v>
      </c>
      <c r="F1507" s="100">
        <f t="array" ref="F1507">index(Sheet1!$C$25:$H$42, C1507+1,B1507)</f>
        <v>183.1113845</v>
      </c>
      <c r="G1507" s="94">
        <f t="array" ref="G1507">index(Sheet1!$B$25:$B$42, C1507,1)</f>
        <v>6000</v>
      </c>
      <c r="H1507" s="94">
        <f t="array" ref="H1507">index(Sheet1!$B$25:$B$42, C1507+1,1)</f>
        <v>6500</v>
      </c>
      <c r="I1507" s="100">
        <f t="shared" si="17"/>
        <v>176.2962138</v>
      </c>
      <c r="J1507" s="100">
        <f t="array" ref="J1507">index(Sheet1!$F$47:$K$64, C1507,B1507)</f>
        <v>1347.9453</v>
      </c>
      <c r="K1507" s="100">
        <f t="array" ref="K1507">index(Sheet1!$F$47:$K$64, C1507+1,B1507)</f>
        <v>1289.79864</v>
      </c>
      <c r="L1507" s="102">
        <f t="shared" si="18"/>
        <v>1317.932513</v>
      </c>
      <c r="M1507" s="83">
        <f>L1507/( 0.5*Sheet1!$F$18/12)</f>
        <v>1263.822023</v>
      </c>
      <c r="N1507" s="83">
        <f t="shared" si="19"/>
        <v>0.3628544423</v>
      </c>
      <c r="O1507" s="83">
        <f t="shared" si="20"/>
        <v>584.5237965</v>
      </c>
      <c r="P1507" s="83">
        <f t="shared" si="21"/>
        <v>0.1678219341</v>
      </c>
      <c r="Q1507" s="83">
        <f t="shared" si="22"/>
        <v>1</v>
      </c>
      <c r="R1507" s="86">
        <f t="shared" si="31"/>
        <v>176.3390323</v>
      </c>
      <c r="S1507" s="83" t="str">
        <f>min(R1507, offset(Sheet1!$K$9,B1507-1,0))</f>
        <v>#DIV/0!</v>
      </c>
      <c r="T1507" s="83">
        <f t="shared" si="30"/>
        <v>6259.598292</v>
      </c>
      <c r="U1507" s="83">
        <f t="shared" si="26"/>
        <v>0</v>
      </c>
      <c r="V1507" s="83" t="str">
        <f t="shared" si="27"/>
        <v>#DIV/0!</v>
      </c>
      <c r="W1507" s="83" t="str">
        <f t="shared" si="28"/>
        <v>#DIV/0!</v>
      </c>
    </row>
    <row r="1508" ht="12.75" customHeight="1">
      <c r="A1508" s="83">
        <f t="shared" si="29"/>
        <v>30.72</v>
      </c>
      <c r="B1508" s="83">
        <f>IF( ISERROR( MATCH(R1507,Sheet1!$K$9:$K$13,1) ), 1,  MATCH(R1507,Sheet1!$K$9:$K$13,1)+1)</f>
        <v>4</v>
      </c>
      <c r="C1508" s="94">
        <f>IF( ISERROR( MATCH(D1508,Sheet1!$B$25:$B$42) ), 1, MATCH(D1508,Sheet1!$B$25:$B$42))</f>
        <v>12</v>
      </c>
      <c r="D1508" s="83">
        <f>if(U1508, OFFSET(Sheet1!$P$9, 2*B1507-1, 0),T1507)</f>
        <v>6259.598292</v>
      </c>
      <c r="E1508" s="100">
        <f t="array" ref="E1508">index(Sheet1!$C$25:$H$42, C1508,B1508)</f>
        <v>169.0258934</v>
      </c>
      <c r="F1508" s="100">
        <f t="array" ref="F1508">index(Sheet1!$C$25:$H$42, C1508+1,B1508)</f>
        <v>183.1113845</v>
      </c>
      <c r="G1508" s="94">
        <f t="array" ref="G1508">index(Sheet1!$B$25:$B$42, C1508,1)</f>
        <v>6000</v>
      </c>
      <c r="H1508" s="94">
        <f t="array" ref="H1508">index(Sheet1!$B$25:$B$42, C1508+1,1)</f>
        <v>6500</v>
      </c>
      <c r="I1508" s="100">
        <f t="shared" si="17"/>
        <v>176.3390323</v>
      </c>
      <c r="J1508" s="100">
        <f t="array" ref="J1508">index(Sheet1!$F$47:$K$64, C1508,B1508)</f>
        <v>1347.9453</v>
      </c>
      <c r="K1508" s="100">
        <f t="array" ref="K1508">index(Sheet1!$F$47:$K$64, C1508+1,B1508)</f>
        <v>1289.79864</v>
      </c>
      <c r="L1508" s="102">
        <f t="shared" si="18"/>
        <v>1317.755753</v>
      </c>
      <c r="M1508" s="83">
        <f>L1508/( 0.5*Sheet1!$F$18/12)</f>
        <v>1263.65252</v>
      </c>
      <c r="N1508" s="83">
        <f t="shared" si="19"/>
        <v>0.3628057766</v>
      </c>
      <c r="O1508" s="83">
        <f t="shared" si="20"/>
        <v>584.8077671</v>
      </c>
      <c r="P1508" s="83">
        <f t="shared" si="21"/>
        <v>0.1679034646</v>
      </c>
      <c r="Q1508" s="83">
        <f t="shared" si="22"/>
        <v>1</v>
      </c>
      <c r="R1508" s="86">
        <f t="shared" si="31"/>
        <v>176.3818222</v>
      </c>
      <c r="S1508" s="83" t="str">
        <f>min(R1508, offset(Sheet1!$K$9,B1508-1,0))</f>
        <v>#DIV/0!</v>
      </c>
      <c r="T1508" s="83">
        <f t="shared" si="30"/>
        <v>6261.117228</v>
      </c>
      <c r="U1508" s="83">
        <f t="shared" si="26"/>
        <v>0</v>
      </c>
      <c r="V1508" s="83" t="str">
        <f t="shared" si="27"/>
        <v>#DIV/0!</v>
      </c>
      <c r="W1508" s="83" t="str">
        <f t="shared" si="28"/>
        <v>#DIV/0!</v>
      </c>
    </row>
    <row r="1509" ht="12.75" customHeight="1">
      <c r="A1509" s="83">
        <f t="shared" si="29"/>
        <v>30.74</v>
      </c>
      <c r="B1509" s="83">
        <f>IF( ISERROR( MATCH(R1508,Sheet1!$K$9:$K$13,1) ), 1,  MATCH(R1508,Sheet1!$K$9:$K$13,1)+1)</f>
        <v>4</v>
      </c>
      <c r="C1509" s="94">
        <f>IF( ISERROR( MATCH(D1509,Sheet1!$B$25:$B$42) ), 1, MATCH(D1509,Sheet1!$B$25:$B$42))</f>
        <v>12</v>
      </c>
      <c r="D1509" s="83">
        <f>if(U1509, OFFSET(Sheet1!$P$9, 2*B1508-1, 0),T1508)</f>
        <v>6261.117228</v>
      </c>
      <c r="E1509" s="100">
        <f t="array" ref="E1509">index(Sheet1!$C$25:$H$42, C1509,B1509)</f>
        <v>169.0258934</v>
      </c>
      <c r="F1509" s="100">
        <f t="array" ref="F1509">index(Sheet1!$C$25:$H$42, C1509+1,B1509)</f>
        <v>183.1113845</v>
      </c>
      <c r="G1509" s="94">
        <f t="array" ref="G1509">index(Sheet1!$B$25:$B$42, C1509,1)</f>
        <v>6000</v>
      </c>
      <c r="H1509" s="94">
        <f t="array" ref="H1509">index(Sheet1!$B$25:$B$42, C1509+1,1)</f>
        <v>6500</v>
      </c>
      <c r="I1509" s="100">
        <f t="shared" si="17"/>
        <v>176.3818222</v>
      </c>
      <c r="J1509" s="100">
        <f t="array" ref="J1509">index(Sheet1!$F$47:$K$64, C1509,B1509)</f>
        <v>1347.9453</v>
      </c>
      <c r="K1509" s="100">
        <f t="array" ref="K1509">index(Sheet1!$F$47:$K$64, C1509+1,B1509)</f>
        <v>1289.79864</v>
      </c>
      <c r="L1509" s="102">
        <f t="shared" si="18"/>
        <v>1317.579111</v>
      </c>
      <c r="M1509" s="83">
        <f>L1509/( 0.5*Sheet1!$F$18/12)</f>
        <v>1263.48313</v>
      </c>
      <c r="N1509" s="83">
        <f t="shared" si="19"/>
        <v>0.3627571433</v>
      </c>
      <c r="O1509" s="83">
        <f t="shared" si="20"/>
        <v>585.091617</v>
      </c>
      <c r="P1509" s="83">
        <f t="shared" si="21"/>
        <v>0.1679849604</v>
      </c>
      <c r="Q1509" s="83">
        <f t="shared" si="22"/>
        <v>1</v>
      </c>
      <c r="R1509" s="86">
        <f t="shared" si="31"/>
        <v>176.4245836</v>
      </c>
      <c r="S1509" s="83" t="str">
        <f>min(R1509, offset(Sheet1!$K$9,B1509-1,0))</f>
        <v>#DIV/0!</v>
      </c>
      <c r="T1509" s="83">
        <f t="shared" si="30"/>
        <v>6262.63515</v>
      </c>
      <c r="U1509" s="83">
        <f t="shared" si="26"/>
        <v>0</v>
      </c>
      <c r="V1509" s="83" t="str">
        <f t="shared" si="27"/>
        <v>#DIV/0!</v>
      </c>
      <c r="W1509" s="83" t="str">
        <f t="shared" si="28"/>
        <v>#DIV/0!</v>
      </c>
    </row>
    <row r="1510" ht="12.75" customHeight="1">
      <c r="A1510" s="83">
        <f t="shared" si="29"/>
        <v>30.76</v>
      </c>
      <c r="B1510" s="83">
        <f>IF( ISERROR( MATCH(R1509,Sheet1!$K$9:$K$13,1) ), 1,  MATCH(R1509,Sheet1!$K$9:$K$13,1)+1)</f>
        <v>4</v>
      </c>
      <c r="C1510" s="94">
        <f>IF( ISERROR( MATCH(D1510,Sheet1!$B$25:$B$42) ), 1, MATCH(D1510,Sheet1!$B$25:$B$42))</f>
        <v>12</v>
      </c>
      <c r="D1510" s="83">
        <f>if(U1510, OFFSET(Sheet1!$P$9, 2*B1509-1, 0),T1509)</f>
        <v>6262.63515</v>
      </c>
      <c r="E1510" s="100">
        <f t="array" ref="E1510">index(Sheet1!$C$25:$H$42, C1510,B1510)</f>
        <v>169.0258934</v>
      </c>
      <c r="F1510" s="100">
        <f t="array" ref="F1510">index(Sheet1!$C$25:$H$42, C1510+1,B1510)</f>
        <v>183.1113845</v>
      </c>
      <c r="G1510" s="94">
        <f t="array" ref="G1510">index(Sheet1!$B$25:$B$42, C1510,1)</f>
        <v>6000</v>
      </c>
      <c r="H1510" s="94">
        <f t="array" ref="H1510">index(Sheet1!$B$25:$B$42, C1510+1,1)</f>
        <v>6500</v>
      </c>
      <c r="I1510" s="100">
        <f t="shared" si="17"/>
        <v>176.4245836</v>
      </c>
      <c r="J1510" s="100">
        <f t="array" ref="J1510">index(Sheet1!$F$47:$K$64, C1510,B1510)</f>
        <v>1347.9453</v>
      </c>
      <c r="K1510" s="100">
        <f t="array" ref="K1510">index(Sheet1!$F$47:$K$64, C1510+1,B1510)</f>
        <v>1289.79864</v>
      </c>
      <c r="L1510" s="102">
        <f t="shared" si="18"/>
        <v>1317.402586</v>
      </c>
      <c r="M1510" s="83">
        <f>L1510/( 0.5*Sheet1!$F$18/12)</f>
        <v>1263.313854</v>
      </c>
      <c r="N1510" s="83">
        <f t="shared" si="19"/>
        <v>0.3627085425</v>
      </c>
      <c r="O1510" s="83">
        <f t="shared" si="20"/>
        <v>585.3753463</v>
      </c>
      <c r="P1510" s="83">
        <f t="shared" si="21"/>
        <v>0.1680664216</v>
      </c>
      <c r="Q1510" s="83">
        <f t="shared" si="22"/>
        <v>1</v>
      </c>
      <c r="R1510" s="86">
        <f t="shared" si="31"/>
        <v>176.4673164</v>
      </c>
      <c r="S1510" s="83" t="str">
        <f>min(R1510, offset(Sheet1!$K$9,B1510-1,0))</f>
        <v>#DIV/0!</v>
      </c>
      <c r="T1510" s="83">
        <f t="shared" si="30"/>
        <v>6264.152058</v>
      </c>
      <c r="U1510" s="83">
        <f t="shared" si="26"/>
        <v>0</v>
      </c>
      <c r="V1510" s="83" t="str">
        <f t="shared" si="27"/>
        <v>#DIV/0!</v>
      </c>
      <c r="W1510" s="83" t="str">
        <f t="shared" si="28"/>
        <v>#DIV/0!</v>
      </c>
    </row>
    <row r="1511" ht="12.75" customHeight="1">
      <c r="A1511" s="83">
        <f t="shared" si="29"/>
        <v>30.78</v>
      </c>
      <c r="B1511" s="83">
        <f>IF( ISERROR( MATCH(R1510,Sheet1!$K$9:$K$13,1) ), 1,  MATCH(R1510,Sheet1!$K$9:$K$13,1)+1)</f>
        <v>4</v>
      </c>
      <c r="C1511" s="94">
        <f>IF( ISERROR( MATCH(D1511,Sheet1!$B$25:$B$42) ), 1, MATCH(D1511,Sheet1!$B$25:$B$42))</f>
        <v>12</v>
      </c>
      <c r="D1511" s="83">
        <f>if(U1511, OFFSET(Sheet1!$P$9, 2*B1510-1, 0),T1510)</f>
        <v>6264.152058</v>
      </c>
      <c r="E1511" s="100">
        <f t="array" ref="E1511">index(Sheet1!$C$25:$H$42, C1511,B1511)</f>
        <v>169.0258934</v>
      </c>
      <c r="F1511" s="100">
        <f t="array" ref="F1511">index(Sheet1!$C$25:$H$42, C1511+1,B1511)</f>
        <v>183.1113845</v>
      </c>
      <c r="G1511" s="94">
        <f t="array" ref="G1511">index(Sheet1!$B$25:$B$42, C1511,1)</f>
        <v>6000</v>
      </c>
      <c r="H1511" s="94">
        <f t="array" ref="H1511">index(Sheet1!$B$25:$B$42, C1511+1,1)</f>
        <v>6500</v>
      </c>
      <c r="I1511" s="100">
        <f t="shared" si="17"/>
        <v>176.4673164</v>
      </c>
      <c r="J1511" s="100">
        <f t="array" ref="J1511">index(Sheet1!$F$47:$K$64, C1511,B1511)</f>
        <v>1347.9453</v>
      </c>
      <c r="K1511" s="100">
        <f t="array" ref="K1511">index(Sheet1!$F$47:$K$64, C1511+1,B1511)</f>
        <v>1289.79864</v>
      </c>
      <c r="L1511" s="102">
        <f t="shared" si="18"/>
        <v>1317.22618</v>
      </c>
      <c r="M1511" s="83">
        <f>L1511/( 0.5*Sheet1!$F$18/12)</f>
        <v>1263.14469</v>
      </c>
      <c r="N1511" s="83">
        <f t="shared" si="19"/>
        <v>0.3626599742</v>
      </c>
      <c r="O1511" s="83">
        <f t="shared" si="20"/>
        <v>585.6589547</v>
      </c>
      <c r="P1511" s="83">
        <f t="shared" si="21"/>
        <v>0.168147848</v>
      </c>
      <c r="Q1511" s="83">
        <f t="shared" si="22"/>
        <v>1</v>
      </c>
      <c r="R1511" s="86">
        <f t="shared" si="31"/>
        <v>176.5100206</v>
      </c>
      <c r="S1511" s="83" t="str">
        <f>min(R1511, offset(Sheet1!$K$9,B1511-1,0))</f>
        <v>#DIV/0!</v>
      </c>
      <c r="T1511" s="83">
        <f t="shared" si="30"/>
        <v>6265.667953</v>
      </c>
      <c r="U1511" s="83">
        <f t="shared" si="26"/>
        <v>0</v>
      </c>
      <c r="V1511" s="83" t="str">
        <f t="shared" si="27"/>
        <v>#DIV/0!</v>
      </c>
      <c r="W1511" s="83" t="str">
        <f t="shared" si="28"/>
        <v>#DIV/0!</v>
      </c>
    </row>
    <row r="1512" ht="12.75" customHeight="1">
      <c r="A1512" s="83">
        <f t="shared" si="29"/>
        <v>30.8</v>
      </c>
      <c r="B1512" s="83">
        <f>IF( ISERROR( MATCH(R1511,Sheet1!$K$9:$K$13,1) ), 1,  MATCH(R1511,Sheet1!$K$9:$K$13,1)+1)</f>
        <v>4</v>
      </c>
      <c r="C1512" s="94">
        <f>IF( ISERROR( MATCH(D1512,Sheet1!$B$25:$B$42) ), 1, MATCH(D1512,Sheet1!$B$25:$B$42))</f>
        <v>12</v>
      </c>
      <c r="D1512" s="83">
        <f>if(U1512, OFFSET(Sheet1!$P$9, 2*B1511-1, 0),T1511)</f>
        <v>6265.667953</v>
      </c>
      <c r="E1512" s="100">
        <f t="array" ref="E1512">index(Sheet1!$C$25:$H$42, C1512,B1512)</f>
        <v>169.0258934</v>
      </c>
      <c r="F1512" s="100">
        <f t="array" ref="F1512">index(Sheet1!$C$25:$H$42, C1512+1,B1512)</f>
        <v>183.1113845</v>
      </c>
      <c r="G1512" s="94">
        <f t="array" ref="G1512">index(Sheet1!$B$25:$B$42, C1512,1)</f>
        <v>6000</v>
      </c>
      <c r="H1512" s="94">
        <f t="array" ref="H1512">index(Sheet1!$B$25:$B$42, C1512+1,1)</f>
        <v>6500</v>
      </c>
      <c r="I1512" s="100">
        <f t="shared" si="17"/>
        <v>176.5100206</v>
      </c>
      <c r="J1512" s="100">
        <f t="array" ref="J1512">index(Sheet1!$F$47:$K$64, C1512,B1512)</f>
        <v>1347.9453</v>
      </c>
      <c r="K1512" s="100">
        <f t="array" ref="K1512">index(Sheet1!$F$47:$K$64, C1512+1,B1512)</f>
        <v>1289.79864</v>
      </c>
      <c r="L1512" s="102">
        <f t="shared" si="18"/>
        <v>1317.049892</v>
      </c>
      <c r="M1512" s="83">
        <f>L1512/( 0.5*Sheet1!$F$18/12)</f>
        <v>1262.975639</v>
      </c>
      <c r="N1512" s="83">
        <f t="shared" si="19"/>
        <v>0.3626114383</v>
      </c>
      <c r="O1512" s="83">
        <f t="shared" si="20"/>
        <v>585.9424424</v>
      </c>
      <c r="P1512" s="83">
        <f t="shared" si="21"/>
        <v>0.1682292399</v>
      </c>
      <c r="Q1512" s="83">
        <f t="shared" si="22"/>
        <v>1</v>
      </c>
      <c r="R1512" s="86">
        <f t="shared" si="31"/>
        <v>176.5526963</v>
      </c>
      <c r="S1512" s="83" t="str">
        <f>min(R1512, offset(Sheet1!$K$9,B1512-1,0))</f>
        <v>#DIV/0!</v>
      </c>
      <c r="T1512" s="83">
        <f t="shared" si="30"/>
        <v>6267.182836</v>
      </c>
      <c r="U1512" s="83">
        <f t="shared" si="26"/>
        <v>0</v>
      </c>
      <c r="V1512" s="83" t="str">
        <f t="shared" si="27"/>
        <v>#DIV/0!</v>
      </c>
      <c r="W1512" s="83" t="str">
        <f t="shared" si="28"/>
        <v>#DIV/0!</v>
      </c>
    </row>
    <row r="1513" ht="12.75" customHeight="1">
      <c r="A1513" s="83">
        <f t="shared" si="29"/>
        <v>30.82</v>
      </c>
      <c r="B1513" s="83">
        <f>IF( ISERROR( MATCH(R1512,Sheet1!$K$9:$K$13,1) ), 1,  MATCH(R1512,Sheet1!$K$9:$K$13,1)+1)</f>
        <v>4</v>
      </c>
      <c r="C1513" s="94">
        <f>IF( ISERROR( MATCH(D1513,Sheet1!$B$25:$B$42) ), 1, MATCH(D1513,Sheet1!$B$25:$B$42))</f>
        <v>12</v>
      </c>
      <c r="D1513" s="83">
        <f>if(U1513, OFFSET(Sheet1!$P$9, 2*B1512-1, 0),T1512)</f>
        <v>6267.182836</v>
      </c>
      <c r="E1513" s="100">
        <f t="array" ref="E1513">index(Sheet1!$C$25:$H$42, C1513,B1513)</f>
        <v>169.0258934</v>
      </c>
      <c r="F1513" s="100">
        <f t="array" ref="F1513">index(Sheet1!$C$25:$H$42, C1513+1,B1513)</f>
        <v>183.1113845</v>
      </c>
      <c r="G1513" s="94">
        <f t="array" ref="G1513">index(Sheet1!$B$25:$B$42, C1513,1)</f>
        <v>6000</v>
      </c>
      <c r="H1513" s="94">
        <f t="array" ref="H1513">index(Sheet1!$B$25:$B$42, C1513+1,1)</f>
        <v>6500</v>
      </c>
      <c r="I1513" s="100">
        <f t="shared" si="17"/>
        <v>176.5526963</v>
      </c>
      <c r="J1513" s="100">
        <f t="array" ref="J1513">index(Sheet1!$F$47:$K$64, C1513,B1513)</f>
        <v>1347.9453</v>
      </c>
      <c r="K1513" s="100">
        <f t="array" ref="K1513">index(Sheet1!$F$47:$K$64, C1513+1,B1513)</f>
        <v>1289.79864</v>
      </c>
      <c r="L1513" s="102">
        <f t="shared" si="18"/>
        <v>1316.873721</v>
      </c>
      <c r="M1513" s="83">
        <f>L1513/( 0.5*Sheet1!$F$18/12)</f>
        <v>1262.806702</v>
      </c>
      <c r="N1513" s="83">
        <f t="shared" si="19"/>
        <v>0.3625629348</v>
      </c>
      <c r="O1513" s="83">
        <f t="shared" si="20"/>
        <v>586.2258092</v>
      </c>
      <c r="P1513" s="83">
        <f t="shared" si="21"/>
        <v>0.168310597</v>
      </c>
      <c r="Q1513" s="83">
        <f t="shared" si="22"/>
        <v>1</v>
      </c>
      <c r="R1513" s="86">
        <f t="shared" si="31"/>
        <v>176.5953436</v>
      </c>
      <c r="S1513" s="83" t="str">
        <f>min(R1513, offset(Sheet1!$K$9,B1513-1,0))</f>
        <v>#DIV/0!</v>
      </c>
      <c r="T1513" s="83">
        <f t="shared" si="30"/>
        <v>6268.696706</v>
      </c>
      <c r="U1513" s="83">
        <f t="shared" si="26"/>
        <v>0</v>
      </c>
      <c r="V1513" s="83" t="str">
        <f t="shared" si="27"/>
        <v>#DIV/0!</v>
      </c>
      <c r="W1513" s="83" t="str">
        <f t="shared" si="28"/>
        <v>#DIV/0!</v>
      </c>
    </row>
    <row r="1514" ht="12.75" customHeight="1">
      <c r="A1514" s="83">
        <f t="shared" si="29"/>
        <v>30.84</v>
      </c>
      <c r="B1514" s="83">
        <f>IF( ISERROR( MATCH(R1513,Sheet1!$K$9:$K$13,1) ), 1,  MATCH(R1513,Sheet1!$K$9:$K$13,1)+1)</f>
        <v>4</v>
      </c>
      <c r="C1514" s="94">
        <f>IF( ISERROR( MATCH(D1514,Sheet1!$B$25:$B$42) ), 1, MATCH(D1514,Sheet1!$B$25:$B$42))</f>
        <v>12</v>
      </c>
      <c r="D1514" s="83">
        <f>if(U1514, OFFSET(Sheet1!$P$9, 2*B1513-1, 0),T1513)</f>
        <v>6268.696706</v>
      </c>
      <c r="E1514" s="100">
        <f t="array" ref="E1514">index(Sheet1!$C$25:$H$42, C1514,B1514)</f>
        <v>169.0258934</v>
      </c>
      <c r="F1514" s="100">
        <f t="array" ref="F1514">index(Sheet1!$C$25:$H$42, C1514+1,B1514)</f>
        <v>183.1113845</v>
      </c>
      <c r="G1514" s="94">
        <f t="array" ref="G1514">index(Sheet1!$B$25:$B$42, C1514,1)</f>
        <v>6000</v>
      </c>
      <c r="H1514" s="94">
        <f t="array" ref="H1514">index(Sheet1!$B$25:$B$42, C1514+1,1)</f>
        <v>6500</v>
      </c>
      <c r="I1514" s="100">
        <f t="shared" si="17"/>
        <v>176.5953436</v>
      </c>
      <c r="J1514" s="100">
        <f t="array" ref="J1514">index(Sheet1!$F$47:$K$64, C1514,B1514)</f>
        <v>1347.9453</v>
      </c>
      <c r="K1514" s="100">
        <f t="array" ref="K1514">index(Sheet1!$F$47:$K$64, C1514+1,B1514)</f>
        <v>1289.79864</v>
      </c>
      <c r="L1514" s="102">
        <f t="shared" si="18"/>
        <v>1316.697668</v>
      </c>
      <c r="M1514" s="83">
        <f>L1514/( 0.5*Sheet1!$F$18/12)</f>
        <v>1262.637877</v>
      </c>
      <c r="N1514" s="83">
        <f t="shared" si="19"/>
        <v>0.3625144637</v>
      </c>
      <c r="O1514" s="83">
        <f t="shared" si="20"/>
        <v>586.5090552</v>
      </c>
      <c r="P1514" s="83">
        <f t="shared" si="21"/>
        <v>0.1683919194</v>
      </c>
      <c r="Q1514" s="83">
        <f t="shared" si="22"/>
        <v>1</v>
      </c>
      <c r="R1514" s="86">
        <f t="shared" si="31"/>
        <v>176.6379623</v>
      </c>
      <c r="S1514" s="83" t="str">
        <f>min(R1514, offset(Sheet1!$K$9,B1514-1,0))</f>
        <v>#DIV/0!</v>
      </c>
      <c r="T1514" s="83">
        <f t="shared" si="30"/>
        <v>6270.209565</v>
      </c>
      <c r="U1514" s="83">
        <f t="shared" si="26"/>
        <v>0</v>
      </c>
      <c r="V1514" s="83" t="str">
        <f t="shared" si="27"/>
        <v>#DIV/0!</v>
      </c>
      <c r="W1514" s="83" t="str">
        <f t="shared" si="28"/>
        <v>#DIV/0!</v>
      </c>
    </row>
    <row r="1515" ht="12.75" customHeight="1">
      <c r="A1515" s="83">
        <f t="shared" si="29"/>
        <v>30.86</v>
      </c>
      <c r="B1515" s="83">
        <f>IF( ISERROR( MATCH(R1514,Sheet1!$K$9:$K$13,1) ), 1,  MATCH(R1514,Sheet1!$K$9:$K$13,1)+1)</f>
        <v>4</v>
      </c>
      <c r="C1515" s="94">
        <f>IF( ISERROR( MATCH(D1515,Sheet1!$B$25:$B$42) ), 1, MATCH(D1515,Sheet1!$B$25:$B$42))</f>
        <v>12</v>
      </c>
      <c r="D1515" s="83">
        <f>if(U1515, OFFSET(Sheet1!$P$9, 2*B1514-1, 0),T1514)</f>
        <v>6270.209565</v>
      </c>
      <c r="E1515" s="100">
        <f t="array" ref="E1515">index(Sheet1!$C$25:$H$42, C1515,B1515)</f>
        <v>169.0258934</v>
      </c>
      <c r="F1515" s="100">
        <f t="array" ref="F1515">index(Sheet1!$C$25:$H$42, C1515+1,B1515)</f>
        <v>183.1113845</v>
      </c>
      <c r="G1515" s="94">
        <f t="array" ref="G1515">index(Sheet1!$B$25:$B$42, C1515,1)</f>
        <v>6000</v>
      </c>
      <c r="H1515" s="94">
        <f t="array" ref="H1515">index(Sheet1!$B$25:$B$42, C1515+1,1)</f>
        <v>6500</v>
      </c>
      <c r="I1515" s="100">
        <f t="shared" si="17"/>
        <v>176.6379623</v>
      </c>
      <c r="J1515" s="100">
        <f t="array" ref="J1515">index(Sheet1!$F$47:$K$64, C1515,B1515)</f>
        <v>1347.9453</v>
      </c>
      <c r="K1515" s="100">
        <f t="array" ref="K1515">index(Sheet1!$F$47:$K$64, C1515+1,B1515)</f>
        <v>1289.79864</v>
      </c>
      <c r="L1515" s="102">
        <f t="shared" si="18"/>
        <v>1316.521733</v>
      </c>
      <c r="M1515" s="83">
        <f>L1515/( 0.5*Sheet1!$F$18/12)</f>
        <v>1262.469165</v>
      </c>
      <c r="N1515" s="83">
        <f t="shared" si="19"/>
        <v>0.362466025</v>
      </c>
      <c r="O1515" s="83">
        <f t="shared" si="20"/>
        <v>586.7921803</v>
      </c>
      <c r="P1515" s="83">
        <f t="shared" si="21"/>
        <v>0.1684732071</v>
      </c>
      <c r="Q1515" s="83">
        <f t="shared" si="22"/>
        <v>1</v>
      </c>
      <c r="R1515" s="86">
        <f t="shared" si="31"/>
        <v>176.6805525</v>
      </c>
      <c r="S1515" s="83" t="str">
        <f>min(R1515, offset(Sheet1!$K$9,B1515-1,0))</f>
        <v>#DIV/0!</v>
      </c>
      <c r="T1515" s="83">
        <f t="shared" si="30"/>
        <v>6271.721413</v>
      </c>
      <c r="U1515" s="83">
        <f t="shared" si="26"/>
        <v>0</v>
      </c>
      <c r="V1515" s="83" t="str">
        <f t="shared" si="27"/>
        <v>#DIV/0!</v>
      </c>
      <c r="W1515" s="83" t="str">
        <f t="shared" si="28"/>
        <v>#DIV/0!</v>
      </c>
    </row>
    <row r="1516" ht="12.75" customHeight="1">
      <c r="A1516" s="83">
        <f t="shared" si="29"/>
        <v>30.88</v>
      </c>
      <c r="B1516" s="83">
        <f>IF( ISERROR( MATCH(R1515,Sheet1!$K$9:$K$13,1) ), 1,  MATCH(R1515,Sheet1!$K$9:$K$13,1)+1)</f>
        <v>4</v>
      </c>
      <c r="C1516" s="94">
        <f>IF( ISERROR( MATCH(D1516,Sheet1!$B$25:$B$42) ), 1, MATCH(D1516,Sheet1!$B$25:$B$42))</f>
        <v>12</v>
      </c>
      <c r="D1516" s="83">
        <f>if(U1516, OFFSET(Sheet1!$P$9, 2*B1515-1, 0),T1515)</f>
        <v>6271.721413</v>
      </c>
      <c r="E1516" s="100">
        <f t="array" ref="E1516">index(Sheet1!$C$25:$H$42, C1516,B1516)</f>
        <v>169.0258934</v>
      </c>
      <c r="F1516" s="100">
        <f t="array" ref="F1516">index(Sheet1!$C$25:$H$42, C1516+1,B1516)</f>
        <v>183.1113845</v>
      </c>
      <c r="G1516" s="94">
        <f t="array" ref="G1516">index(Sheet1!$B$25:$B$42, C1516,1)</f>
        <v>6000</v>
      </c>
      <c r="H1516" s="94">
        <f t="array" ref="H1516">index(Sheet1!$B$25:$B$42, C1516+1,1)</f>
        <v>6500</v>
      </c>
      <c r="I1516" s="100">
        <f t="shared" si="17"/>
        <v>176.6805525</v>
      </c>
      <c r="J1516" s="100">
        <f t="array" ref="J1516">index(Sheet1!$F$47:$K$64, C1516,B1516)</f>
        <v>1347.9453</v>
      </c>
      <c r="K1516" s="100">
        <f t="array" ref="K1516">index(Sheet1!$F$47:$K$64, C1516+1,B1516)</f>
        <v>1289.79864</v>
      </c>
      <c r="L1516" s="102">
        <f t="shared" si="18"/>
        <v>1316.345915</v>
      </c>
      <c r="M1516" s="83">
        <f>L1516/( 0.5*Sheet1!$F$18/12)</f>
        <v>1262.300566</v>
      </c>
      <c r="N1516" s="83">
        <f t="shared" si="19"/>
        <v>0.3624176186</v>
      </c>
      <c r="O1516" s="83">
        <f t="shared" si="20"/>
        <v>587.0751844</v>
      </c>
      <c r="P1516" s="83">
        <f t="shared" si="21"/>
        <v>0.16855446</v>
      </c>
      <c r="Q1516" s="83">
        <f t="shared" si="22"/>
        <v>1</v>
      </c>
      <c r="R1516" s="86">
        <f t="shared" si="31"/>
        <v>176.7231143</v>
      </c>
      <c r="S1516" s="83" t="str">
        <f>min(R1516, offset(Sheet1!$K$9,B1516-1,0))</f>
        <v>#DIV/0!</v>
      </c>
      <c r="T1516" s="83">
        <f t="shared" si="30"/>
        <v>6273.23225</v>
      </c>
      <c r="U1516" s="83">
        <f t="shared" si="26"/>
        <v>0</v>
      </c>
      <c r="V1516" s="83" t="str">
        <f t="shared" si="27"/>
        <v>#DIV/0!</v>
      </c>
      <c r="W1516" s="83" t="str">
        <f t="shared" si="28"/>
        <v>#DIV/0!</v>
      </c>
    </row>
    <row r="1517" ht="12.75" customHeight="1">
      <c r="A1517" s="83">
        <f t="shared" si="29"/>
        <v>30.9</v>
      </c>
      <c r="B1517" s="83">
        <f>IF( ISERROR( MATCH(R1516,Sheet1!$K$9:$K$13,1) ), 1,  MATCH(R1516,Sheet1!$K$9:$K$13,1)+1)</f>
        <v>4</v>
      </c>
      <c r="C1517" s="94">
        <f>IF( ISERROR( MATCH(D1517,Sheet1!$B$25:$B$42) ), 1, MATCH(D1517,Sheet1!$B$25:$B$42))</f>
        <v>12</v>
      </c>
      <c r="D1517" s="83">
        <f>if(U1517, OFFSET(Sheet1!$P$9, 2*B1516-1, 0),T1516)</f>
        <v>6273.23225</v>
      </c>
      <c r="E1517" s="100">
        <f t="array" ref="E1517">index(Sheet1!$C$25:$H$42, C1517,B1517)</f>
        <v>169.0258934</v>
      </c>
      <c r="F1517" s="100">
        <f t="array" ref="F1517">index(Sheet1!$C$25:$H$42, C1517+1,B1517)</f>
        <v>183.1113845</v>
      </c>
      <c r="G1517" s="94">
        <f t="array" ref="G1517">index(Sheet1!$B$25:$B$42, C1517,1)</f>
        <v>6000</v>
      </c>
      <c r="H1517" s="94">
        <f t="array" ref="H1517">index(Sheet1!$B$25:$B$42, C1517+1,1)</f>
        <v>6500</v>
      </c>
      <c r="I1517" s="100">
        <f t="shared" si="17"/>
        <v>176.7231143</v>
      </c>
      <c r="J1517" s="100">
        <f t="array" ref="J1517">index(Sheet1!$F$47:$K$64, C1517,B1517)</f>
        <v>1347.9453</v>
      </c>
      <c r="K1517" s="100">
        <f t="array" ref="K1517">index(Sheet1!$F$47:$K$64, C1517+1,B1517)</f>
        <v>1289.79864</v>
      </c>
      <c r="L1517" s="102">
        <f t="shared" si="18"/>
        <v>1316.170214</v>
      </c>
      <c r="M1517" s="83">
        <f>L1517/( 0.5*Sheet1!$F$18/12)</f>
        <v>1262.132079</v>
      </c>
      <c r="N1517" s="83">
        <f t="shared" si="19"/>
        <v>0.3623692447</v>
      </c>
      <c r="O1517" s="83">
        <f t="shared" si="20"/>
        <v>587.3580675</v>
      </c>
      <c r="P1517" s="83">
        <f t="shared" si="21"/>
        <v>0.1686356783</v>
      </c>
      <c r="Q1517" s="83">
        <f t="shared" si="22"/>
        <v>1</v>
      </c>
      <c r="R1517" s="86">
        <f t="shared" si="31"/>
        <v>176.7656476</v>
      </c>
      <c r="S1517" s="83" t="str">
        <f>min(R1517, offset(Sheet1!$K$9,B1517-1,0))</f>
        <v>#DIV/0!</v>
      </c>
      <c r="T1517" s="83">
        <f t="shared" si="30"/>
        <v>6274.742078</v>
      </c>
      <c r="U1517" s="83">
        <f t="shared" si="26"/>
        <v>0</v>
      </c>
      <c r="V1517" s="83" t="str">
        <f t="shared" si="27"/>
        <v>#DIV/0!</v>
      </c>
      <c r="W1517" s="83" t="str">
        <f t="shared" si="28"/>
        <v>#DIV/0!</v>
      </c>
    </row>
    <row r="1518" ht="12.75" customHeight="1">
      <c r="A1518" s="83">
        <f t="shared" si="29"/>
        <v>30.92</v>
      </c>
      <c r="B1518" s="83">
        <f>IF( ISERROR( MATCH(R1517,Sheet1!$K$9:$K$13,1) ), 1,  MATCH(R1517,Sheet1!$K$9:$K$13,1)+1)</f>
        <v>4</v>
      </c>
      <c r="C1518" s="94">
        <f>IF( ISERROR( MATCH(D1518,Sheet1!$B$25:$B$42) ), 1, MATCH(D1518,Sheet1!$B$25:$B$42))</f>
        <v>12</v>
      </c>
      <c r="D1518" s="83">
        <f>if(U1518, OFFSET(Sheet1!$P$9, 2*B1517-1, 0),T1517)</f>
        <v>6274.742078</v>
      </c>
      <c r="E1518" s="100">
        <f t="array" ref="E1518">index(Sheet1!$C$25:$H$42, C1518,B1518)</f>
        <v>169.0258934</v>
      </c>
      <c r="F1518" s="100">
        <f t="array" ref="F1518">index(Sheet1!$C$25:$H$42, C1518+1,B1518)</f>
        <v>183.1113845</v>
      </c>
      <c r="G1518" s="94">
        <f t="array" ref="G1518">index(Sheet1!$B$25:$B$42, C1518,1)</f>
        <v>6000</v>
      </c>
      <c r="H1518" s="94">
        <f t="array" ref="H1518">index(Sheet1!$B$25:$B$42, C1518+1,1)</f>
        <v>6500</v>
      </c>
      <c r="I1518" s="100">
        <f t="shared" si="17"/>
        <v>176.7656476</v>
      </c>
      <c r="J1518" s="100">
        <f t="array" ref="J1518">index(Sheet1!$F$47:$K$64, C1518,B1518)</f>
        <v>1347.9453</v>
      </c>
      <c r="K1518" s="100">
        <f t="array" ref="K1518">index(Sheet1!$F$47:$K$64, C1518+1,B1518)</f>
        <v>1289.79864</v>
      </c>
      <c r="L1518" s="102">
        <f t="shared" si="18"/>
        <v>1315.994632</v>
      </c>
      <c r="M1518" s="83">
        <f>L1518/( 0.5*Sheet1!$F$18/12)</f>
        <v>1261.963705</v>
      </c>
      <c r="N1518" s="83">
        <f t="shared" si="19"/>
        <v>0.362320903</v>
      </c>
      <c r="O1518" s="83">
        <f t="shared" si="20"/>
        <v>587.6408295</v>
      </c>
      <c r="P1518" s="83">
        <f t="shared" si="21"/>
        <v>0.1687168618</v>
      </c>
      <c r="Q1518" s="83">
        <f t="shared" si="22"/>
        <v>1</v>
      </c>
      <c r="R1518" s="86">
        <f t="shared" si="31"/>
        <v>176.8081525</v>
      </c>
      <c r="S1518" s="83" t="str">
        <f>min(R1518, offset(Sheet1!$K$9,B1518-1,0))</f>
        <v>#DIV/0!</v>
      </c>
      <c r="T1518" s="83">
        <f t="shared" si="30"/>
        <v>6276.250896</v>
      </c>
      <c r="U1518" s="83">
        <f t="shared" si="26"/>
        <v>0</v>
      </c>
      <c r="V1518" s="83" t="str">
        <f t="shared" si="27"/>
        <v>#DIV/0!</v>
      </c>
      <c r="W1518" s="83" t="str">
        <f t="shared" si="28"/>
        <v>#DIV/0!</v>
      </c>
    </row>
    <row r="1519" ht="12.75" customHeight="1">
      <c r="A1519" s="83">
        <f t="shared" si="29"/>
        <v>30.94</v>
      </c>
      <c r="B1519" s="83">
        <f>IF( ISERROR( MATCH(R1518,Sheet1!$K$9:$K$13,1) ), 1,  MATCH(R1518,Sheet1!$K$9:$K$13,1)+1)</f>
        <v>4</v>
      </c>
      <c r="C1519" s="94">
        <f>IF( ISERROR( MATCH(D1519,Sheet1!$B$25:$B$42) ), 1, MATCH(D1519,Sheet1!$B$25:$B$42))</f>
        <v>12</v>
      </c>
      <c r="D1519" s="83">
        <f>if(U1519, OFFSET(Sheet1!$P$9, 2*B1518-1, 0),T1518)</f>
        <v>6276.250896</v>
      </c>
      <c r="E1519" s="100">
        <f t="array" ref="E1519">index(Sheet1!$C$25:$H$42, C1519,B1519)</f>
        <v>169.0258934</v>
      </c>
      <c r="F1519" s="100">
        <f t="array" ref="F1519">index(Sheet1!$C$25:$H$42, C1519+1,B1519)</f>
        <v>183.1113845</v>
      </c>
      <c r="G1519" s="94">
        <f t="array" ref="G1519">index(Sheet1!$B$25:$B$42, C1519,1)</f>
        <v>6000</v>
      </c>
      <c r="H1519" s="94">
        <f t="array" ref="H1519">index(Sheet1!$B$25:$B$42, C1519+1,1)</f>
        <v>6500</v>
      </c>
      <c r="I1519" s="100">
        <f t="shared" si="17"/>
        <v>176.8081525</v>
      </c>
      <c r="J1519" s="100">
        <f t="array" ref="J1519">index(Sheet1!$F$47:$K$64, C1519,B1519)</f>
        <v>1347.9453</v>
      </c>
      <c r="K1519" s="100">
        <f t="array" ref="K1519">index(Sheet1!$F$47:$K$64, C1519+1,B1519)</f>
        <v>1289.79864</v>
      </c>
      <c r="L1519" s="102">
        <f t="shared" si="18"/>
        <v>1315.819166</v>
      </c>
      <c r="M1519" s="83">
        <f>L1519/( 0.5*Sheet1!$F$18/12)</f>
        <v>1261.795444</v>
      </c>
      <c r="N1519" s="83">
        <f t="shared" si="19"/>
        <v>0.3622725937</v>
      </c>
      <c r="O1519" s="83">
        <f t="shared" si="20"/>
        <v>587.9234705</v>
      </c>
      <c r="P1519" s="83">
        <f t="shared" si="21"/>
        <v>0.1687980105</v>
      </c>
      <c r="Q1519" s="83">
        <f t="shared" si="22"/>
        <v>1</v>
      </c>
      <c r="R1519" s="86">
        <f t="shared" si="31"/>
        <v>176.850629</v>
      </c>
      <c r="S1519" s="83" t="str">
        <f>min(R1519, offset(Sheet1!$K$9,B1519-1,0))</f>
        <v>#DIV/0!</v>
      </c>
      <c r="T1519" s="83">
        <f t="shared" si="30"/>
        <v>6277.758705</v>
      </c>
      <c r="U1519" s="83">
        <f t="shared" si="26"/>
        <v>0</v>
      </c>
      <c r="V1519" s="83" t="str">
        <f t="shared" si="27"/>
        <v>#DIV/0!</v>
      </c>
      <c r="W1519" s="83" t="str">
        <f t="shared" si="28"/>
        <v>#DIV/0!</v>
      </c>
    </row>
    <row r="1520" ht="12.75" customHeight="1">
      <c r="A1520" s="83">
        <f t="shared" si="29"/>
        <v>30.96</v>
      </c>
      <c r="B1520" s="83">
        <f>IF( ISERROR( MATCH(R1519,Sheet1!$K$9:$K$13,1) ), 1,  MATCH(R1519,Sheet1!$K$9:$K$13,1)+1)</f>
        <v>4</v>
      </c>
      <c r="C1520" s="94">
        <f>IF( ISERROR( MATCH(D1520,Sheet1!$B$25:$B$42) ), 1, MATCH(D1520,Sheet1!$B$25:$B$42))</f>
        <v>12</v>
      </c>
      <c r="D1520" s="83">
        <f>if(U1520, OFFSET(Sheet1!$P$9, 2*B1519-1, 0),T1519)</f>
        <v>6277.758705</v>
      </c>
      <c r="E1520" s="100">
        <f t="array" ref="E1520">index(Sheet1!$C$25:$H$42, C1520,B1520)</f>
        <v>169.0258934</v>
      </c>
      <c r="F1520" s="100">
        <f t="array" ref="F1520">index(Sheet1!$C$25:$H$42, C1520+1,B1520)</f>
        <v>183.1113845</v>
      </c>
      <c r="G1520" s="94">
        <f t="array" ref="G1520">index(Sheet1!$B$25:$B$42, C1520,1)</f>
        <v>6000</v>
      </c>
      <c r="H1520" s="94">
        <f t="array" ref="H1520">index(Sheet1!$B$25:$B$42, C1520+1,1)</f>
        <v>6500</v>
      </c>
      <c r="I1520" s="100">
        <f t="shared" si="17"/>
        <v>176.850629</v>
      </c>
      <c r="J1520" s="100">
        <f t="array" ref="J1520">index(Sheet1!$F$47:$K$64, C1520,B1520)</f>
        <v>1347.9453</v>
      </c>
      <c r="K1520" s="100">
        <f t="array" ref="K1520">index(Sheet1!$F$47:$K$64, C1520+1,B1520)</f>
        <v>1289.79864</v>
      </c>
      <c r="L1520" s="102">
        <f t="shared" si="18"/>
        <v>1315.643818</v>
      </c>
      <c r="M1520" s="83">
        <f>L1520/( 0.5*Sheet1!$F$18/12)</f>
        <v>1261.627295</v>
      </c>
      <c r="N1520" s="83">
        <f t="shared" si="19"/>
        <v>0.3622243167</v>
      </c>
      <c r="O1520" s="83">
        <f t="shared" si="20"/>
        <v>588.2059904</v>
      </c>
      <c r="P1520" s="83">
        <f t="shared" si="21"/>
        <v>0.1688791244</v>
      </c>
      <c r="Q1520" s="83">
        <f t="shared" si="22"/>
        <v>1</v>
      </c>
      <c r="R1520" s="86">
        <f t="shared" si="31"/>
        <v>176.893077</v>
      </c>
      <c r="S1520" s="83" t="str">
        <f>min(R1520, offset(Sheet1!$K$9,B1520-1,0))</f>
        <v>#DIV/0!</v>
      </c>
      <c r="T1520" s="83">
        <f t="shared" si="30"/>
        <v>6279.265506</v>
      </c>
      <c r="U1520" s="83">
        <f t="shared" si="26"/>
        <v>0</v>
      </c>
      <c r="V1520" s="83" t="str">
        <f t="shared" si="27"/>
        <v>#DIV/0!</v>
      </c>
      <c r="W1520" s="83" t="str">
        <f t="shared" si="28"/>
        <v>#DIV/0!</v>
      </c>
    </row>
    <row r="1521" ht="12.75" customHeight="1">
      <c r="A1521" s="83">
        <f t="shared" si="29"/>
        <v>30.98</v>
      </c>
      <c r="B1521" s="83">
        <f>IF( ISERROR( MATCH(R1520,Sheet1!$K$9:$K$13,1) ), 1,  MATCH(R1520,Sheet1!$K$9:$K$13,1)+1)</f>
        <v>4</v>
      </c>
      <c r="C1521" s="94">
        <f>IF( ISERROR( MATCH(D1521,Sheet1!$B$25:$B$42) ), 1, MATCH(D1521,Sheet1!$B$25:$B$42))</f>
        <v>12</v>
      </c>
      <c r="D1521" s="83">
        <f>if(U1521, OFFSET(Sheet1!$P$9, 2*B1520-1, 0),T1520)</f>
        <v>6279.265506</v>
      </c>
      <c r="E1521" s="100">
        <f t="array" ref="E1521">index(Sheet1!$C$25:$H$42, C1521,B1521)</f>
        <v>169.0258934</v>
      </c>
      <c r="F1521" s="100">
        <f t="array" ref="F1521">index(Sheet1!$C$25:$H$42, C1521+1,B1521)</f>
        <v>183.1113845</v>
      </c>
      <c r="G1521" s="94">
        <f t="array" ref="G1521">index(Sheet1!$B$25:$B$42, C1521,1)</f>
        <v>6000</v>
      </c>
      <c r="H1521" s="94">
        <f t="array" ref="H1521">index(Sheet1!$B$25:$B$42, C1521+1,1)</f>
        <v>6500</v>
      </c>
      <c r="I1521" s="100">
        <f t="shared" si="17"/>
        <v>176.893077</v>
      </c>
      <c r="J1521" s="100">
        <f t="array" ref="J1521">index(Sheet1!$F$47:$K$64, C1521,B1521)</f>
        <v>1347.9453</v>
      </c>
      <c r="K1521" s="100">
        <f t="array" ref="K1521">index(Sheet1!$F$47:$K$64, C1521+1,B1521)</f>
        <v>1289.79864</v>
      </c>
      <c r="L1521" s="102">
        <f t="shared" si="18"/>
        <v>1315.468587</v>
      </c>
      <c r="M1521" s="83">
        <f>L1521/( 0.5*Sheet1!$F$18/12)</f>
        <v>1261.459259</v>
      </c>
      <c r="N1521" s="83">
        <f t="shared" si="19"/>
        <v>0.362176072</v>
      </c>
      <c r="O1521" s="83">
        <f t="shared" si="20"/>
        <v>588.4883892</v>
      </c>
      <c r="P1521" s="83">
        <f t="shared" si="21"/>
        <v>0.1689602036</v>
      </c>
      <c r="Q1521" s="83">
        <f t="shared" si="22"/>
        <v>1</v>
      </c>
      <c r="R1521" s="86">
        <f t="shared" si="31"/>
        <v>176.9354967</v>
      </c>
      <c r="S1521" s="83" t="str">
        <f>min(R1521, offset(Sheet1!$K$9,B1521-1,0))</f>
        <v>#DIV/0!</v>
      </c>
      <c r="T1521" s="83">
        <f t="shared" si="30"/>
        <v>6280.771299</v>
      </c>
      <c r="U1521" s="83">
        <f t="shared" si="26"/>
        <v>0</v>
      </c>
      <c r="V1521" s="83" t="str">
        <f t="shared" si="27"/>
        <v>#DIV/0!</v>
      </c>
      <c r="W1521" s="83" t="str">
        <f t="shared" si="28"/>
        <v>#DIV/0!</v>
      </c>
    </row>
    <row r="1522" ht="12.75" customHeight="1">
      <c r="A1522" s="83">
        <f t="shared" si="29"/>
        <v>31</v>
      </c>
      <c r="B1522" s="83">
        <f>IF( ISERROR( MATCH(R1521,Sheet1!$K$9:$K$13,1) ), 1,  MATCH(R1521,Sheet1!$K$9:$K$13,1)+1)</f>
        <v>4</v>
      </c>
      <c r="C1522" s="94">
        <f>IF( ISERROR( MATCH(D1522,Sheet1!$B$25:$B$42) ), 1, MATCH(D1522,Sheet1!$B$25:$B$42))</f>
        <v>12</v>
      </c>
      <c r="D1522" s="83">
        <f>if(U1522, OFFSET(Sheet1!$P$9, 2*B1521-1, 0),T1521)</f>
        <v>6280.771299</v>
      </c>
      <c r="E1522" s="100">
        <f t="array" ref="E1522">index(Sheet1!$C$25:$H$42, C1522,B1522)</f>
        <v>169.0258934</v>
      </c>
      <c r="F1522" s="100">
        <f t="array" ref="F1522">index(Sheet1!$C$25:$H$42, C1522+1,B1522)</f>
        <v>183.1113845</v>
      </c>
      <c r="G1522" s="94">
        <f t="array" ref="G1522">index(Sheet1!$B$25:$B$42, C1522,1)</f>
        <v>6000</v>
      </c>
      <c r="H1522" s="94">
        <f t="array" ref="H1522">index(Sheet1!$B$25:$B$42, C1522+1,1)</f>
        <v>6500</v>
      </c>
      <c r="I1522" s="100">
        <f t="shared" si="17"/>
        <v>176.9354967</v>
      </c>
      <c r="J1522" s="100">
        <f t="array" ref="J1522">index(Sheet1!$F$47:$K$64, C1522,B1522)</f>
        <v>1347.9453</v>
      </c>
      <c r="K1522" s="100">
        <f t="array" ref="K1522">index(Sheet1!$F$47:$K$64, C1522+1,B1522)</f>
        <v>1289.79864</v>
      </c>
      <c r="L1522" s="102">
        <f t="shared" si="18"/>
        <v>1315.293473</v>
      </c>
      <c r="M1522" s="83">
        <f>L1522/( 0.5*Sheet1!$F$18/12)</f>
        <v>1261.291335</v>
      </c>
      <c r="N1522" s="83">
        <f t="shared" si="19"/>
        <v>0.3621278595</v>
      </c>
      <c r="O1522" s="83">
        <f t="shared" si="20"/>
        <v>588.7706668</v>
      </c>
      <c r="P1522" s="83">
        <f t="shared" si="21"/>
        <v>0.169041248</v>
      </c>
      <c r="Q1522" s="83">
        <f t="shared" si="22"/>
        <v>1</v>
      </c>
      <c r="R1522" s="86">
        <f t="shared" si="31"/>
        <v>176.977888</v>
      </c>
      <c r="S1522" s="83" t="str">
        <f>min(R1522, offset(Sheet1!$K$9,B1522-1,0))</f>
        <v>#DIV/0!</v>
      </c>
      <c r="T1522" s="83">
        <f t="shared" si="30"/>
        <v>6282.276084</v>
      </c>
      <c r="U1522" s="83">
        <f t="shared" si="26"/>
        <v>0</v>
      </c>
      <c r="V1522" s="83" t="str">
        <f t="shared" si="27"/>
        <v>#DIV/0!</v>
      </c>
      <c r="W1522" s="83" t="str">
        <f t="shared" si="28"/>
        <v>#DIV/0!</v>
      </c>
    </row>
    <row r="1523" ht="12.75" customHeight="1">
      <c r="A1523" s="83">
        <f t="shared" si="29"/>
        <v>31.02</v>
      </c>
      <c r="B1523" s="83">
        <f>IF( ISERROR( MATCH(R1522,Sheet1!$K$9:$K$13,1) ), 1,  MATCH(R1522,Sheet1!$K$9:$K$13,1)+1)</f>
        <v>4</v>
      </c>
      <c r="C1523" s="94">
        <f>IF( ISERROR( MATCH(D1523,Sheet1!$B$25:$B$42) ), 1, MATCH(D1523,Sheet1!$B$25:$B$42))</f>
        <v>12</v>
      </c>
      <c r="D1523" s="83">
        <f>if(U1523, OFFSET(Sheet1!$P$9, 2*B1522-1, 0),T1522)</f>
        <v>6282.276084</v>
      </c>
      <c r="E1523" s="100">
        <f t="array" ref="E1523">index(Sheet1!$C$25:$H$42, C1523,B1523)</f>
        <v>169.0258934</v>
      </c>
      <c r="F1523" s="100">
        <f t="array" ref="F1523">index(Sheet1!$C$25:$H$42, C1523+1,B1523)</f>
        <v>183.1113845</v>
      </c>
      <c r="G1523" s="94">
        <f t="array" ref="G1523">index(Sheet1!$B$25:$B$42, C1523,1)</f>
        <v>6000</v>
      </c>
      <c r="H1523" s="94">
        <f t="array" ref="H1523">index(Sheet1!$B$25:$B$42, C1523+1,1)</f>
        <v>6500</v>
      </c>
      <c r="I1523" s="100">
        <f t="shared" si="17"/>
        <v>176.977888</v>
      </c>
      <c r="J1523" s="100">
        <f t="array" ref="J1523">index(Sheet1!$F$47:$K$64, C1523,B1523)</f>
        <v>1347.9453</v>
      </c>
      <c r="K1523" s="100">
        <f t="array" ref="K1523">index(Sheet1!$F$47:$K$64, C1523+1,B1523)</f>
        <v>1289.79864</v>
      </c>
      <c r="L1523" s="102">
        <f t="shared" si="18"/>
        <v>1315.118477</v>
      </c>
      <c r="M1523" s="83">
        <f>L1523/( 0.5*Sheet1!$F$18/12)</f>
        <v>1261.123523</v>
      </c>
      <c r="N1523" s="83">
        <f t="shared" si="19"/>
        <v>0.3620796793</v>
      </c>
      <c r="O1523" s="83">
        <f t="shared" si="20"/>
        <v>589.0528231</v>
      </c>
      <c r="P1523" s="83">
        <f t="shared" si="21"/>
        <v>0.1691222576</v>
      </c>
      <c r="Q1523" s="83">
        <f t="shared" si="22"/>
        <v>1</v>
      </c>
      <c r="R1523" s="86">
        <f t="shared" si="31"/>
        <v>177.0202509</v>
      </c>
      <c r="S1523" s="83" t="str">
        <f>min(R1523, offset(Sheet1!$K$9,B1523-1,0))</f>
        <v>#DIV/0!</v>
      </c>
      <c r="T1523" s="83">
        <f t="shared" si="30"/>
        <v>6283.779863</v>
      </c>
      <c r="U1523" s="83">
        <f t="shared" si="26"/>
        <v>0</v>
      </c>
      <c r="V1523" s="83" t="str">
        <f t="shared" si="27"/>
        <v>#DIV/0!</v>
      </c>
      <c r="W1523" s="83" t="str">
        <f t="shared" si="28"/>
        <v>#DIV/0!</v>
      </c>
    </row>
    <row r="1524" ht="12.75" customHeight="1">
      <c r="A1524" s="83">
        <f t="shared" si="29"/>
        <v>31.04</v>
      </c>
      <c r="B1524" s="83">
        <f>IF( ISERROR( MATCH(R1523,Sheet1!$K$9:$K$13,1) ), 1,  MATCH(R1523,Sheet1!$K$9:$K$13,1)+1)</f>
        <v>4</v>
      </c>
      <c r="C1524" s="94">
        <f>IF( ISERROR( MATCH(D1524,Sheet1!$B$25:$B$42) ), 1, MATCH(D1524,Sheet1!$B$25:$B$42))</f>
        <v>12</v>
      </c>
      <c r="D1524" s="83">
        <f>if(U1524, OFFSET(Sheet1!$P$9, 2*B1523-1, 0),T1523)</f>
        <v>6283.779863</v>
      </c>
      <c r="E1524" s="100">
        <f t="array" ref="E1524">index(Sheet1!$C$25:$H$42, C1524,B1524)</f>
        <v>169.0258934</v>
      </c>
      <c r="F1524" s="100">
        <f t="array" ref="F1524">index(Sheet1!$C$25:$H$42, C1524+1,B1524)</f>
        <v>183.1113845</v>
      </c>
      <c r="G1524" s="94">
        <f t="array" ref="G1524">index(Sheet1!$B$25:$B$42, C1524,1)</f>
        <v>6000</v>
      </c>
      <c r="H1524" s="94">
        <f t="array" ref="H1524">index(Sheet1!$B$25:$B$42, C1524+1,1)</f>
        <v>6500</v>
      </c>
      <c r="I1524" s="100">
        <f t="shared" si="17"/>
        <v>177.0202509</v>
      </c>
      <c r="J1524" s="100">
        <f t="array" ref="J1524">index(Sheet1!$F$47:$K$64, C1524,B1524)</f>
        <v>1347.9453</v>
      </c>
      <c r="K1524" s="100">
        <f t="array" ref="K1524">index(Sheet1!$F$47:$K$64, C1524+1,B1524)</f>
        <v>1289.79864</v>
      </c>
      <c r="L1524" s="102">
        <f t="shared" si="18"/>
        <v>1314.943598</v>
      </c>
      <c r="M1524" s="83">
        <f>L1524/( 0.5*Sheet1!$F$18/12)</f>
        <v>1260.955824</v>
      </c>
      <c r="N1524" s="83">
        <f t="shared" si="19"/>
        <v>0.3620315313</v>
      </c>
      <c r="O1524" s="83">
        <f t="shared" si="20"/>
        <v>589.3348582</v>
      </c>
      <c r="P1524" s="83">
        <f t="shared" si="21"/>
        <v>0.1692032323</v>
      </c>
      <c r="Q1524" s="83">
        <f t="shared" si="22"/>
        <v>1</v>
      </c>
      <c r="R1524" s="86">
        <f t="shared" si="31"/>
        <v>177.0625855</v>
      </c>
      <c r="S1524" s="83" t="str">
        <f>min(R1524, offset(Sheet1!$K$9,B1524-1,0))</f>
        <v>#DIV/0!</v>
      </c>
      <c r="T1524" s="83">
        <f t="shared" si="30"/>
        <v>6285.282636</v>
      </c>
      <c r="U1524" s="83">
        <f t="shared" si="26"/>
        <v>0</v>
      </c>
      <c r="V1524" s="83" t="str">
        <f t="shared" si="27"/>
        <v>#DIV/0!</v>
      </c>
      <c r="W1524" s="83" t="str">
        <f t="shared" si="28"/>
        <v>#DIV/0!</v>
      </c>
    </row>
    <row r="1525" ht="12.75" customHeight="1">
      <c r="A1525" s="83">
        <f t="shared" si="29"/>
        <v>31.06</v>
      </c>
      <c r="B1525" s="83">
        <f>IF( ISERROR( MATCH(R1524,Sheet1!$K$9:$K$13,1) ), 1,  MATCH(R1524,Sheet1!$K$9:$K$13,1)+1)</f>
        <v>4</v>
      </c>
      <c r="C1525" s="94">
        <f>IF( ISERROR( MATCH(D1525,Sheet1!$B$25:$B$42) ), 1, MATCH(D1525,Sheet1!$B$25:$B$42))</f>
        <v>12</v>
      </c>
      <c r="D1525" s="83">
        <f>if(U1525, OFFSET(Sheet1!$P$9, 2*B1524-1, 0),T1524)</f>
        <v>6285.282636</v>
      </c>
      <c r="E1525" s="100">
        <f t="array" ref="E1525">index(Sheet1!$C$25:$H$42, C1525,B1525)</f>
        <v>169.0258934</v>
      </c>
      <c r="F1525" s="100">
        <f t="array" ref="F1525">index(Sheet1!$C$25:$H$42, C1525+1,B1525)</f>
        <v>183.1113845</v>
      </c>
      <c r="G1525" s="94">
        <f t="array" ref="G1525">index(Sheet1!$B$25:$B$42, C1525,1)</f>
        <v>6000</v>
      </c>
      <c r="H1525" s="94">
        <f t="array" ref="H1525">index(Sheet1!$B$25:$B$42, C1525+1,1)</f>
        <v>6500</v>
      </c>
      <c r="I1525" s="100">
        <f t="shared" si="17"/>
        <v>177.0625855</v>
      </c>
      <c r="J1525" s="100">
        <f t="array" ref="J1525">index(Sheet1!$F$47:$K$64, C1525,B1525)</f>
        <v>1347.9453</v>
      </c>
      <c r="K1525" s="100">
        <f t="array" ref="K1525">index(Sheet1!$F$47:$K$64, C1525+1,B1525)</f>
        <v>1289.79864</v>
      </c>
      <c r="L1525" s="102">
        <f t="shared" si="18"/>
        <v>1314.768835</v>
      </c>
      <c r="M1525" s="83">
        <f>L1525/( 0.5*Sheet1!$F$18/12)</f>
        <v>1260.788236</v>
      </c>
      <c r="N1525" s="83">
        <f t="shared" si="19"/>
        <v>0.3619834156</v>
      </c>
      <c r="O1525" s="83">
        <f t="shared" si="20"/>
        <v>589.616772</v>
      </c>
      <c r="P1525" s="83">
        <f t="shared" si="21"/>
        <v>0.1692841723</v>
      </c>
      <c r="Q1525" s="83">
        <f t="shared" si="22"/>
        <v>1</v>
      </c>
      <c r="R1525" s="86">
        <f t="shared" si="31"/>
        <v>177.1048917</v>
      </c>
      <c r="S1525" s="83" t="str">
        <f>min(R1525, offset(Sheet1!$K$9,B1525-1,0))</f>
        <v>#DIV/0!</v>
      </c>
      <c r="T1525" s="83">
        <f t="shared" si="30"/>
        <v>6286.784402</v>
      </c>
      <c r="U1525" s="83">
        <f t="shared" si="26"/>
        <v>0</v>
      </c>
      <c r="V1525" s="83" t="str">
        <f t="shared" si="27"/>
        <v>#DIV/0!</v>
      </c>
      <c r="W1525" s="83" t="str">
        <f t="shared" si="28"/>
        <v>#DIV/0!</v>
      </c>
    </row>
    <row r="1526" ht="12.75" customHeight="1">
      <c r="A1526" s="83">
        <f t="shared" si="29"/>
        <v>31.08</v>
      </c>
      <c r="B1526" s="83">
        <f>IF( ISERROR( MATCH(R1525,Sheet1!$K$9:$K$13,1) ), 1,  MATCH(R1525,Sheet1!$K$9:$K$13,1)+1)</f>
        <v>4</v>
      </c>
      <c r="C1526" s="94">
        <f>IF( ISERROR( MATCH(D1526,Sheet1!$B$25:$B$42) ), 1, MATCH(D1526,Sheet1!$B$25:$B$42))</f>
        <v>12</v>
      </c>
      <c r="D1526" s="83">
        <f>if(U1526, OFFSET(Sheet1!$P$9, 2*B1525-1, 0),T1525)</f>
        <v>6286.784402</v>
      </c>
      <c r="E1526" s="100">
        <f t="array" ref="E1526">index(Sheet1!$C$25:$H$42, C1526,B1526)</f>
        <v>169.0258934</v>
      </c>
      <c r="F1526" s="100">
        <f t="array" ref="F1526">index(Sheet1!$C$25:$H$42, C1526+1,B1526)</f>
        <v>183.1113845</v>
      </c>
      <c r="G1526" s="94">
        <f t="array" ref="G1526">index(Sheet1!$B$25:$B$42, C1526,1)</f>
        <v>6000</v>
      </c>
      <c r="H1526" s="94">
        <f t="array" ref="H1526">index(Sheet1!$B$25:$B$42, C1526+1,1)</f>
        <v>6500</v>
      </c>
      <c r="I1526" s="100">
        <f t="shared" si="17"/>
        <v>177.1048917</v>
      </c>
      <c r="J1526" s="100">
        <f t="array" ref="J1526">index(Sheet1!$F$47:$K$64, C1526,B1526)</f>
        <v>1347.9453</v>
      </c>
      <c r="K1526" s="100">
        <f t="array" ref="K1526">index(Sheet1!$F$47:$K$64, C1526+1,B1526)</f>
        <v>1289.79864</v>
      </c>
      <c r="L1526" s="102">
        <f t="shared" si="18"/>
        <v>1314.59419</v>
      </c>
      <c r="M1526" s="83">
        <f>L1526/( 0.5*Sheet1!$F$18/12)</f>
        <v>1260.620761</v>
      </c>
      <c r="N1526" s="83">
        <f t="shared" si="19"/>
        <v>0.361935332</v>
      </c>
      <c r="O1526" s="83">
        <f t="shared" si="20"/>
        <v>589.8985644</v>
      </c>
      <c r="P1526" s="83">
        <f t="shared" si="21"/>
        <v>0.1693650774</v>
      </c>
      <c r="Q1526" s="83">
        <f t="shared" si="22"/>
        <v>1</v>
      </c>
      <c r="R1526" s="86">
        <f t="shared" si="31"/>
        <v>177.1471697</v>
      </c>
      <c r="S1526" s="83" t="str">
        <f>min(R1526, offset(Sheet1!$K$9,B1526-1,0))</f>
        <v>#DIV/0!</v>
      </c>
      <c r="T1526" s="83">
        <f t="shared" si="30"/>
        <v>6288.285164</v>
      </c>
      <c r="U1526" s="83">
        <f t="shared" si="26"/>
        <v>0</v>
      </c>
      <c r="V1526" s="83" t="str">
        <f t="shared" si="27"/>
        <v>#DIV/0!</v>
      </c>
      <c r="W1526" s="83" t="str">
        <f t="shared" si="28"/>
        <v>#DIV/0!</v>
      </c>
    </row>
    <row r="1527" ht="12.75" customHeight="1">
      <c r="A1527" s="83">
        <f t="shared" si="29"/>
        <v>31.1</v>
      </c>
      <c r="B1527" s="83">
        <f>IF( ISERROR( MATCH(R1526,Sheet1!$K$9:$K$13,1) ), 1,  MATCH(R1526,Sheet1!$K$9:$K$13,1)+1)</f>
        <v>4</v>
      </c>
      <c r="C1527" s="94">
        <f>IF( ISERROR( MATCH(D1527,Sheet1!$B$25:$B$42) ), 1, MATCH(D1527,Sheet1!$B$25:$B$42))</f>
        <v>12</v>
      </c>
      <c r="D1527" s="83">
        <f>if(U1527, OFFSET(Sheet1!$P$9, 2*B1526-1, 0),T1526)</f>
        <v>6288.285164</v>
      </c>
      <c r="E1527" s="100">
        <f t="array" ref="E1527">index(Sheet1!$C$25:$H$42, C1527,B1527)</f>
        <v>169.0258934</v>
      </c>
      <c r="F1527" s="100">
        <f t="array" ref="F1527">index(Sheet1!$C$25:$H$42, C1527+1,B1527)</f>
        <v>183.1113845</v>
      </c>
      <c r="G1527" s="94">
        <f t="array" ref="G1527">index(Sheet1!$B$25:$B$42, C1527,1)</f>
        <v>6000</v>
      </c>
      <c r="H1527" s="94">
        <f t="array" ref="H1527">index(Sheet1!$B$25:$B$42, C1527+1,1)</f>
        <v>6500</v>
      </c>
      <c r="I1527" s="100">
        <f t="shared" si="17"/>
        <v>177.1471697</v>
      </c>
      <c r="J1527" s="100">
        <f t="array" ref="J1527">index(Sheet1!$F$47:$K$64, C1527,B1527)</f>
        <v>1347.9453</v>
      </c>
      <c r="K1527" s="100">
        <f t="array" ref="K1527">index(Sheet1!$F$47:$K$64, C1527+1,B1527)</f>
        <v>1289.79864</v>
      </c>
      <c r="L1527" s="102">
        <f t="shared" si="18"/>
        <v>1314.419661</v>
      </c>
      <c r="M1527" s="83">
        <f>L1527/( 0.5*Sheet1!$F$18/12)</f>
        <v>1260.453399</v>
      </c>
      <c r="N1527" s="83">
        <f t="shared" si="19"/>
        <v>0.3618872807</v>
      </c>
      <c r="O1527" s="83">
        <f t="shared" si="20"/>
        <v>590.1802355</v>
      </c>
      <c r="P1527" s="83">
        <f t="shared" si="21"/>
        <v>0.1694459476</v>
      </c>
      <c r="Q1527" s="83">
        <f t="shared" si="22"/>
        <v>1</v>
      </c>
      <c r="R1527" s="86">
        <f t="shared" si="31"/>
        <v>177.1894193</v>
      </c>
      <c r="S1527" s="83" t="str">
        <f>min(R1527, offset(Sheet1!$K$9,B1527-1,0))</f>
        <v>#DIV/0!</v>
      </c>
      <c r="T1527" s="83">
        <f t="shared" si="30"/>
        <v>6289.784921</v>
      </c>
      <c r="U1527" s="83">
        <f t="shared" si="26"/>
        <v>0</v>
      </c>
      <c r="V1527" s="83" t="str">
        <f t="shared" si="27"/>
        <v>#DIV/0!</v>
      </c>
      <c r="W1527" s="83" t="str">
        <f t="shared" si="28"/>
        <v>#DIV/0!</v>
      </c>
    </row>
    <row r="1528" ht="12.75" customHeight="1">
      <c r="A1528" s="83">
        <f t="shared" si="29"/>
        <v>31.12</v>
      </c>
      <c r="B1528" s="83">
        <f>IF( ISERROR( MATCH(R1527,Sheet1!$K$9:$K$13,1) ), 1,  MATCH(R1527,Sheet1!$K$9:$K$13,1)+1)</f>
        <v>4</v>
      </c>
      <c r="C1528" s="94">
        <f>IF( ISERROR( MATCH(D1528,Sheet1!$B$25:$B$42) ), 1, MATCH(D1528,Sheet1!$B$25:$B$42))</f>
        <v>12</v>
      </c>
      <c r="D1528" s="83">
        <f>if(U1528, OFFSET(Sheet1!$P$9, 2*B1527-1, 0),T1527)</f>
        <v>6289.784921</v>
      </c>
      <c r="E1528" s="100">
        <f t="array" ref="E1528">index(Sheet1!$C$25:$H$42, C1528,B1528)</f>
        <v>169.0258934</v>
      </c>
      <c r="F1528" s="100">
        <f t="array" ref="F1528">index(Sheet1!$C$25:$H$42, C1528+1,B1528)</f>
        <v>183.1113845</v>
      </c>
      <c r="G1528" s="94">
        <f t="array" ref="G1528">index(Sheet1!$B$25:$B$42, C1528,1)</f>
        <v>6000</v>
      </c>
      <c r="H1528" s="94">
        <f t="array" ref="H1528">index(Sheet1!$B$25:$B$42, C1528+1,1)</f>
        <v>6500</v>
      </c>
      <c r="I1528" s="100">
        <f t="shared" si="17"/>
        <v>177.1894193</v>
      </c>
      <c r="J1528" s="100">
        <f t="array" ref="J1528">index(Sheet1!$F$47:$K$64, C1528,B1528)</f>
        <v>1347.9453</v>
      </c>
      <c r="K1528" s="100">
        <f t="array" ref="K1528">index(Sheet1!$F$47:$K$64, C1528+1,B1528)</f>
        <v>1289.79864</v>
      </c>
      <c r="L1528" s="102">
        <f t="shared" si="18"/>
        <v>1314.24525</v>
      </c>
      <c r="M1528" s="83">
        <f>L1528/( 0.5*Sheet1!$F$18/12)</f>
        <v>1260.286148</v>
      </c>
      <c r="N1528" s="83">
        <f t="shared" si="19"/>
        <v>0.3618392615</v>
      </c>
      <c r="O1528" s="83">
        <f t="shared" si="20"/>
        <v>590.4617852</v>
      </c>
      <c r="P1528" s="83">
        <f t="shared" si="21"/>
        <v>0.169526783</v>
      </c>
      <c r="Q1528" s="83">
        <f t="shared" si="22"/>
        <v>1</v>
      </c>
      <c r="R1528" s="86">
        <f t="shared" si="31"/>
        <v>177.2316406</v>
      </c>
      <c r="S1528" s="83" t="str">
        <f>min(R1528, offset(Sheet1!$K$9,B1528-1,0))</f>
        <v>#DIV/0!</v>
      </c>
      <c r="T1528" s="83">
        <f t="shared" si="30"/>
        <v>6291.283673</v>
      </c>
      <c r="U1528" s="83">
        <f t="shared" si="26"/>
        <v>0</v>
      </c>
      <c r="V1528" s="83" t="str">
        <f t="shared" si="27"/>
        <v>#DIV/0!</v>
      </c>
      <c r="W1528" s="83" t="str">
        <f t="shared" si="28"/>
        <v>#DIV/0!</v>
      </c>
    </row>
    <row r="1529" ht="12.75" customHeight="1">
      <c r="A1529" s="83">
        <f t="shared" si="29"/>
        <v>31.14</v>
      </c>
      <c r="B1529" s="83">
        <f>IF( ISERROR( MATCH(R1528,Sheet1!$K$9:$K$13,1) ), 1,  MATCH(R1528,Sheet1!$K$9:$K$13,1)+1)</f>
        <v>4</v>
      </c>
      <c r="C1529" s="94">
        <f>IF( ISERROR( MATCH(D1529,Sheet1!$B$25:$B$42) ), 1, MATCH(D1529,Sheet1!$B$25:$B$42))</f>
        <v>12</v>
      </c>
      <c r="D1529" s="83">
        <f>if(U1529, OFFSET(Sheet1!$P$9, 2*B1528-1, 0),T1528)</f>
        <v>6291.283673</v>
      </c>
      <c r="E1529" s="100">
        <f t="array" ref="E1529">index(Sheet1!$C$25:$H$42, C1529,B1529)</f>
        <v>169.0258934</v>
      </c>
      <c r="F1529" s="100">
        <f t="array" ref="F1529">index(Sheet1!$C$25:$H$42, C1529+1,B1529)</f>
        <v>183.1113845</v>
      </c>
      <c r="G1529" s="94">
        <f t="array" ref="G1529">index(Sheet1!$B$25:$B$42, C1529,1)</f>
        <v>6000</v>
      </c>
      <c r="H1529" s="94">
        <f t="array" ref="H1529">index(Sheet1!$B$25:$B$42, C1529+1,1)</f>
        <v>6500</v>
      </c>
      <c r="I1529" s="100">
        <f t="shared" si="17"/>
        <v>177.2316406</v>
      </c>
      <c r="J1529" s="100">
        <f t="array" ref="J1529">index(Sheet1!$F$47:$K$64, C1529,B1529)</f>
        <v>1347.9453</v>
      </c>
      <c r="K1529" s="100">
        <f t="array" ref="K1529">index(Sheet1!$F$47:$K$64, C1529+1,B1529)</f>
        <v>1289.79864</v>
      </c>
      <c r="L1529" s="102">
        <f t="shared" si="18"/>
        <v>1314.070955</v>
      </c>
      <c r="M1529" s="83">
        <f>L1529/( 0.5*Sheet1!$F$18/12)</f>
        <v>1260.119009</v>
      </c>
      <c r="N1529" s="83">
        <f t="shared" si="19"/>
        <v>0.3617912744</v>
      </c>
      <c r="O1529" s="83">
        <f t="shared" si="20"/>
        <v>590.7432134</v>
      </c>
      <c r="P1529" s="83">
        <f t="shared" si="21"/>
        <v>0.1696075835</v>
      </c>
      <c r="Q1529" s="83">
        <f t="shared" si="22"/>
        <v>1</v>
      </c>
      <c r="R1529" s="86">
        <f t="shared" si="31"/>
        <v>177.2738337</v>
      </c>
      <c r="S1529" s="83" t="str">
        <f>min(R1529, offset(Sheet1!$K$9,B1529-1,0))</f>
        <v>#DIV/0!</v>
      </c>
      <c r="T1529" s="83">
        <f t="shared" si="30"/>
        <v>6292.781422</v>
      </c>
      <c r="U1529" s="83">
        <f t="shared" si="26"/>
        <v>0</v>
      </c>
      <c r="V1529" s="83" t="str">
        <f t="shared" si="27"/>
        <v>#DIV/0!</v>
      </c>
      <c r="W1529" s="83" t="str">
        <f t="shared" si="28"/>
        <v>#DIV/0!</v>
      </c>
    </row>
    <row r="1530" ht="12.75" customHeight="1">
      <c r="A1530" s="83">
        <f t="shared" si="29"/>
        <v>31.16</v>
      </c>
      <c r="B1530" s="83">
        <f>IF( ISERROR( MATCH(R1529,Sheet1!$K$9:$K$13,1) ), 1,  MATCH(R1529,Sheet1!$K$9:$K$13,1)+1)</f>
        <v>4</v>
      </c>
      <c r="C1530" s="94">
        <f>IF( ISERROR( MATCH(D1530,Sheet1!$B$25:$B$42) ), 1, MATCH(D1530,Sheet1!$B$25:$B$42))</f>
        <v>12</v>
      </c>
      <c r="D1530" s="83">
        <f>if(U1530, OFFSET(Sheet1!$P$9, 2*B1529-1, 0),T1529)</f>
        <v>6292.781422</v>
      </c>
      <c r="E1530" s="100">
        <f t="array" ref="E1530">index(Sheet1!$C$25:$H$42, C1530,B1530)</f>
        <v>169.0258934</v>
      </c>
      <c r="F1530" s="100">
        <f t="array" ref="F1530">index(Sheet1!$C$25:$H$42, C1530+1,B1530)</f>
        <v>183.1113845</v>
      </c>
      <c r="G1530" s="94">
        <f t="array" ref="G1530">index(Sheet1!$B$25:$B$42, C1530,1)</f>
        <v>6000</v>
      </c>
      <c r="H1530" s="94">
        <f t="array" ref="H1530">index(Sheet1!$B$25:$B$42, C1530+1,1)</f>
        <v>6500</v>
      </c>
      <c r="I1530" s="100">
        <f t="shared" si="17"/>
        <v>177.2738337</v>
      </c>
      <c r="J1530" s="100">
        <f t="array" ref="J1530">index(Sheet1!$F$47:$K$64, C1530,B1530)</f>
        <v>1347.9453</v>
      </c>
      <c r="K1530" s="100">
        <f t="array" ref="K1530">index(Sheet1!$F$47:$K$64, C1530+1,B1530)</f>
        <v>1289.79864</v>
      </c>
      <c r="L1530" s="102">
        <f t="shared" si="18"/>
        <v>1313.896776</v>
      </c>
      <c r="M1530" s="83">
        <f>L1530/( 0.5*Sheet1!$F$18/12)</f>
        <v>1259.951982</v>
      </c>
      <c r="N1530" s="83">
        <f t="shared" si="19"/>
        <v>0.3617433195</v>
      </c>
      <c r="O1530" s="83">
        <f t="shared" si="20"/>
        <v>591.0245202</v>
      </c>
      <c r="P1530" s="83">
        <f t="shared" si="21"/>
        <v>0.1696883492</v>
      </c>
      <c r="Q1530" s="83">
        <f t="shared" si="22"/>
        <v>1</v>
      </c>
      <c r="R1530" s="86">
        <f t="shared" si="31"/>
        <v>177.3159985</v>
      </c>
      <c r="S1530" s="83" t="str">
        <f>min(R1530, offset(Sheet1!$K$9,B1530-1,0))</f>
        <v>#DIV/0!</v>
      </c>
      <c r="T1530" s="83">
        <f t="shared" si="30"/>
        <v>6294.278168</v>
      </c>
      <c r="U1530" s="83">
        <f t="shared" si="26"/>
        <v>0</v>
      </c>
      <c r="V1530" s="83" t="str">
        <f t="shared" si="27"/>
        <v>#DIV/0!</v>
      </c>
      <c r="W1530" s="83" t="str">
        <f t="shared" si="28"/>
        <v>#DIV/0!</v>
      </c>
    </row>
    <row r="1531" ht="12.75" customHeight="1">
      <c r="A1531" s="83">
        <f t="shared" si="29"/>
        <v>31.18</v>
      </c>
      <c r="B1531" s="83">
        <f>IF( ISERROR( MATCH(R1530,Sheet1!$K$9:$K$13,1) ), 1,  MATCH(R1530,Sheet1!$K$9:$K$13,1)+1)</f>
        <v>4</v>
      </c>
      <c r="C1531" s="94">
        <f>IF( ISERROR( MATCH(D1531,Sheet1!$B$25:$B$42) ), 1, MATCH(D1531,Sheet1!$B$25:$B$42))</f>
        <v>12</v>
      </c>
      <c r="D1531" s="83">
        <f>if(U1531, OFFSET(Sheet1!$P$9, 2*B1530-1, 0),T1530)</f>
        <v>6294.278168</v>
      </c>
      <c r="E1531" s="100">
        <f t="array" ref="E1531">index(Sheet1!$C$25:$H$42, C1531,B1531)</f>
        <v>169.0258934</v>
      </c>
      <c r="F1531" s="100">
        <f t="array" ref="F1531">index(Sheet1!$C$25:$H$42, C1531+1,B1531)</f>
        <v>183.1113845</v>
      </c>
      <c r="G1531" s="94">
        <f t="array" ref="G1531">index(Sheet1!$B$25:$B$42, C1531,1)</f>
        <v>6000</v>
      </c>
      <c r="H1531" s="94">
        <f t="array" ref="H1531">index(Sheet1!$B$25:$B$42, C1531+1,1)</f>
        <v>6500</v>
      </c>
      <c r="I1531" s="100">
        <f t="shared" si="17"/>
        <v>177.3159985</v>
      </c>
      <c r="J1531" s="100">
        <f t="array" ref="J1531">index(Sheet1!$F$47:$K$64, C1531,B1531)</f>
        <v>1347.9453</v>
      </c>
      <c r="K1531" s="100">
        <f t="array" ref="K1531">index(Sheet1!$F$47:$K$64, C1531+1,B1531)</f>
        <v>1289.79864</v>
      </c>
      <c r="L1531" s="102">
        <f t="shared" si="18"/>
        <v>1313.722715</v>
      </c>
      <c r="M1531" s="83">
        <f>L1531/( 0.5*Sheet1!$F$18/12)</f>
        <v>1259.785067</v>
      </c>
      <c r="N1531" s="83">
        <f t="shared" si="19"/>
        <v>0.3616953967</v>
      </c>
      <c r="O1531" s="83">
        <f t="shared" si="20"/>
        <v>591.3057054</v>
      </c>
      <c r="P1531" s="83">
        <f t="shared" si="21"/>
        <v>0.1697690799</v>
      </c>
      <c r="Q1531" s="83">
        <f t="shared" si="22"/>
        <v>1</v>
      </c>
      <c r="R1531" s="86">
        <f t="shared" si="31"/>
        <v>177.358135</v>
      </c>
      <c r="S1531" s="83" t="str">
        <f>min(R1531, offset(Sheet1!$K$9,B1531-1,0))</f>
        <v>#DIV/0!</v>
      </c>
      <c r="T1531" s="83">
        <f t="shared" si="30"/>
        <v>6295.773911</v>
      </c>
      <c r="U1531" s="83">
        <f t="shared" si="26"/>
        <v>0</v>
      </c>
      <c r="V1531" s="83" t="str">
        <f t="shared" si="27"/>
        <v>#DIV/0!</v>
      </c>
      <c r="W1531" s="83" t="str">
        <f t="shared" si="28"/>
        <v>#DIV/0!</v>
      </c>
    </row>
    <row r="1532" ht="12.75" customHeight="1">
      <c r="A1532" s="83">
        <f t="shared" si="29"/>
        <v>31.2</v>
      </c>
      <c r="B1532" s="83">
        <f>IF( ISERROR( MATCH(R1531,Sheet1!$K$9:$K$13,1) ), 1,  MATCH(R1531,Sheet1!$K$9:$K$13,1)+1)</f>
        <v>4</v>
      </c>
      <c r="C1532" s="94">
        <f>IF( ISERROR( MATCH(D1532,Sheet1!$B$25:$B$42) ), 1, MATCH(D1532,Sheet1!$B$25:$B$42))</f>
        <v>12</v>
      </c>
      <c r="D1532" s="83">
        <f>if(U1532, OFFSET(Sheet1!$P$9, 2*B1531-1, 0),T1531)</f>
        <v>6295.773911</v>
      </c>
      <c r="E1532" s="100">
        <f t="array" ref="E1532">index(Sheet1!$C$25:$H$42, C1532,B1532)</f>
        <v>169.0258934</v>
      </c>
      <c r="F1532" s="100">
        <f t="array" ref="F1532">index(Sheet1!$C$25:$H$42, C1532+1,B1532)</f>
        <v>183.1113845</v>
      </c>
      <c r="G1532" s="94">
        <f t="array" ref="G1532">index(Sheet1!$B$25:$B$42, C1532,1)</f>
        <v>6000</v>
      </c>
      <c r="H1532" s="94">
        <f t="array" ref="H1532">index(Sheet1!$B$25:$B$42, C1532+1,1)</f>
        <v>6500</v>
      </c>
      <c r="I1532" s="100">
        <f t="shared" si="17"/>
        <v>177.358135</v>
      </c>
      <c r="J1532" s="100">
        <f t="array" ref="J1532">index(Sheet1!$F$47:$K$64, C1532,B1532)</f>
        <v>1347.9453</v>
      </c>
      <c r="K1532" s="100">
        <f t="array" ref="K1532">index(Sheet1!$F$47:$K$64, C1532+1,B1532)</f>
        <v>1289.79864</v>
      </c>
      <c r="L1532" s="102">
        <f t="shared" si="18"/>
        <v>1313.54877</v>
      </c>
      <c r="M1532" s="83">
        <f>L1532/( 0.5*Sheet1!$F$18/12)</f>
        <v>1259.618264</v>
      </c>
      <c r="N1532" s="83">
        <f t="shared" si="19"/>
        <v>0.3616475061</v>
      </c>
      <c r="O1532" s="83">
        <f t="shared" si="20"/>
        <v>591.5867691</v>
      </c>
      <c r="P1532" s="83">
        <f t="shared" si="21"/>
        <v>0.1698497758</v>
      </c>
      <c r="Q1532" s="83">
        <f t="shared" si="22"/>
        <v>1</v>
      </c>
      <c r="R1532" s="86">
        <f t="shared" si="31"/>
        <v>177.4002433</v>
      </c>
      <c r="S1532" s="83" t="str">
        <f>min(R1532, offset(Sheet1!$K$9,B1532-1,0))</f>
        <v>#DIV/0!</v>
      </c>
      <c r="T1532" s="83">
        <f t="shared" si="30"/>
        <v>6297.268651</v>
      </c>
      <c r="U1532" s="83">
        <f t="shared" si="26"/>
        <v>0</v>
      </c>
      <c r="V1532" s="83" t="str">
        <f t="shared" si="27"/>
        <v>#DIV/0!</v>
      </c>
      <c r="W1532" s="83" t="str">
        <f t="shared" si="28"/>
        <v>#DIV/0!</v>
      </c>
    </row>
    <row r="1533" ht="12.75" customHeight="1">
      <c r="A1533" s="83">
        <f t="shared" si="29"/>
        <v>31.22</v>
      </c>
      <c r="B1533" s="83">
        <f>IF( ISERROR( MATCH(R1532,Sheet1!$K$9:$K$13,1) ), 1,  MATCH(R1532,Sheet1!$K$9:$K$13,1)+1)</f>
        <v>4</v>
      </c>
      <c r="C1533" s="94">
        <f>IF( ISERROR( MATCH(D1533,Sheet1!$B$25:$B$42) ), 1, MATCH(D1533,Sheet1!$B$25:$B$42))</f>
        <v>12</v>
      </c>
      <c r="D1533" s="83">
        <f>if(U1533, OFFSET(Sheet1!$P$9, 2*B1532-1, 0),T1532)</f>
        <v>6297.268651</v>
      </c>
      <c r="E1533" s="100">
        <f t="array" ref="E1533">index(Sheet1!$C$25:$H$42, C1533,B1533)</f>
        <v>169.0258934</v>
      </c>
      <c r="F1533" s="100">
        <f t="array" ref="F1533">index(Sheet1!$C$25:$H$42, C1533+1,B1533)</f>
        <v>183.1113845</v>
      </c>
      <c r="G1533" s="94">
        <f t="array" ref="G1533">index(Sheet1!$B$25:$B$42, C1533,1)</f>
        <v>6000</v>
      </c>
      <c r="H1533" s="94">
        <f t="array" ref="H1533">index(Sheet1!$B$25:$B$42, C1533+1,1)</f>
        <v>6500</v>
      </c>
      <c r="I1533" s="100">
        <f t="shared" si="17"/>
        <v>177.4002433</v>
      </c>
      <c r="J1533" s="100">
        <f t="array" ref="J1533">index(Sheet1!$F$47:$K$64, C1533,B1533)</f>
        <v>1347.9453</v>
      </c>
      <c r="K1533" s="100">
        <f t="array" ref="K1533">index(Sheet1!$F$47:$K$64, C1533+1,B1533)</f>
        <v>1289.79864</v>
      </c>
      <c r="L1533" s="102">
        <f t="shared" si="18"/>
        <v>1313.374942</v>
      </c>
      <c r="M1533" s="83">
        <f>L1533/( 0.5*Sheet1!$F$18/12)</f>
        <v>1259.451572</v>
      </c>
      <c r="N1533" s="83">
        <f t="shared" si="19"/>
        <v>0.3615996475</v>
      </c>
      <c r="O1533" s="83">
        <f t="shared" si="20"/>
        <v>591.8677112</v>
      </c>
      <c r="P1533" s="83">
        <f t="shared" si="21"/>
        <v>0.1699304367</v>
      </c>
      <c r="Q1533" s="83">
        <f t="shared" si="22"/>
        <v>1</v>
      </c>
      <c r="R1533" s="86">
        <f t="shared" si="31"/>
        <v>177.4423234</v>
      </c>
      <c r="S1533" s="83" t="str">
        <f>min(R1533, offset(Sheet1!$K$9,B1533-1,0))</f>
        <v>#DIV/0!</v>
      </c>
      <c r="T1533" s="83">
        <f t="shared" si="30"/>
        <v>6298.762391</v>
      </c>
      <c r="U1533" s="83">
        <f t="shared" si="26"/>
        <v>0</v>
      </c>
      <c r="V1533" s="83" t="str">
        <f t="shared" si="27"/>
        <v>#DIV/0!</v>
      </c>
      <c r="W1533" s="83" t="str">
        <f t="shared" si="28"/>
        <v>#DIV/0!</v>
      </c>
    </row>
    <row r="1534" ht="12.75" customHeight="1">
      <c r="A1534" s="83">
        <f t="shared" si="29"/>
        <v>31.24</v>
      </c>
      <c r="B1534" s="83">
        <f>IF( ISERROR( MATCH(R1533,Sheet1!$K$9:$K$13,1) ), 1,  MATCH(R1533,Sheet1!$K$9:$K$13,1)+1)</f>
        <v>4</v>
      </c>
      <c r="C1534" s="94">
        <f>IF( ISERROR( MATCH(D1534,Sheet1!$B$25:$B$42) ), 1, MATCH(D1534,Sheet1!$B$25:$B$42))</f>
        <v>12</v>
      </c>
      <c r="D1534" s="83">
        <f>if(U1534, OFFSET(Sheet1!$P$9, 2*B1533-1, 0),T1533)</f>
        <v>6298.762391</v>
      </c>
      <c r="E1534" s="100">
        <f t="array" ref="E1534">index(Sheet1!$C$25:$H$42, C1534,B1534)</f>
        <v>169.0258934</v>
      </c>
      <c r="F1534" s="100">
        <f t="array" ref="F1534">index(Sheet1!$C$25:$H$42, C1534+1,B1534)</f>
        <v>183.1113845</v>
      </c>
      <c r="G1534" s="94">
        <f t="array" ref="G1534">index(Sheet1!$B$25:$B$42, C1534,1)</f>
        <v>6000</v>
      </c>
      <c r="H1534" s="94">
        <f t="array" ref="H1534">index(Sheet1!$B$25:$B$42, C1534+1,1)</f>
        <v>6500</v>
      </c>
      <c r="I1534" s="100">
        <f t="shared" si="17"/>
        <v>177.4423234</v>
      </c>
      <c r="J1534" s="100">
        <f t="array" ref="J1534">index(Sheet1!$F$47:$K$64, C1534,B1534)</f>
        <v>1347.9453</v>
      </c>
      <c r="K1534" s="100">
        <f t="array" ref="K1534">index(Sheet1!$F$47:$K$64, C1534+1,B1534)</f>
        <v>1289.79864</v>
      </c>
      <c r="L1534" s="102">
        <f t="shared" si="18"/>
        <v>1313.20123</v>
      </c>
      <c r="M1534" s="83">
        <f>L1534/( 0.5*Sheet1!$F$18/12)</f>
        <v>1259.284992</v>
      </c>
      <c r="N1534" s="83">
        <f t="shared" si="19"/>
        <v>0.3615518209</v>
      </c>
      <c r="O1534" s="83">
        <f t="shared" si="20"/>
        <v>592.1485316</v>
      </c>
      <c r="P1534" s="83">
        <f t="shared" si="21"/>
        <v>0.1700110628</v>
      </c>
      <c r="Q1534" s="83">
        <f t="shared" si="22"/>
        <v>1</v>
      </c>
      <c r="R1534" s="86">
        <f t="shared" si="31"/>
        <v>177.4843753</v>
      </c>
      <c r="S1534" s="83" t="str">
        <f>min(R1534, offset(Sheet1!$K$9,B1534-1,0))</f>
        <v>#DIV/0!</v>
      </c>
      <c r="T1534" s="83">
        <f t="shared" si="30"/>
        <v>6300.255129</v>
      </c>
      <c r="U1534" s="83">
        <f t="shared" si="26"/>
        <v>0</v>
      </c>
      <c r="V1534" s="83" t="str">
        <f t="shared" si="27"/>
        <v>#DIV/0!</v>
      </c>
      <c r="W1534" s="83" t="str">
        <f t="shared" si="28"/>
        <v>#DIV/0!</v>
      </c>
    </row>
    <row r="1535" ht="12.75" customHeight="1">
      <c r="A1535" s="83">
        <f t="shared" si="29"/>
        <v>31.26</v>
      </c>
      <c r="B1535" s="83">
        <f>IF( ISERROR( MATCH(R1534,Sheet1!$K$9:$K$13,1) ), 1,  MATCH(R1534,Sheet1!$K$9:$K$13,1)+1)</f>
        <v>4</v>
      </c>
      <c r="C1535" s="94">
        <f>IF( ISERROR( MATCH(D1535,Sheet1!$B$25:$B$42) ), 1, MATCH(D1535,Sheet1!$B$25:$B$42))</f>
        <v>12</v>
      </c>
      <c r="D1535" s="83">
        <f>if(U1535, OFFSET(Sheet1!$P$9, 2*B1534-1, 0),T1534)</f>
        <v>6300.255129</v>
      </c>
      <c r="E1535" s="100">
        <f t="array" ref="E1535">index(Sheet1!$C$25:$H$42, C1535,B1535)</f>
        <v>169.0258934</v>
      </c>
      <c r="F1535" s="100">
        <f t="array" ref="F1535">index(Sheet1!$C$25:$H$42, C1535+1,B1535)</f>
        <v>183.1113845</v>
      </c>
      <c r="G1535" s="94">
        <f t="array" ref="G1535">index(Sheet1!$B$25:$B$42, C1535,1)</f>
        <v>6000</v>
      </c>
      <c r="H1535" s="94">
        <f t="array" ref="H1535">index(Sheet1!$B$25:$B$42, C1535+1,1)</f>
        <v>6500</v>
      </c>
      <c r="I1535" s="100">
        <f t="shared" si="17"/>
        <v>177.4843753</v>
      </c>
      <c r="J1535" s="100">
        <f t="array" ref="J1535">index(Sheet1!$F$47:$K$64, C1535,B1535)</f>
        <v>1347.9453</v>
      </c>
      <c r="K1535" s="100">
        <f t="array" ref="K1535">index(Sheet1!$F$47:$K$64, C1535+1,B1535)</f>
        <v>1289.79864</v>
      </c>
      <c r="L1535" s="102">
        <f t="shared" si="18"/>
        <v>1313.027634</v>
      </c>
      <c r="M1535" s="83">
        <f>L1535/( 0.5*Sheet1!$F$18/12)</f>
        <v>1259.118524</v>
      </c>
      <c r="N1535" s="83">
        <f t="shared" si="19"/>
        <v>0.3615040265</v>
      </c>
      <c r="O1535" s="83">
        <f t="shared" si="20"/>
        <v>592.4292304</v>
      </c>
      <c r="P1535" s="83">
        <f t="shared" si="21"/>
        <v>0.1700916539</v>
      </c>
      <c r="Q1535" s="83">
        <f t="shared" si="22"/>
        <v>1</v>
      </c>
      <c r="R1535" s="86">
        <f t="shared" si="31"/>
        <v>177.5263991</v>
      </c>
      <c r="S1535" s="83" t="str">
        <f>min(R1535, offset(Sheet1!$K$9,B1535-1,0))</f>
        <v>#DIV/0!</v>
      </c>
      <c r="T1535" s="83">
        <f t="shared" si="30"/>
        <v>6301.746867</v>
      </c>
      <c r="U1535" s="83">
        <f t="shared" si="26"/>
        <v>0</v>
      </c>
      <c r="V1535" s="83" t="str">
        <f t="shared" si="27"/>
        <v>#DIV/0!</v>
      </c>
      <c r="W1535" s="83" t="str">
        <f t="shared" si="28"/>
        <v>#DIV/0!</v>
      </c>
    </row>
    <row r="1536" ht="12.75" customHeight="1">
      <c r="A1536" s="83">
        <f t="shared" si="29"/>
        <v>31.28</v>
      </c>
      <c r="B1536" s="83">
        <f>IF( ISERROR( MATCH(R1535,Sheet1!$K$9:$K$13,1) ), 1,  MATCH(R1535,Sheet1!$K$9:$K$13,1)+1)</f>
        <v>4</v>
      </c>
      <c r="C1536" s="94">
        <f>IF( ISERROR( MATCH(D1536,Sheet1!$B$25:$B$42) ), 1, MATCH(D1536,Sheet1!$B$25:$B$42))</f>
        <v>12</v>
      </c>
      <c r="D1536" s="83">
        <f>if(U1536, OFFSET(Sheet1!$P$9, 2*B1535-1, 0),T1535)</f>
        <v>6301.746867</v>
      </c>
      <c r="E1536" s="100">
        <f t="array" ref="E1536">index(Sheet1!$C$25:$H$42, C1536,B1536)</f>
        <v>169.0258934</v>
      </c>
      <c r="F1536" s="100">
        <f t="array" ref="F1536">index(Sheet1!$C$25:$H$42, C1536+1,B1536)</f>
        <v>183.1113845</v>
      </c>
      <c r="G1536" s="94">
        <f t="array" ref="G1536">index(Sheet1!$B$25:$B$42, C1536,1)</f>
        <v>6000</v>
      </c>
      <c r="H1536" s="94">
        <f t="array" ref="H1536">index(Sheet1!$B$25:$B$42, C1536+1,1)</f>
        <v>6500</v>
      </c>
      <c r="I1536" s="100">
        <f t="shared" si="17"/>
        <v>177.5263991</v>
      </c>
      <c r="J1536" s="100">
        <f t="array" ref="J1536">index(Sheet1!$F$47:$K$64, C1536,B1536)</f>
        <v>1347.9453</v>
      </c>
      <c r="K1536" s="100">
        <f t="array" ref="K1536">index(Sheet1!$F$47:$K$64, C1536+1,B1536)</f>
        <v>1289.79864</v>
      </c>
      <c r="L1536" s="102">
        <f t="shared" si="18"/>
        <v>1312.854155</v>
      </c>
      <c r="M1536" s="83">
        <f>L1536/( 0.5*Sheet1!$F$18/12)</f>
        <v>1258.952168</v>
      </c>
      <c r="N1536" s="83">
        <f t="shared" si="19"/>
        <v>0.361456264</v>
      </c>
      <c r="O1536" s="83">
        <f t="shared" si="20"/>
        <v>592.7098075</v>
      </c>
      <c r="P1536" s="83">
        <f t="shared" si="21"/>
        <v>0.17017221</v>
      </c>
      <c r="Q1536" s="83">
        <f t="shared" si="22"/>
        <v>1</v>
      </c>
      <c r="R1536" s="86">
        <f t="shared" si="31"/>
        <v>177.5683946</v>
      </c>
      <c r="S1536" s="83" t="str">
        <f>min(R1536, offset(Sheet1!$K$9,B1536-1,0))</f>
        <v>#DIV/0!</v>
      </c>
      <c r="T1536" s="83">
        <f t="shared" si="30"/>
        <v>6303.237604</v>
      </c>
      <c r="U1536" s="83">
        <f t="shared" si="26"/>
        <v>0</v>
      </c>
      <c r="V1536" s="83" t="str">
        <f t="shared" si="27"/>
        <v>#DIV/0!</v>
      </c>
      <c r="W1536" s="83" t="str">
        <f t="shared" si="28"/>
        <v>#DIV/0!</v>
      </c>
    </row>
    <row r="1537" ht="12.75" customHeight="1">
      <c r="A1537" s="83">
        <f t="shared" si="29"/>
        <v>31.3</v>
      </c>
      <c r="B1537" s="83">
        <f>IF( ISERROR( MATCH(R1536,Sheet1!$K$9:$K$13,1) ), 1,  MATCH(R1536,Sheet1!$K$9:$K$13,1)+1)</f>
        <v>4</v>
      </c>
      <c r="C1537" s="94">
        <f>IF( ISERROR( MATCH(D1537,Sheet1!$B$25:$B$42) ), 1, MATCH(D1537,Sheet1!$B$25:$B$42))</f>
        <v>12</v>
      </c>
      <c r="D1537" s="83">
        <f>if(U1537, OFFSET(Sheet1!$P$9, 2*B1536-1, 0),T1536)</f>
        <v>6303.237604</v>
      </c>
      <c r="E1537" s="100">
        <f t="array" ref="E1537">index(Sheet1!$C$25:$H$42, C1537,B1537)</f>
        <v>169.0258934</v>
      </c>
      <c r="F1537" s="100">
        <f t="array" ref="F1537">index(Sheet1!$C$25:$H$42, C1537+1,B1537)</f>
        <v>183.1113845</v>
      </c>
      <c r="G1537" s="94">
        <f t="array" ref="G1537">index(Sheet1!$B$25:$B$42, C1537,1)</f>
        <v>6000</v>
      </c>
      <c r="H1537" s="94">
        <f t="array" ref="H1537">index(Sheet1!$B$25:$B$42, C1537+1,1)</f>
        <v>6500</v>
      </c>
      <c r="I1537" s="100">
        <f t="shared" si="17"/>
        <v>177.5683946</v>
      </c>
      <c r="J1537" s="100">
        <f t="array" ref="J1537">index(Sheet1!$F$47:$K$64, C1537,B1537)</f>
        <v>1347.9453</v>
      </c>
      <c r="K1537" s="100">
        <f t="array" ref="K1537">index(Sheet1!$F$47:$K$64, C1537+1,B1537)</f>
        <v>1289.79864</v>
      </c>
      <c r="L1537" s="102">
        <f t="shared" si="18"/>
        <v>1312.680792</v>
      </c>
      <c r="M1537" s="83">
        <f>L1537/( 0.5*Sheet1!$F$18/12)</f>
        <v>1258.785923</v>
      </c>
      <c r="N1537" s="83">
        <f t="shared" si="19"/>
        <v>0.3614085336</v>
      </c>
      <c r="O1537" s="83">
        <f t="shared" si="20"/>
        <v>592.9902629</v>
      </c>
      <c r="P1537" s="83">
        <f t="shared" si="21"/>
        <v>0.1702527312</v>
      </c>
      <c r="Q1537" s="83">
        <f t="shared" si="22"/>
        <v>1</v>
      </c>
      <c r="R1537" s="86">
        <f t="shared" si="31"/>
        <v>177.610362</v>
      </c>
      <c r="S1537" s="83" t="str">
        <f>min(R1537, offset(Sheet1!$K$9,B1537-1,0))</f>
        <v>#DIV/0!</v>
      </c>
      <c r="T1537" s="83">
        <f t="shared" si="30"/>
        <v>6304.727343</v>
      </c>
      <c r="U1537" s="83">
        <f t="shared" si="26"/>
        <v>0</v>
      </c>
      <c r="V1537" s="83" t="str">
        <f t="shared" si="27"/>
        <v>#DIV/0!</v>
      </c>
      <c r="W1537" s="83" t="str">
        <f t="shared" si="28"/>
        <v>#DIV/0!</v>
      </c>
    </row>
    <row r="1538" ht="12.75" customHeight="1">
      <c r="A1538" s="83">
        <f t="shared" si="29"/>
        <v>31.32</v>
      </c>
      <c r="B1538" s="83">
        <f>IF( ISERROR( MATCH(R1537,Sheet1!$K$9:$K$13,1) ), 1,  MATCH(R1537,Sheet1!$K$9:$K$13,1)+1)</f>
        <v>4</v>
      </c>
      <c r="C1538" s="94">
        <f>IF( ISERROR( MATCH(D1538,Sheet1!$B$25:$B$42) ), 1, MATCH(D1538,Sheet1!$B$25:$B$42))</f>
        <v>12</v>
      </c>
      <c r="D1538" s="83">
        <f>if(U1538, OFFSET(Sheet1!$P$9, 2*B1537-1, 0),T1537)</f>
        <v>6304.727343</v>
      </c>
      <c r="E1538" s="100">
        <f t="array" ref="E1538">index(Sheet1!$C$25:$H$42, C1538,B1538)</f>
        <v>169.0258934</v>
      </c>
      <c r="F1538" s="100">
        <f t="array" ref="F1538">index(Sheet1!$C$25:$H$42, C1538+1,B1538)</f>
        <v>183.1113845</v>
      </c>
      <c r="G1538" s="94">
        <f t="array" ref="G1538">index(Sheet1!$B$25:$B$42, C1538,1)</f>
        <v>6000</v>
      </c>
      <c r="H1538" s="94">
        <f t="array" ref="H1538">index(Sheet1!$B$25:$B$42, C1538+1,1)</f>
        <v>6500</v>
      </c>
      <c r="I1538" s="100">
        <f t="shared" si="17"/>
        <v>177.610362</v>
      </c>
      <c r="J1538" s="100">
        <f t="array" ref="J1538">index(Sheet1!$F$47:$K$64, C1538,B1538)</f>
        <v>1347.9453</v>
      </c>
      <c r="K1538" s="100">
        <f t="array" ref="K1538">index(Sheet1!$F$47:$K$64, C1538+1,B1538)</f>
        <v>1289.79864</v>
      </c>
      <c r="L1538" s="102">
        <f t="shared" si="18"/>
        <v>1312.507546</v>
      </c>
      <c r="M1538" s="83">
        <f>L1538/( 0.5*Sheet1!$F$18/12)</f>
        <v>1258.619789</v>
      </c>
      <c r="N1538" s="83">
        <f t="shared" si="19"/>
        <v>0.3613608352</v>
      </c>
      <c r="O1538" s="83">
        <f t="shared" si="20"/>
        <v>593.2705965</v>
      </c>
      <c r="P1538" s="83">
        <f t="shared" si="21"/>
        <v>0.1703332175</v>
      </c>
      <c r="Q1538" s="83">
        <f t="shared" si="22"/>
        <v>1</v>
      </c>
      <c r="R1538" s="86">
        <f t="shared" si="31"/>
        <v>177.6523012</v>
      </c>
      <c r="S1538" s="83" t="str">
        <f>min(R1538, offset(Sheet1!$K$9,B1538-1,0))</f>
        <v>#DIV/0!</v>
      </c>
      <c r="T1538" s="83">
        <f t="shared" si="30"/>
        <v>6306.216082</v>
      </c>
      <c r="U1538" s="83">
        <f t="shared" si="26"/>
        <v>0</v>
      </c>
      <c r="V1538" s="83" t="str">
        <f t="shared" si="27"/>
        <v>#DIV/0!</v>
      </c>
      <c r="W1538" s="83" t="str">
        <f t="shared" si="28"/>
        <v>#DIV/0!</v>
      </c>
    </row>
    <row r="1539" ht="12.75" customHeight="1">
      <c r="A1539" s="83">
        <f t="shared" si="29"/>
        <v>31.34</v>
      </c>
      <c r="B1539" s="83">
        <f>IF( ISERROR( MATCH(R1538,Sheet1!$K$9:$K$13,1) ), 1,  MATCH(R1538,Sheet1!$K$9:$K$13,1)+1)</f>
        <v>4</v>
      </c>
      <c r="C1539" s="94">
        <f>IF( ISERROR( MATCH(D1539,Sheet1!$B$25:$B$42) ), 1, MATCH(D1539,Sheet1!$B$25:$B$42))</f>
        <v>12</v>
      </c>
      <c r="D1539" s="83">
        <f>if(U1539, OFFSET(Sheet1!$P$9, 2*B1538-1, 0),T1538)</f>
        <v>6306.216082</v>
      </c>
      <c r="E1539" s="100">
        <f t="array" ref="E1539">index(Sheet1!$C$25:$H$42, C1539,B1539)</f>
        <v>169.0258934</v>
      </c>
      <c r="F1539" s="100">
        <f t="array" ref="F1539">index(Sheet1!$C$25:$H$42, C1539+1,B1539)</f>
        <v>183.1113845</v>
      </c>
      <c r="G1539" s="94">
        <f t="array" ref="G1539">index(Sheet1!$B$25:$B$42, C1539,1)</f>
        <v>6000</v>
      </c>
      <c r="H1539" s="94">
        <f t="array" ref="H1539">index(Sheet1!$B$25:$B$42, C1539+1,1)</f>
        <v>6500</v>
      </c>
      <c r="I1539" s="100">
        <f t="shared" si="17"/>
        <v>177.6523012</v>
      </c>
      <c r="J1539" s="100">
        <f t="array" ref="J1539">index(Sheet1!$F$47:$K$64, C1539,B1539)</f>
        <v>1347.9453</v>
      </c>
      <c r="K1539" s="100">
        <f t="array" ref="K1539">index(Sheet1!$F$47:$K$64, C1539+1,B1539)</f>
        <v>1289.79864</v>
      </c>
      <c r="L1539" s="102">
        <f t="shared" si="18"/>
        <v>1312.334415</v>
      </c>
      <c r="M1539" s="83">
        <f>L1539/( 0.5*Sheet1!$F$18/12)</f>
        <v>1258.453767</v>
      </c>
      <c r="N1539" s="83">
        <f t="shared" si="19"/>
        <v>0.3613131687</v>
      </c>
      <c r="O1539" s="83">
        <f t="shared" si="20"/>
        <v>593.5508083</v>
      </c>
      <c r="P1539" s="83">
        <f t="shared" si="21"/>
        <v>0.1704136688</v>
      </c>
      <c r="Q1539" s="83">
        <f t="shared" si="22"/>
        <v>1</v>
      </c>
      <c r="R1539" s="86">
        <f t="shared" si="31"/>
        <v>177.6942123</v>
      </c>
      <c r="S1539" s="83" t="str">
        <f>min(R1539, offset(Sheet1!$K$9,B1539-1,0))</f>
        <v>#DIV/0!</v>
      </c>
      <c r="T1539" s="83">
        <f t="shared" si="30"/>
        <v>6307.703823</v>
      </c>
      <c r="U1539" s="83">
        <f t="shared" si="26"/>
        <v>0</v>
      </c>
      <c r="V1539" s="83" t="str">
        <f t="shared" si="27"/>
        <v>#DIV/0!</v>
      </c>
      <c r="W1539" s="83" t="str">
        <f t="shared" si="28"/>
        <v>#DIV/0!</v>
      </c>
    </row>
    <row r="1540" ht="12.75" customHeight="1">
      <c r="A1540" s="83">
        <f t="shared" si="29"/>
        <v>31.36</v>
      </c>
      <c r="B1540" s="83">
        <f>IF( ISERROR( MATCH(R1539,Sheet1!$K$9:$K$13,1) ), 1,  MATCH(R1539,Sheet1!$K$9:$K$13,1)+1)</f>
        <v>4</v>
      </c>
      <c r="C1540" s="94">
        <f>IF( ISERROR( MATCH(D1540,Sheet1!$B$25:$B$42) ), 1, MATCH(D1540,Sheet1!$B$25:$B$42))</f>
        <v>12</v>
      </c>
      <c r="D1540" s="83">
        <f>if(U1540, OFFSET(Sheet1!$P$9, 2*B1539-1, 0),T1539)</f>
        <v>6307.703823</v>
      </c>
      <c r="E1540" s="100">
        <f t="array" ref="E1540">index(Sheet1!$C$25:$H$42, C1540,B1540)</f>
        <v>169.0258934</v>
      </c>
      <c r="F1540" s="100">
        <f t="array" ref="F1540">index(Sheet1!$C$25:$H$42, C1540+1,B1540)</f>
        <v>183.1113845</v>
      </c>
      <c r="G1540" s="94">
        <f t="array" ref="G1540">index(Sheet1!$B$25:$B$42, C1540,1)</f>
        <v>6000</v>
      </c>
      <c r="H1540" s="94">
        <f t="array" ref="H1540">index(Sheet1!$B$25:$B$42, C1540+1,1)</f>
        <v>6500</v>
      </c>
      <c r="I1540" s="100">
        <f t="shared" si="17"/>
        <v>177.6942123</v>
      </c>
      <c r="J1540" s="100">
        <f t="array" ref="J1540">index(Sheet1!$F$47:$K$64, C1540,B1540)</f>
        <v>1347.9453</v>
      </c>
      <c r="K1540" s="100">
        <f t="array" ref="K1540">index(Sheet1!$F$47:$K$64, C1540+1,B1540)</f>
        <v>1289.79864</v>
      </c>
      <c r="L1540" s="102">
        <f t="shared" si="18"/>
        <v>1312.161401</v>
      </c>
      <c r="M1540" s="83">
        <f>L1540/( 0.5*Sheet1!$F$18/12)</f>
        <v>1258.287856</v>
      </c>
      <c r="N1540" s="83">
        <f t="shared" si="19"/>
        <v>0.3612655343</v>
      </c>
      <c r="O1540" s="83">
        <f t="shared" si="20"/>
        <v>593.8308982</v>
      </c>
      <c r="P1540" s="83">
        <f t="shared" si="21"/>
        <v>0.170494085</v>
      </c>
      <c r="Q1540" s="83">
        <f t="shared" si="22"/>
        <v>1</v>
      </c>
      <c r="R1540" s="86">
        <f t="shared" si="31"/>
        <v>177.7360954</v>
      </c>
      <c r="S1540" s="83" t="str">
        <f>min(R1540, offset(Sheet1!$K$9,B1540-1,0))</f>
        <v>#DIV/0!</v>
      </c>
      <c r="T1540" s="83">
        <f t="shared" si="30"/>
        <v>6309.190565</v>
      </c>
      <c r="U1540" s="83">
        <f t="shared" si="26"/>
        <v>0</v>
      </c>
      <c r="V1540" s="83" t="str">
        <f t="shared" si="27"/>
        <v>#DIV/0!</v>
      </c>
      <c r="W1540" s="83" t="str">
        <f t="shared" si="28"/>
        <v>#DIV/0!</v>
      </c>
    </row>
    <row r="1541" ht="12.75" customHeight="1">
      <c r="A1541" s="83">
        <f t="shared" si="29"/>
        <v>31.38</v>
      </c>
      <c r="B1541" s="83">
        <f>IF( ISERROR( MATCH(R1540,Sheet1!$K$9:$K$13,1) ), 1,  MATCH(R1540,Sheet1!$K$9:$K$13,1)+1)</f>
        <v>4</v>
      </c>
      <c r="C1541" s="94">
        <f>IF( ISERROR( MATCH(D1541,Sheet1!$B$25:$B$42) ), 1, MATCH(D1541,Sheet1!$B$25:$B$42))</f>
        <v>12</v>
      </c>
      <c r="D1541" s="83">
        <f>if(U1541, OFFSET(Sheet1!$P$9, 2*B1540-1, 0),T1540)</f>
        <v>6309.190565</v>
      </c>
      <c r="E1541" s="100">
        <f t="array" ref="E1541">index(Sheet1!$C$25:$H$42, C1541,B1541)</f>
        <v>169.0258934</v>
      </c>
      <c r="F1541" s="100">
        <f t="array" ref="F1541">index(Sheet1!$C$25:$H$42, C1541+1,B1541)</f>
        <v>183.1113845</v>
      </c>
      <c r="G1541" s="94">
        <f t="array" ref="G1541">index(Sheet1!$B$25:$B$42, C1541,1)</f>
        <v>6000</v>
      </c>
      <c r="H1541" s="94">
        <f t="array" ref="H1541">index(Sheet1!$B$25:$B$42, C1541+1,1)</f>
        <v>6500</v>
      </c>
      <c r="I1541" s="100">
        <f t="shared" si="17"/>
        <v>177.7360954</v>
      </c>
      <c r="J1541" s="100">
        <f t="array" ref="J1541">index(Sheet1!$F$47:$K$64, C1541,B1541)</f>
        <v>1347.9453</v>
      </c>
      <c r="K1541" s="100">
        <f t="array" ref="K1541">index(Sheet1!$F$47:$K$64, C1541+1,B1541)</f>
        <v>1289.79864</v>
      </c>
      <c r="L1541" s="102">
        <f t="shared" si="18"/>
        <v>1311.988503</v>
      </c>
      <c r="M1541" s="83">
        <f>L1541/( 0.5*Sheet1!$F$18/12)</f>
        <v>1258.122056</v>
      </c>
      <c r="N1541" s="83">
        <f t="shared" si="19"/>
        <v>0.3612179318</v>
      </c>
      <c r="O1541" s="83">
        <f t="shared" si="20"/>
        <v>594.1108663</v>
      </c>
      <c r="P1541" s="83">
        <f t="shared" si="21"/>
        <v>0.1705744663</v>
      </c>
      <c r="Q1541" s="83">
        <f t="shared" si="22"/>
        <v>1</v>
      </c>
      <c r="R1541" s="86">
        <f t="shared" si="31"/>
        <v>177.7779503</v>
      </c>
      <c r="S1541" s="83" t="str">
        <f>min(R1541, offset(Sheet1!$K$9,B1541-1,0))</f>
        <v>#DIV/0!</v>
      </c>
      <c r="T1541" s="83">
        <f t="shared" si="30"/>
        <v>6310.676311</v>
      </c>
      <c r="U1541" s="83">
        <f t="shared" si="26"/>
        <v>0</v>
      </c>
      <c r="V1541" s="83" t="str">
        <f t="shared" si="27"/>
        <v>#DIV/0!</v>
      </c>
      <c r="W1541" s="83" t="str">
        <f t="shared" si="28"/>
        <v>#DIV/0!</v>
      </c>
    </row>
    <row r="1542" ht="12.75" customHeight="1">
      <c r="A1542" s="83">
        <f t="shared" si="29"/>
        <v>31.4</v>
      </c>
      <c r="B1542" s="83">
        <f>IF( ISERROR( MATCH(R1541,Sheet1!$K$9:$K$13,1) ), 1,  MATCH(R1541,Sheet1!$K$9:$K$13,1)+1)</f>
        <v>4</v>
      </c>
      <c r="C1542" s="94">
        <f>IF( ISERROR( MATCH(D1542,Sheet1!$B$25:$B$42) ), 1, MATCH(D1542,Sheet1!$B$25:$B$42))</f>
        <v>12</v>
      </c>
      <c r="D1542" s="83">
        <f>if(U1542, OFFSET(Sheet1!$P$9, 2*B1541-1, 0),T1541)</f>
        <v>6310.676311</v>
      </c>
      <c r="E1542" s="100">
        <f t="array" ref="E1542">index(Sheet1!$C$25:$H$42, C1542,B1542)</f>
        <v>169.0258934</v>
      </c>
      <c r="F1542" s="100">
        <f t="array" ref="F1542">index(Sheet1!$C$25:$H$42, C1542+1,B1542)</f>
        <v>183.1113845</v>
      </c>
      <c r="G1542" s="94">
        <f t="array" ref="G1542">index(Sheet1!$B$25:$B$42, C1542,1)</f>
        <v>6000</v>
      </c>
      <c r="H1542" s="94">
        <f t="array" ref="H1542">index(Sheet1!$B$25:$B$42, C1542+1,1)</f>
        <v>6500</v>
      </c>
      <c r="I1542" s="100">
        <f t="shared" si="17"/>
        <v>177.7779503</v>
      </c>
      <c r="J1542" s="100">
        <f t="array" ref="J1542">index(Sheet1!$F$47:$K$64, C1542,B1542)</f>
        <v>1347.9453</v>
      </c>
      <c r="K1542" s="100">
        <f t="array" ref="K1542">index(Sheet1!$F$47:$K$64, C1542+1,B1542)</f>
        <v>1289.79864</v>
      </c>
      <c r="L1542" s="102">
        <f t="shared" si="18"/>
        <v>1311.81572</v>
      </c>
      <c r="M1542" s="83">
        <f>L1542/( 0.5*Sheet1!$F$18/12)</f>
        <v>1257.956368</v>
      </c>
      <c r="N1542" s="83">
        <f t="shared" si="19"/>
        <v>0.3611703612</v>
      </c>
      <c r="O1542" s="83">
        <f t="shared" si="20"/>
        <v>594.3907125</v>
      </c>
      <c r="P1542" s="83">
        <f t="shared" si="21"/>
        <v>0.1706548126</v>
      </c>
      <c r="Q1542" s="83">
        <f t="shared" si="22"/>
        <v>1</v>
      </c>
      <c r="R1542" s="86">
        <f t="shared" si="31"/>
        <v>177.8197771</v>
      </c>
      <c r="S1542" s="83" t="str">
        <f>min(R1542, offset(Sheet1!$K$9,B1542-1,0))</f>
        <v>#DIV/0!</v>
      </c>
      <c r="T1542" s="83">
        <f t="shared" si="30"/>
        <v>6312.161059</v>
      </c>
      <c r="U1542" s="83">
        <f t="shared" si="26"/>
        <v>0</v>
      </c>
      <c r="V1542" s="83" t="str">
        <f t="shared" si="27"/>
        <v>#DIV/0!</v>
      </c>
      <c r="W1542" s="83" t="str">
        <f t="shared" si="28"/>
        <v>#DIV/0!</v>
      </c>
    </row>
    <row r="1543" ht="12.75" customHeight="1">
      <c r="A1543" s="83">
        <f t="shared" si="29"/>
        <v>31.42</v>
      </c>
      <c r="B1543" s="83">
        <f>IF( ISERROR( MATCH(R1542,Sheet1!$K$9:$K$13,1) ), 1,  MATCH(R1542,Sheet1!$K$9:$K$13,1)+1)</f>
        <v>4</v>
      </c>
      <c r="C1543" s="94">
        <f>IF( ISERROR( MATCH(D1543,Sheet1!$B$25:$B$42) ), 1, MATCH(D1543,Sheet1!$B$25:$B$42))</f>
        <v>12</v>
      </c>
      <c r="D1543" s="83">
        <f>if(U1543, OFFSET(Sheet1!$P$9, 2*B1542-1, 0),T1542)</f>
        <v>6312.161059</v>
      </c>
      <c r="E1543" s="100">
        <f t="array" ref="E1543">index(Sheet1!$C$25:$H$42, C1543,B1543)</f>
        <v>169.0258934</v>
      </c>
      <c r="F1543" s="100">
        <f t="array" ref="F1543">index(Sheet1!$C$25:$H$42, C1543+1,B1543)</f>
        <v>183.1113845</v>
      </c>
      <c r="G1543" s="94">
        <f t="array" ref="G1543">index(Sheet1!$B$25:$B$42, C1543,1)</f>
        <v>6000</v>
      </c>
      <c r="H1543" s="94">
        <f t="array" ref="H1543">index(Sheet1!$B$25:$B$42, C1543+1,1)</f>
        <v>6500</v>
      </c>
      <c r="I1543" s="100">
        <f t="shared" si="17"/>
        <v>177.8197771</v>
      </c>
      <c r="J1543" s="100">
        <f t="array" ref="J1543">index(Sheet1!$F$47:$K$64, C1543,B1543)</f>
        <v>1347.9453</v>
      </c>
      <c r="K1543" s="100">
        <f t="array" ref="K1543">index(Sheet1!$F$47:$K$64, C1543+1,B1543)</f>
        <v>1289.79864</v>
      </c>
      <c r="L1543" s="102">
        <f t="shared" si="18"/>
        <v>1311.643054</v>
      </c>
      <c r="M1543" s="83">
        <f>L1543/( 0.5*Sheet1!$F$18/12)</f>
        <v>1257.790791</v>
      </c>
      <c r="N1543" s="83">
        <f t="shared" si="19"/>
        <v>0.3611228225</v>
      </c>
      <c r="O1543" s="83">
        <f t="shared" si="20"/>
        <v>594.6704367</v>
      </c>
      <c r="P1543" s="83">
        <f t="shared" si="21"/>
        <v>0.1707351239</v>
      </c>
      <c r="Q1543" s="83">
        <f t="shared" si="22"/>
        <v>1</v>
      </c>
      <c r="R1543" s="86">
        <f t="shared" si="31"/>
        <v>177.8615758</v>
      </c>
      <c r="S1543" s="83" t="str">
        <f>min(R1543, offset(Sheet1!$K$9,B1543-1,0))</f>
        <v>#DIV/0!</v>
      </c>
      <c r="T1543" s="83">
        <f t="shared" si="30"/>
        <v>6313.644811</v>
      </c>
      <c r="U1543" s="83">
        <f t="shared" si="26"/>
        <v>0</v>
      </c>
      <c r="V1543" s="83" t="str">
        <f t="shared" si="27"/>
        <v>#DIV/0!</v>
      </c>
      <c r="W1543" s="83" t="str">
        <f t="shared" si="28"/>
        <v>#DIV/0!</v>
      </c>
    </row>
    <row r="1544" ht="12.75" customHeight="1">
      <c r="A1544" s="83">
        <f t="shared" si="29"/>
        <v>31.44</v>
      </c>
      <c r="B1544" s="83">
        <f>IF( ISERROR( MATCH(R1543,Sheet1!$K$9:$K$13,1) ), 1,  MATCH(R1543,Sheet1!$K$9:$K$13,1)+1)</f>
        <v>4</v>
      </c>
      <c r="C1544" s="94">
        <f>IF( ISERROR( MATCH(D1544,Sheet1!$B$25:$B$42) ), 1, MATCH(D1544,Sheet1!$B$25:$B$42))</f>
        <v>12</v>
      </c>
      <c r="D1544" s="83">
        <f>if(U1544, OFFSET(Sheet1!$P$9, 2*B1543-1, 0),T1543)</f>
        <v>6313.644811</v>
      </c>
      <c r="E1544" s="100">
        <f t="array" ref="E1544">index(Sheet1!$C$25:$H$42, C1544,B1544)</f>
        <v>169.0258934</v>
      </c>
      <c r="F1544" s="100">
        <f t="array" ref="F1544">index(Sheet1!$C$25:$H$42, C1544+1,B1544)</f>
        <v>183.1113845</v>
      </c>
      <c r="G1544" s="94">
        <f t="array" ref="G1544">index(Sheet1!$B$25:$B$42, C1544,1)</f>
        <v>6000</v>
      </c>
      <c r="H1544" s="94">
        <f t="array" ref="H1544">index(Sheet1!$B$25:$B$42, C1544+1,1)</f>
        <v>6500</v>
      </c>
      <c r="I1544" s="100">
        <f t="shared" si="17"/>
        <v>177.8615758</v>
      </c>
      <c r="J1544" s="100">
        <f t="array" ref="J1544">index(Sheet1!$F$47:$K$64, C1544,B1544)</f>
        <v>1347.9453</v>
      </c>
      <c r="K1544" s="100">
        <f t="array" ref="K1544">index(Sheet1!$F$47:$K$64, C1544+1,B1544)</f>
        <v>1289.79864</v>
      </c>
      <c r="L1544" s="102">
        <f t="shared" si="18"/>
        <v>1311.470504</v>
      </c>
      <c r="M1544" s="83">
        <f>L1544/( 0.5*Sheet1!$F$18/12)</f>
        <v>1257.625325</v>
      </c>
      <c r="N1544" s="83">
        <f t="shared" si="19"/>
        <v>0.3610753158</v>
      </c>
      <c r="O1544" s="83">
        <f t="shared" si="20"/>
        <v>594.9500389</v>
      </c>
      <c r="P1544" s="83">
        <f t="shared" si="21"/>
        <v>0.1708154002</v>
      </c>
      <c r="Q1544" s="83">
        <f t="shared" si="22"/>
        <v>1</v>
      </c>
      <c r="R1544" s="86">
        <f t="shared" si="31"/>
        <v>177.9033465</v>
      </c>
      <c r="S1544" s="83" t="str">
        <f>min(R1544, offset(Sheet1!$K$9,B1544-1,0))</f>
        <v>#DIV/0!</v>
      </c>
      <c r="T1544" s="83">
        <f t="shared" si="30"/>
        <v>6315.127567</v>
      </c>
      <c r="U1544" s="83">
        <f t="shared" si="26"/>
        <v>0</v>
      </c>
      <c r="V1544" s="83" t="str">
        <f t="shared" si="27"/>
        <v>#DIV/0!</v>
      </c>
      <c r="W1544" s="83" t="str">
        <f t="shared" si="28"/>
        <v>#DIV/0!</v>
      </c>
    </row>
    <row r="1545" ht="12.75" customHeight="1">
      <c r="A1545" s="83">
        <f t="shared" si="29"/>
        <v>31.46</v>
      </c>
      <c r="B1545" s="83">
        <f>IF( ISERROR( MATCH(R1544,Sheet1!$K$9:$K$13,1) ), 1,  MATCH(R1544,Sheet1!$K$9:$K$13,1)+1)</f>
        <v>4</v>
      </c>
      <c r="C1545" s="94">
        <f>IF( ISERROR( MATCH(D1545,Sheet1!$B$25:$B$42) ), 1, MATCH(D1545,Sheet1!$B$25:$B$42))</f>
        <v>12</v>
      </c>
      <c r="D1545" s="83">
        <f>if(U1545, OFFSET(Sheet1!$P$9, 2*B1544-1, 0),T1544)</f>
        <v>6315.127567</v>
      </c>
      <c r="E1545" s="100">
        <f t="array" ref="E1545">index(Sheet1!$C$25:$H$42, C1545,B1545)</f>
        <v>169.0258934</v>
      </c>
      <c r="F1545" s="100">
        <f t="array" ref="F1545">index(Sheet1!$C$25:$H$42, C1545+1,B1545)</f>
        <v>183.1113845</v>
      </c>
      <c r="G1545" s="94">
        <f t="array" ref="G1545">index(Sheet1!$B$25:$B$42, C1545,1)</f>
        <v>6000</v>
      </c>
      <c r="H1545" s="94">
        <f t="array" ref="H1545">index(Sheet1!$B$25:$B$42, C1545+1,1)</f>
        <v>6500</v>
      </c>
      <c r="I1545" s="100">
        <f t="shared" si="17"/>
        <v>177.9033465</v>
      </c>
      <c r="J1545" s="100">
        <f t="array" ref="J1545">index(Sheet1!$F$47:$K$64, C1545,B1545)</f>
        <v>1347.9453</v>
      </c>
      <c r="K1545" s="100">
        <f t="array" ref="K1545">index(Sheet1!$F$47:$K$64, C1545+1,B1545)</f>
        <v>1289.79864</v>
      </c>
      <c r="L1545" s="102">
        <f t="shared" si="18"/>
        <v>1311.298069</v>
      </c>
      <c r="M1545" s="83">
        <f>L1545/( 0.5*Sheet1!$F$18/12)</f>
        <v>1257.45997</v>
      </c>
      <c r="N1545" s="83">
        <f t="shared" si="19"/>
        <v>0.3610278409</v>
      </c>
      <c r="O1545" s="83">
        <f t="shared" si="20"/>
        <v>595.2295192</v>
      </c>
      <c r="P1545" s="83">
        <f t="shared" si="21"/>
        <v>0.1708956414</v>
      </c>
      <c r="Q1545" s="83">
        <f t="shared" si="22"/>
        <v>1</v>
      </c>
      <c r="R1545" s="86">
        <f t="shared" si="31"/>
        <v>177.9450892</v>
      </c>
      <c r="S1545" s="83" t="str">
        <f>min(R1545, offset(Sheet1!$K$9,B1545-1,0))</f>
        <v>#DIV/0!</v>
      </c>
      <c r="T1545" s="83">
        <f t="shared" si="30"/>
        <v>6316.609328</v>
      </c>
      <c r="U1545" s="83">
        <f t="shared" si="26"/>
        <v>0</v>
      </c>
      <c r="V1545" s="83" t="str">
        <f t="shared" si="27"/>
        <v>#DIV/0!</v>
      </c>
      <c r="W1545" s="83" t="str">
        <f t="shared" si="28"/>
        <v>#DIV/0!</v>
      </c>
    </row>
    <row r="1546" ht="12.75" customHeight="1">
      <c r="A1546" s="83">
        <f t="shared" si="29"/>
        <v>31.48</v>
      </c>
      <c r="B1546" s="83">
        <f>IF( ISERROR( MATCH(R1545,Sheet1!$K$9:$K$13,1) ), 1,  MATCH(R1545,Sheet1!$K$9:$K$13,1)+1)</f>
        <v>4</v>
      </c>
      <c r="C1546" s="94">
        <f>IF( ISERROR( MATCH(D1546,Sheet1!$B$25:$B$42) ), 1, MATCH(D1546,Sheet1!$B$25:$B$42))</f>
        <v>12</v>
      </c>
      <c r="D1546" s="83">
        <f>if(U1546, OFFSET(Sheet1!$P$9, 2*B1545-1, 0),T1545)</f>
        <v>6316.609328</v>
      </c>
      <c r="E1546" s="100">
        <f t="array" ref="E1546">index(Sheet1!$C$25:$H$42, C1546,B1546)</f>
        <v>169.0258934</v>
      </c>
      <c r="F1546" s="100">
        <f t="array" ref="F1546">index(Sheet1!$C$25:$H$42, C1546+1,B1546)</f>
        <v>183.1113845</v>
      </c>
      <c r="G1546" s="94">
        <f t="array" ref="G1546">index(Sheet1!$B$25:$B$42, C1546,1)</f>
        <v>6000</v>
      </c>
      <c r="H1546" s="94">
        <f t="array" ref="H1546">index(Sheet1!$B$25:$B$42, C1546+1,1)</f>
        <v>6500</v>
      </c>
      <c r="I1546" s="100">
        <f t="shared" si="17"/>
        <v>177.9450892</v>
      </c>
      <c r="J1546" s="100">
        <f t="array" ref="J1546">index(Sheet1!$F$47:$K$64, C1546,B1546)</f>
        <v>1347.9453</v>
      </c>
      <c r="K1546" s="100">
        <f t="array" ref="K1546">index(Sheet1!$F$47:$K$64, C1546+1,B1546)</f>
        <v>1289.79864</v>
      </c>
      <c r="L1546" s="102">
        <f t="shared" si="18"/>
        <v>1311.12575</v>
      </c>
      <c r="M1546" s="83">
        <f>L1546/( 0.5*Sheet1!$F$18/12)</f>
        <v>1257.294726</v>
      </c>
      <c r="N1546" s="83">
        <f t="shared" si="19"/>
        <v>0.3609803979</v>
      </c>
      <c r="O1546" s="83">
        <f t="shared" si="20"/>
        <v>595.5088774</v>
      </c>
      <c r="P1546" s="83">
        <f t="shared" si="21"/>
        <v>0.1709758476</v>
      </c>
      <c r="Q1546" s="83">
        <f t="shared" si="22"/>
        <v>1</v>
      </c>
      <c r="R1546" s="86">
        <f t="shared" si="31"/>
        <v>177.9868038</v>
      </c>
      <c r="S1546" s="83" t="str">
        <f>min(R1546, offset(Sheet1!$K$9,B1546-1,0))</f>
        <v>#DIV/0!</v>
      </c>
      <c r="T1546" s="83">
        <f t="shared" si="30"/>
        <v>6318.090094</v>
      </c>
      <c r="U1546" s="83">
        <f t="shared" si="26"/>
        <v>0</v>
      </c>
      <c r="V1546" s="83" t="str">
        <f t="shared" si="27"/>
        <v>#DIV/0!</v>
      </c>
      <c r="W1546" s="83" t="str">
        <f t="shared" si="28"/>
        <v>#DIV/0!</v>
      </c>
    </row>
    <row r="1547" ht="12.75" customHeight="1">
      <c r="A1547" s="83">
        <f t="shared" si="29"/>
        <v>31.5</v>
      </c>
      <c r="B1547" s="83">
        <f>IF( ISERROR( MATCH(R1546,Sheet1!$K$9:$K$13,1) ), 1,  MATCH(R1546,Sheet1!$K$9:$K$13,1)+1)</f>
        <v>4</v>
      </c>
      <c r="C1547" s="94">
        <f>IF( ISERROR( MATCH(D1547,Sheet1!$B$25:$B$42) ), 1, MATCH(D1547,Sheet1!$B$25:$B$42))</f>
        <v>12</v>
      </c>
      <c r="D1547" s="83">
        <f>if(U1547, OFFSET(Sheet1!$P$9, 2*B1546-1, 0),T1546)</f>
        <v>6318.090094</v>
      </c>
      <c r="E1547" s="100">
        <f t="array" ref="E1547">index(Sheet1!$C$25:$H$42, C1547,B1547)</f>
        <v>169.0258934</v>
      </c>
      <c r="F1547" s="100">
        <f t="array" ref="F1547">index(Sheet1!$C$25:$H$42, C1547+1,B1547)</f>
        <v>183.1113845</v>
      </c>
      <c r="G1547" s="94">
        <f t="array" ref="G1547">index(Sheet1!$B$25:$B$42, C1547,1)</f>
        <v>6000</v>
      </c>
      <c r="H1547" s="94">
        <f t="array" ref="H1547">index(Sheet1!$B$25:$B$42, C1547+1,1)</f>
        <v>6500</v>
      </c>
      <c r="I1547" s="100">
        <f t="shared" si="17"/>
        <v>177.9868038</v>
      </c>
      <c r="J1547" s="100">
        <f t="array" ref="J1547">index(Sheet1!$F$47:$K$64, C1547,B1547)</f>
        <v>1347.9453</v>
      </c>
      <c r="K1547" s="100">
        <f t="array" ref="K1547">index(Sheet1!$F$47:$K$64, C1547+1,B1547)</f>
        <v>1289.79864</v>
      </c>
      <c r="L1547" s="102">
        <f t="shared" si="18"/>
        <v>1310.953547</v>
      </c>
      <c r="M1547" s="83">
        <f>L1547/( 0.5*Sheet1!$F$18/12)</f>
        <v>1257.129593</v>
      </c>
      <c r="N1547" s="83">
        <f t="shared" si="19"/>
        <v>0.3609329867</v>
      </c>
      <c r="O1547" s="83">
        <f t="shared" si="20"/>
        <v>595.7881135</v>
      </c>
      <c r="P1547" s="83">
        <f t="shared" si="21"/>
        <v>0.1710560188</v>
      </c>
      <c r="Q1547" s="83">
        <f t="shared" si="22"/>
        <v>1</v>
      </c>
      <c r="R1547" s="86">
        <f t="shared" si="31"/>
        <v>178.0284905</v>
      </c>
      <c r="S1547" s="83" t="str">
        <f>min(R1547, offset(Sheet1!$K$9,B1547-1,0))</f>
        <v>#DIV/0!</v>
      </c>
      <c r="T1547" s="83">
        <f t="shared" si="30"/>
        <v>6319.569866</v>
      </c>
      <c r="U1547" s="83">
        <f t="shared" si="26"/>
        <v>0</v>
      </c>
      <c r="V1547" s="83" t="str">
        <f t="shared" si="27"/>
        <v>#DIV/0!</v>
      </c>
      <c r="W1547" s="83" t="str">
        <f t="shared" si="28"/>
        <v>#DIV/0!</v>
      </c>
    </row>
    <row r="1548" ht="12.75" customHeight="1">
      <c r="A1548" s="83">
        <f t="shared" si="29"/>
        <v>31.52</v>
      </c>
      <c r="B1548" s="83">
        <f>IF( ISERROR( MATCH(R1547,Sheet1!$K$9:$K$13,1) ), 1,  MATCH(R1547,Sheet1!$K$9:$K$13,1)+1)</f>
        <v>4</v>
      </c>
      <c r="C1548" s="94">
        <f>IF( ISERROR( MATCH(D1548,Sheet1!$B$25:$B$42) ), 1, MATCH(D1548,Sheet1!$B$25:$B$42))</f>
        <v>12</v>
      </c>
      <c r="D1548" s="83">
        <f>if(U1548, OFFSET(Sheet1!$P$9, 2*B1547-1, 0),T1547)</f>
        <v>6319.569866</v>
      </c>
      <c r="E1548" s="100">
        <f t="array" ref="E1548">index(Sheet1!$C$25:$H$42, C1548,B1548)</f>
        <v>169.0258934</v>
      </c>
      <c r="F1548" s="100">
        <f t="array" ref="F1548">index(Sheet1!$C$25:$H$42, C1548+1,B1548)</f>
        <v>183.1113845</v>
      </c>
      <c r="G1548" s="94">
        <f t="array" ref="G1548">index(Sheet1!$B$25:$B$42, C1548,1)</f>
        <v>6000</v>
      </c>
      <c r="H1548" s="94">
        <f t="array" ref="H1548">index(Sheet1!$B$25:$B$42, C1548+1,1)</f>
        <v>6500</v>
      </c>
      <c r="I1548" s="100">
        <f t="shared" si="17"/>
        <v>178.0284905</v>
      </c>
      <c r="J1548" s="100">
        <f t="array" ref="J1548">index(Sheet1!$F$47:$K$64, C1548,B1548)</f>
        <v>1347.9453</v>
      </c>
      <c r="K1548" s="100">
        <f t="array" ref="K1548">index(Sheet1!$F$47:$K$64, C1548+1,B1548)</f>
        <v>1289.79864</v>
      </c>
      <c r="L1548" s="102">
        <f t="shared" si="18"/>
        <v>1310.781459</v>
      </c>
      <c r="M1548" s="83">
        <f>L1548/( 0.5*Sheet1!$F$18/12)</f>
        <v>1256.964571</v>
      </c>
      <c r="N1548" s="83">
        <f t="shared" si="19"/>
        <v>0.3608856074</v>
      </c>
      <c r="O1548" s="83">
        <f t="shared" si="20"/>
        <v>596.0672275</v>
      </c>
      <c r="P1548" s="83">
        <f t="shared" si="21"/>
        <v>0.1711361549</v>
      </c>
      <c r="Q1548" s="83">
        <f t="shared" si="22"/>
        <v>1</v>
      </c>
      <c r="R1548" s="86">
        <f t="shared" si="31"/>
        <v>178.0701491</v>
      </c>
      <c r="S1548" s="83" t="str">
        <f>min(R1548, offset(Sheet1!$K$9,B1548-1,0))</f>
        <v>#DIV/0!</v>
      </c>
      <c r="T1548" s="83">
        <f t="shared" si="30"/>
        <v>6321.048644</v>
      </c>
      <c r="U1548" s="83">
        <f t="shared" si="26"/>
        <v>0</v>
      </c>
      <c r="V1548" s="83" t="str">
        <f t="shared" si="27"/>
        <v>#DIV/0!</v>
      </c>
      <c r="W1548" s="83" t="str">
        <f t="shared" si="28"/>
        <v>#DIV/0!</v>
      </c>
    </row>
    <row r="1549" ht="12.75" customHeight="1">
      <c r="A1549" s="83">
        <f t="shared" si="29"/>
        <v>31.54</v>
      </c>
      <c r="B1549" s="83">
        <f>IF( ISERROR( MATCH(R1548,Sheet1!$K$9:$K$13,1) ), 1,  MATCH(R1548,Sheet1!$K$9:$K$13,1)+1)</f>
        <v>4</v>
      </c>
      <c r="C1549" s="94">
        <f>IF( ISERROR( MATCH(D1549,Sheet1!$B$25:$B$42) ), 1, MATCH(D1549,Sheet1!$B$25:$B$42))</f>
        <v>12</v>
      </c>
      <c r="D1549" s="83">
        <f>if(U1549, OFFSET(Sheet1!$P$9, 2*B1548-1, 0),T1548)</f>
        <v>6321.048644</v>
      </c>
      <c r="E1549" s="100">
        <f t="array" ref="E1549">index(Sheet1!$C$25:$H$42, C1549,B1549)</f>
        <v>169.0258934</v>
      </c>
      <c r="F1549" s="100">
        <f t="array" ref="F1549">index(Sheet1!$C$25:$H$42, C1549+1,B1549)</f>
        <v>183.1113845</v>
      </c>
      <c r="G1549" s="94">
        <f t="array" ref="G1549">index(Sheet1!$B$25:$B$42, C1549,1)</f>
        <v>6000</v>
      </c>
      <c r="H1549" s="94">
        <f t="array" ref="H1549">index(Sheet1!$B$25:$B$42, C1549+1,1)</f>
        <v>6500</v>
      </c>
      <c r="I1549" s="100">
        <f t="shared" si="17"/>
        <v>178.0701491</v>
      </c>
      <c r="J1549" s="100">
        <f t="array" ref="J1549">index(Sheet1!$F$47:$K$64, C1549,B1549)</f>
        <v>1347.9453</v>
      </c>
      <c r="K1549" s="100">
        <f t="array" ref="K1549">index(Sheet1!$F$47:$K$64, C1549+1,B1549)</f>
        <v>1289.79864</v>
      </c>
      <c r="L1549" s="102">
        <f t="shared" si="18"/>
        <v>1310.609487</v>
      </c>
      <c r="M1549" s="83">
        <f>L1549/( 0.5*Sheet1!$F$18/12)</f>
        <v>1256.799659</v>
      </c>
      <c r="N1549" s="83">
        <f t="shared" si="19"/>
        <v>0.3608382599</v>
      </c>
      <c r="O1549" s="83">
        <f t="shared" si="20"/>
        <v>596.3462193</v>
      </c>
      <c r="P1549" s="83">
        <f t="shared" si="21"/>
        <v>0.1712162559</v>
      </c>
      <c r="Q1549" s="83">
        <f t="shared" si="22"/>
        <v>1</v>
      </c>
      <c r="R1549" s="86">
        <f t="shared" si="31"/>
        <v>178.1117797</v>
      </c>
      <c r="S1549" s="83" t="str">
        <f>min(R1549, offset(Sheet1!$K$9,B1549-1,0))</f>
        <v>#DIV/0!</v>
      </c>
      <c r="T1549" s="83">
        <f t="shared" si="30"/>
        <v>6322.526429</v>
      </c>
      <c r="U1549" s="83">
        <f t="shared" si="26"/>
        <v>0</v>
      </c>
      <c r="V1549" s="83" t="str">
        <f t="shared" si="27"/>
        <v>#DIV/0!</v>
      </c>
      <c r="W1549" s="83" t="str">
        <f t="shared" si="28"/>
        <v>#DIV/0!</v>
      </c>
    </row>
    <row r="1550" ht="12.75" customHeight="1">
      <c r="A1550" s="83">
        <f t="shared" si="29"/>
        <v>31.56</v>
      </c>
      <c r="B1550" s="83">
        <f>IF( ISERROR( MATCH(R1549,Sheet1!$K$9:$K$13,1) ), 1,  MATCH(R1549,Sheet1!$K$9:$K$13,1)+1)</f>
        <v>4</v>
      </c>
      <c r="C1550" s="94">
        <f>IF( ISERROR( MATCH(D1550,Sheet1!$B$25:$B$42) ), 1, MATCH(D1550,Sheet1!$B$25:$B$42))</f>
        <v>12</v>
      </c>
      <c r="D1550" s="83">
        <f>if(U1550, OFFSET(Sheet1!$P$9, 2*B1549-1, 0),T1549)</f>
        <v>6322.526429</v>
      </c>
      <c r="E1550" s="100">
        <f t="array" ref="E1550">index(Sheet1!$C$25:$H$42, C1550,B1550)</f>
        <v>169.0258934</v>
      </c>
      <c r="F1550" s="100">
        <f t="array" ref="F1550">index(Sheet1!$C$25:$H$42, C1550+1,B1550)</f>
        <v>183.1113845</v>
      </c>
      <c r="G1550" s="94">
        <f t="array" ref="G1550">index(Sheet1!$B$25:$B$42, C1550,1)</f>
        <v>6000</v>
      </c>
      <c r="H1550" s="94">
        <f t="array" ref="H1550">index(Sheet1!$B$25:$B$42, C1550+1,1)</f>
        <v>6500</v>
      </c>
      <c r="I1550" s="100">
        <f t="shared" si="17"/>
        <v>178.1117797</v>
      </c>
      <c r="J1550" s="100">
        <f t="array" ref="J1550">index(Sheet1!$F$47:$K$64, C1550,B1550)</f>
        <v>1347.9453</v>
      </c>
      <c r="K1550" s="100">
        <f t="array" ref="K1550">index(Sheet1!$F$47:$K$64, C1550+1,B1550)</f>
        <v>1289.79864</v>
      </c>
      <c r="L1550" s="102">
        <f t="shared" si="18"/>
        <v>1310.437631</v>
      </c>
      <c r="M1550" s="83">
        <f>L1550/( 0.5*Sheet1!$F$18/12)</f>
        <v>1256.634859</v>
      </c>
      <c r="N1550" s="83">
        <f t="shared" si="19"/>
        <v>0.3607909442</v>
      </c>
      <c r="O1550" s="83">
        <f t="shared" si="20"/>
        <v>596.625089</v>
      </c>
      <c r="P1550" s="83">
        <f t="shared" si="21"/>
        <v>0.1712963218</v>
      </c>
      <c r="Q1550" s="83">
        <f t="shared" si="22"/>
        <v>1</v>
      </c>
      <c r="R1550" s="86">
        <f t="shared" si="31"/>
        <v>178.1533824</v>
      </c>
      <c r="S1550" s="83" t="str">
        <f>min(R1550, offset(Sheet1!$K$9,B1550-1,0))</f>
        <v>#DIV/0!</v>
      </c>
      <c r="T1550" s="83">
        <f t="shared" si="30"/>
        <v>6324.003221</v>
      </c>
      <c r="U1550" s="83">
        <f t="shared" si="26"/>
        <v>0</v>
      </c>
      <c r="V1550" s="83" t="str">
        <f t="shared" si="27"/>
        <v>#DIV/0!</v>
      </c>
      <c r="W1550" s="83" t="str">
        <f t="shared" si="28"/>
        <v>#DIV/0!</v>
      </c>
    </row>
    <row r="1551" ht="12.75" customHeight="1">
      <c r="A1551" s="83">
        <f t="shared" si="29"/>
        <v>31.58</v>
      </c>
      <c r="B1551" s="83">
        <f>IF( ISERROR( MATCH(R1550,Sheet1!$K$9:$K$13,1) ), 1,  MATCH(R1550,Sheet1!$K$9:$K$13,1)+1)</f>
        <v>4</v>
      </c>
      <c r="C1551" s="94">
        <f>IF( ISERROR( MATCH(D1551,Sheet1!$B$25:$B$42) ), 1, MATCH(D1551,Sheet1!$B$25:$B$42))</f>
        <v>12</v>
      </c>
      <c r="D1551" s="83">
        <f>if(U1551, OFFSET(Sheet1!$P$9, 2*B1550-1, 0),T1550)</f>
        <v>6324.003221</v>
      </c>
      <c r="E1551" s="100">
        <f t="array" ref="E1551">index(Sheet1!$C$25:$H$42, C1551,B1551)</f>
        <v>169.0258934</v>
      </c>
      <c r="F1551" s="100">
        <f t="array" ref="F1551">index(Sheet1!$C$25:$H$42, C1551+1,B1551)</f>
        <v>183.1113845</v>
      </c>
      <c r="G1551" s="94">
        <f t="array" ref="G1551">index(Sheet1!$B$25:$B$42, C1551,1)</f>
        <v>6000</v>
      </c>
      <c r="H1551" s="94">
        <f t="array" ref="H1551">index(Sheet1!$B$25:$B$42, C1551+1,1)</f>
        <v>6500</v>
      </c>
      <c r="I1551" s="100">
        <f t="shared" si="17"/>
        <v>178.1533824</v>
      </c>
      <c r="J1551" s="100">
        <f t="array" ref="J1551">index(Sheet1!$F$47:$K$64, C1551,B1551)</f>
        <v>1347.9453</v>
      </c>
      <c r="K1551" s="100">
        <f t="array" ref="K1551">index(Sheet1!$F$47:$K$64, C1551+1,B1551)</f>
        <v>1289.79864</v>
      </c>
      <c r="L1551" s="102">
        <f t="shared" si="18"/>
        <v>1310.26589</v>
      </c>
      <c r="M1551" s="83">
        <f>L1551/( 0.5*Sheet1!$F$18/12)</f>
        <v>1256.470169</v>
      </c>
      <c r="N1551" s="83">
        <f t="shared" si="19"/>
        <v>0.3607436603</v>
      </c>
      <c r="O1551" s="83">
        <f t="shared" si="20"/>
        <v>596.9038365</v>
      </c>
      <c r="P1551" s="83">
        <f t="shared" si="21"/>
        <v>0.1713763527</v>
      </c>
      <c r="Q1551" s="83">
        <f t="shared" si="22"/>
        <v>1</v>
      </c>
      <c r="R1551" s="86">
        <f t="shared" si="31"/>
        <v>178.1949572</v>
      </c>
      <c r="S1551" s="83" t="str">
        <f>min(R1551, offset(Sheet1!$K$9,B1551-1,0))</f>
        <v>#DIV/0!</v>
      </c>
      <c r="T1551" s="83">
        <f t="shared" si="30"/>
        <v>6325.479021</v>
      </c>
      <c r="U1551" s="83">
        <f t="shared" si="26"/>
        <v>0</v>
      </c>
      <c r="V1551" s="83" t="str">
        <f t="shared" si="27"/>
        <v>#DIV/0!</v>
      </c>
      <c r="W1551" s="83" t="str">
        <f t="shared" si="28"/>
        <v>#DIV/0!</v>
      </c>
    </row>
    <row r="1552" ht="12.75" customHeight="1">
      <c r="A1552" s="83">
        <f t="shared" si="29"/>
        <v>31.6</v>
      </c>
      <c r="B1552" s="83">
        <f>IF( ISERROR( MATCH(R1551,Sheet1!$K$9:$K$13,1) ), 1,  MATCH(R1551,Sheet1!$K$9:$K$13,1)+1)</f>
        <v>4</v>
      </c>
      <c r="C1552" s="94">
        <f>IF( ISERROR( MATCH(D1552,Sheet1!$B$25:$B$42) ), 1, MATCH(D1552,Sheet1!$B$25:$B$42))</f>
        <v>12</v>
      </c>
      <c r="D1552" s="83">
        <f>if(U1552, OFFSET(Sheet1!$P$9, 2*B1551-1, 0),T1551)</f>
        <v>6325.479021</v>
      </c>
      <c r="E1552" s="100">
        <f t="array" ref="E1552">index(Sheet1!$C$25:$H$42, C1552,B1552)</f>
        <v>169.0258934</v>
      </c>
      <c r="F1552" s="100">
        <f t="array" ref="F1552">index(Sheet1!$C$25:$H$42, C1552+1,B1552)</f>
        <v>183.1113845</v>
      </c>
      <c r="G1552" s="94">
        <f t="array" ref="G1552">index(Sheet1!$B$25:$B$42, C1552,1)</f>
        <v>6000</v>
      </c>
      <c r="H1552" s="94">
        <f t="array" ref="H1552">index(Sheet1!$B$25:$B$42, C1552+1,1)</f>
        <v>6500</v>
      </c>
      <c r="I1552" s="100">
        <f t="shared" si="17"/>
        <v>178.1949572</v>
      </c>
      <c r="J1552" s="100">
        <f t="array" ref="J1552">index(Sheet1!$F$47:$K$64, C1552,B1552)</f>
        <v>1347.9453</v>
      </c>
      <c r="K1552" s="100">
        <f t="array" ref="K1552">index(Sheet1!$F$47:$K$64, C1552+1,B1552)</f>
        <v>1289.79864</v>
      </c>
      <c r="L1552" s="102">
        <f t="shared" si="18"/>
        <v>1310.094264</v>
      </c>
      <c r="M1552" s="83">
        <f>L1552/( 0.5*Sheet1!$F$18/12)</f>
        <v>1256.30559</v>
      </c>
      <c r="N1552" s="83">
        <f t="shared" si="19"/>
        <v>0.3606964082</v>
      </c>
      <c r="O1552" s="83">
        <f t="shared" si="20"/>
        <v>597.1824617</v>
      </c>
      <c r="P1552" s="83">
        <f t="shared" si="21"/>
        <v>0.1714563485</v>
      </c>
      <c r="Q1552" s="83">
        <f t="shared" si="22"/>
        <v>1</v>
      </c>
      <c r="R1552" s="86">
        <f t="shared" si="31"/>
        <v>178.2365039</v>
      </c>
      <c r="S1552" s="83" t="str">
        <f>min(R1552, offset(Sheet1!$K$9,B1552-1,0))</f>
        <v>#DIV/0!</v>
      </c>
      <c r="T1552" s="83">
        <f t="shared" si="30"/>
        <v>6326.953829</v>
      </c>
      <c r="U1552" s="83">
        <f t="shared" si="26"/>
        <v>0</v>
      </c>
      <c r="V1552" s="83" t="str">
        <f t="shared" si="27"/>
        <v>#DIV/0!</v>
      </c>
      <c r="W1552" s="83" t="str">
        <f t="shared" si="28"/>
        <v>#DIV/0!</v>
      </c>
    </row>
    <row r="1553" ht="12.75" customHeight="1">
      <c r="A1553" s="83">
        <f t="shared" si="29"/>
        <v>31.62</v>
      </c>
      <c r="B1553" s="83">
        <f>IF( ISERROR( MATCH(R1552,Sheet1!$K$9:$K$13,1) ), 1,  MATCH(R1552,Sheet1!$K$9:$K$13,1)+1)</f>
        <v>4</v>
      </c>
      <c r="C1553" s="94">
        <f>IF( ISERROR( MATCH(D1553,Sheet1!$B$25:$B$42) ), 1, MATCH(D1553,Sheet1!$B$25:$B$42))</f>
        <v>12</v>
      </c>
      <c r="D1553" s="83">
        <f>if(U1553, OFFSET(Sheet1!$P$9, 2*B1552-1, 0),T1552)</f>
        <v>6326.953829</v>
      </c>
      <c r="E1553" s="100">
        <f t="array" ref="E1553">index(Sheet1!$C$25:$H$42, C1553,B1553)</f>
        <v>169.0258934</v>
      </c>
      <c r="F1553" s="100">
        <f t="array" ref="F1553">index(Sheet1!$C$25:$H$42, C1553+1,B1553)</f>
        <v>183.1113845</v>
      </c>
      <c r="G1553" s="94">
        <f t="array" ref="G1553">index(Sheet1!$B$25:$B$42, C1553,1)</f>
        <v>6000</v>
      </c>
      <c r="H1553" s="94">
        <f t="array" ref="H1553">index(Sheet1!$B$25:$B$42, C1553+1,1)</f>
        <v>6500</v>
      </c>
      <c r="I1553" s="100">
        <f t="shared" si="17"/>
        <v>178.2365039</v>
      </c>
      <c r="J1553" s="100">
        <f t="array" ref="J1553">index(Sheet1!$F$47:$K$64, C1553,B1553)</f>
        <v>1347.9453</v>
      </c>
      <c r="K1553" s="100">
        <f t="array" ref="K1553">index(Sheet1!$F$47:$K$64, C1553+1,B1553)</f>
        <v>1289.79864</v>
      </c>
      <c r="L1553" s="102">
        <f t="shared" si="18"/>
        <v>1309.922754</v>
      </c>
      <c r="M1553" s="83">
        <f>L1553/( 0.5*Sheet1!$F$18/12)</f>
        <v>1256.141121</v>
      </c>
      <c r="N1553" s="83">
        <f t="shared" si="19"/>
        <v>0.3606491878</v>
      </c>
      <c r="O1553" s="83">
        <f t="shared" si="20"/>
        <v>597.4609646</v>
      </c>
      <c r="P1553" s="83">
        <f t="shared" si="21"/>
        <v>0.1715363091</v>
      </c>
      <c r="Q1553" s="83">
        <f t="shared" si="22"/>
        <v>1</v>
      </c>
      <c r="R1553" s="86">
        <f t="shared" si="31"/>
        <v>178.2780228</v>
      </c>
      <c r="S1553" s="83" t="str">
        <f>min(R1553, offset(Sheet1!$K$9,B1553-1,0))</f>
        <v>#DIV/0!</v>
      </c>
      <c r="T1553" s="83">
        <f t="shared" si="30"/>
        <v>6328.427646</v>
      </c>
      <c r="U1553" s="83">
        <f t="shared" si="26"/>
        <v>0</v>
      </c>
      <c r="V1553" s="83" t="str">
        <f t="shared" si="27"/>
        <v>#DIV/0!</v>
      </c>
      <c r="W1553" s="83" t="str">
        <f t="shared" si="28"/>
        <v>#DIV/0!</v>
      </c>
    </row>
    <row r="1554" ht="12.75" customHeight="1">
      <c r="A1554" s="83">
        <f t="shared" si="29"/>
        <v>31.64</v>
      </c>
      <c r="B1554" s="83">
        <f>IF( ISERROR( MATCH(R1553,Sheet1!$K$9:$K$13,1) ), 1,  MATCH(R1553,Sheet1!$K$9:$K$13,1)+1)</f>
        <v>4</v>
      </c>
      <c r="C1554" s="94">
        <f>IF( ISERROR( MATCH(D1554,Sheet1!$B$25:$B$42) ), 1, MATCH(D1554,Sheet1!$B$25:$B$42))</f>
        <v>12</v>
      </c>
      <c r="D1554" s="83">
        <f>if(U1554, OFFSET(Sheet1!$P$9, 2*B1553-1, 0),T1553)</f>
        <v>6328.427646</v>
      </c>
      <c r="E1554" s="100">
        <f t="array" ref="E1554">index(Sheet1!$C$25:$H$42, C1554,B1554)</f>
        <v>169.0258934</v>
      </c>
      <c r="F1554" s="100">
        <f t="array" ref="F1554">index(Sheet1!$C$25:$H$42, C1554+1,B1554)</f>
        <v>183.1113845</v>
      </c>
      <c r="G1554" s="94">
        <f t="array" ref="G1554">index(Sheet1!$B$25:$B$42, C1554,1)</f>
        <v>6000</v>
      </c>
      <c r="H1554" s="94">
        <f t="array" ref="H1554">index(Sheet1!$B$25:$B$42, C1554+1,1)</f>
        <v>6500</v>
      </c>
      <c r="I1554" s="100">
        <f t="shared" si="17"/>
        <v>178.2780228</v>
      </c>
      <c r="J1554" s="100">
        <f t="array" ref="J1554">index(Sheet1!$F$47:$K$64, C1554,B1554)</f>
        <v>1347.9453</v>
      </c>
      <c r="K1554" s="100">
        <f t="array" ref="K1554">index(Sheet1!$F$47:$K$64, C1554+1,B1554)</f>
        <v>1289.79864</v>
      </c>
      <c r="L1554" s="102">
        <f t="shared" si="18"/>
        <v>1309.751359</v>
      </c>
      <c r="M1554" s="83">
        <f>L1554/( 0.5*Sheet1!$F$18/12)</f>
        <v>1255.976763</v>
      </c>
      <c r="N1554" s="83">
        <f t="shared" si="19"/>
        <v>0.3606019991</v>
      </c>
      <c r="O1554" s="83">
        <f t="shared" si="20"/>
        <v>597.7393452</v>
      </c>
      <c r="P1554" s="83">
        <f t="shared" si="21"/>
        <v>0.1716162346</v>
      </c>
      <c r="Q1554" s="83">
        <f t="shared" si="22"/>
        <v>1</v>
      </c>
      <c r="R1554" s="86">
        <f t="shared" si="31"/>
        <v>178.3195138</v>
      </c>
      <c r="S1554" s="83" t="str">
        <f>min(R1554, offset(Sheet1!$K$9,B1554-1,0))</f>
        <v>#DIV/0!</v>
      </c>
      <c r="T1554" s="83">
        <f t="shared" si="30"/>
        <v>6329.900473</v>
      </c>
      <c r="U1554" s="83">
        <f t="shared" si="26"/>
        <v>0</v>
      </c>
      <c r="V1554" s="83" t="str">
        <f t="shared" si="27"/>
        <v>#DIV/0!</v>
      </c>
      <c r="W1554" s="83" t="str">
        <f t="shared" si="28"/>
        <v>#DIV/0!</v>
      </c>
    </row>
    <row r="1555" ht="12.75" customHeight="1">
      <c r="A1555" s="83">
        <f t="shared" si="29"/>
        <v>31.66</v>
      </c>
      <c r="B1555" s="83">
        <f>IF( ISERROR( MATCH(R1554,Sheet1!$K$9:$K$13,1) ), 1,  MATCH(R1554,Sheet1!$K$9:$K$13,1)+1)</f>
        <v>4</v>
      </c>
      <c r="C1555" s="94">
        <f>IF( ISERROR( MATCH(D1555,Sheet1!$B$25:$B$42) ), 1, MATCH(D1555,Sheet1!$B$25:$B$42))</f>
        <v>12</v>
      </c>
      <c r="D1555" s="83">
        <f>if(U1555, OFFSET(Sheet1!$P$9, 2*B1554-1, 0),T1554)</f>
        <v>6329.900473</v>
      </c>
      <c r="E1555" s="100">
        <f t="array" ref="E1555">index(Sheet1!$C$25:$H$42, C1555,B1555)</f>
        <v>169.0258934</v>
      </c>
      <c r="F1555" s="100">
        <f t="array" ref="F1555">index(Sheet1!$C$25:$H$42, C1555+1,B1555)</f>
        <v>183.1113845</v>
      </c>
      <c r="G1555" s="94">
        <f t="array" ref="G1555">index(Sheet1!$B$25:$B$42, C1555,1)</f>
        <v>6000</v>
      </c>
      <c r="H1555" s="94">
        <f t="array" ref="H1555">index(Sheet1!$B$25:$B$42, C1555+1,1)</f>
        <v>6500</v>
      </c>
      <c r="I1555" s="100">
        <f t="shared" si="17"/>
        <v>178.3195138</v>
      </c>
      <c r="J1555" s="100">
        <f t="array" ref="J1555">index(Sheet1!$F$47:$K$64, C1555,B1555)</f>
        <v>1347.9453</v>
      </c>
      <c r="K1555" s="100">
        <f t="array" ref="K1555">index(Sheet1!$F$47:$K$64, C1555+1,B1555)</f>
        <v>1289.79864</v>
      </c>
      <c r="L1555" s="102">
        <f t="shared" si="18"/>
        <v>1309.580079</v>
      </c>
      <c r="M1555" s="83">
        <f>L1555/( 0.5*Sheet1!$F$18/12)</f>
        <v>1255.812515</v>
      </c>
      <c r="N1555" s="83">
        <f t="shared" si="19"/>
        <v>0.3605548422</v>
      </c>
      <c r="O1555" s="83">
        <f t="shared" si="20"/>
        <v>598.0176035</v>
      </c>
      <c r="P1555" s="83">
        <f t="shared" si="21"/>
        <v>0.171696125</v>
      </c>
      <c r="Q1555" s="83">
        <f t="shared" si="22"/>
        <v>1</v>
      </c>
      <c r="R1555" s="86">
        <f t="shared" si="31"/>
        <v>178.3609769</v>
      </c>
      <c r="S1555" s="83" t="str">
        <f>min(R1555, offset(Sheet1!$K$9,B1555-1,0))</f>
        <v>#DIV/0!</v>
      </c>
      <c r="T1555" s="83">
        <f t="shared" si="30"/>
        <v>6331.372309</v>
      </c>
      <c r="U1555" s="83">
        <f t="shared" si="26"/>
        <v>0</v>
      </c>
      <c r="V1555" s="83" t="str">
        <f t="shared" si="27"/>
        <v>#DIV/0!</v>
      </c>
      <c r="W1555" s="83" t="str">
        <f t="shared" si="28"/>
        <v>#DIV/0!</v>
      </c>
    </row>
    <row r="1556" ht="12.75" customHeight="1">
      <c r="A1556" s="83">
        <f t="shared" si="29"/>
        <v>31.68</v>
      </c>
      <c r="B1556" s="83">
        <f>IF( ISERROR( MATCH(R1555,Sheet1!$K$9:$K$13,1) ), 1,  MATCH(R1555,Sheet1!$K$9:$K$13,1)+1)</f>
        <v>4</v>
      </c>
      <c r="C1556" s="94">
        <f>IF( ISERROR( MATCH(D1556,Sheet1!$B$25:$B$42) ), 1, MATCH(D1556,Sheet1!$B$25:$B$42))</f>
        <v>12</v>
      </c>
      <c r="D1556" s="83">
        <f>if(U1556, OFFSET(Sheet1!$P$9, 2*B1555-1, 0),T1555)</f>
        <v>6331.372309</v>
      </c>
      <c r="E1556" s="100">
        <f t="array" ref="E1556">index(Sheet1!$C$25:$H$42, C1556,B1556)</f>
        <v>169.0258934</v>
      </c>
      <c r="F1556" s="100">
        <f t="array" ref="F1556">index(Sheet1!$C$25:$H$42, C1556+1,B1556)</f>
        <v>183.1113845</v>
      </c>
      <c r="G1556" s="94">
        <f t="array" ref="G1556">index(Sheet1!$B$25:$B$42, C1556,1)</f>
        <v>6000</v>
      </c>
      <c r="H1556" s="94">
        <f t="array" ref="H1556">index(Sheet1!$B$25:$B$42, C1556+1,1)</f>
        <v>6500</v>
      </c>
      <c r="I1556" s="100">
        <f t="shared" si="17"/>
        <v>178.3609769</v>
      </c>
      <c r="J1556" s="100">
        <f t="array" ref="J1556">index(Sheet1!$F$47:$K$64, C1556,B1556)</f>
        <v>1347.9453</v>
      </c>
      <c r="K1556" s="100">
        <f t="array" ref="K1556">index(Sheet1!$F$47:$K$64, C1556+1,B1556)</f>
        <v>1289.79864</v>
      </c>
      <c r="L1556" s="102">
        <f t="shared" si="18"/>
        <v>1309.408914</v>
      </c>
      <c r="M1556" s="83">
        <f>L1556/( 0.5*Sheet1!$F$18/12)</f>
        <v>1255.648378</v>
      </c>
      <c r="N1556" s="83">
        <f t="shared" si="19"/>
        <v>0.360507717</v>
      </c>
      <c r="O1556" s="83">
        <f t="shared" si="20"/>
        <v>598.2957394</v>
      </c>
      <c r="P1556" s="83">
        <f t="shared" si="21"/>
        <v>0.1717759803</v>
      </c>
      <c r="Q1556" s="83">
        <f t="shared" si="22"/>
        <v>1</v>
      </c>
      <c r="R1556" s="86">
        <f t="shared" si="31"/>
        <v>178.4024121</v>
      </c>
      <c r="S1556" s="83" t="str">
        <f>min(R1556, offset(Sheet1!$K$9,B1556-1,0))</f>
        <v>#DIV/0!</v>
      </c>
      <c r="T1556" s="83">
        <f t="shared" si="30"/>
        <v>6332.843155</v>
      </c>
      <c r="U1556" s="83">
        <f t="shared" si="26"/>
        <v>0</v>
      </c>
      <c r="V1556" s="83" t="str">
        <f t="shared" si="27"/>
        <v>#DIV/0!</v>
      </c>
      <c r="W1556" s="83" t="str">
        <f t="shared" si="28"/>
        <v>#DIV/0!</v>
      </c>
    </row>
    <row r="1557" ht="12.75" customHeight="1">
      <c r="A1557" s="83">
        <f t="shared" si="29"/>
        <v>31.7</v>
      </c>
      <c r="B1557" s="83">
        <f>IF( ISERROR( MATCH(R1556,Sheet1!$K$9:$K$13,1) ), 1,  MATCH(R1556,Sheet1!$K$9:$K$13,1)+1)</f>
        <v>4</v>
      </c>
      <c r="C1557" s="94">
        <f>IF( ISERROR( MATCH(D1557,Sheet1!$B$25:$B$42) ), 1, MATCH(D1557,Sheet1!$B$25:$B$42))</f>
        <v>12</v>
      </c>
      <c r="D1557" s="83">
        <f>if(U1557, OFFSET(Sheet1!$P$9, 2*B1556-1, 0),T1556)</f>
        <v>6332.843155</v>
      </c>
      <c r="E1557" s="100">
        <f t="array" ref="E1557">index(Sheet1!$C$25:$H$42, C1557,B1557)</f>
        <v>169.0258934</v>
      </c>
      <c r="F1557" s="100">
        <f t="array" ref="F1557">index(Sheet1!$C$25:$H$42, C1557+1,B1557)</f>
        <v>183.1113845</v>
      </c>
      <c r="G1557" s="94">
        <f t="array" ref="G1557">index(Sheet1!$B$25:$B$42, C1557,1)</f>
        <v>6000</v>
      </c>
      <c r="H1557" s="94">
        <f t="array" ref="H1557">index(Sheet1!$B$25:$B$42, C1557+1,1)</f>
        <v>6500</v>
      </c>
      <c r="I1557" s="100">
        <f t="shared" si="17"/>
        <v>178.4024121</v>
      </c>
      <c r="J1557" s="100">
        <f t="array" ref="J1557">index(Sheet1!$F$47:$K$64, C1557,B1557)</f>
        <v>1347.9453</v>
      </c>
      <c r="K1557" s="100">
        <f t="array" ref="K1557">index(Sheet1!$F$47:$K$64, C1557+1,B1557)</f>
        <v>1289.79864</v>
      </c>
      <c r="L1557" s="102">
        <f t="shared" si="18"/>
        <v>1309.237864</v>
      </c>
      <c r="M1557" s="83">
        <f>L1557/( 0.5*Sheet1!$F$18/12)</f>
        <v>1255.484351</v>
      </c>
      <c r="N1557" s="83">
        <f t="shared" si="19"/>
        <v>0.3604606234</v>
      </c>
      <c r="O1557" s="83">
        <f t="shared" si="20"/>
        <v>598.5737529</v>
      </c>
      <c r="P1557" s="83">
        <f t="shared" si="21"/>
        <v>0.1718558004</v>
      </c>
      <c r="Q1557" s="83">
        <f t="shared" si="22"/>
        <v>1</v>
      </c>
      <c r="R1557" s="86">
        <f t="shared" si="31"/>
        <v>178.4438194</v>
      </c>
      <c r="S1557" s="83" t="str">
        <f>min(R1557, offset(Sheet1!$K$9,B1557-1,0))</f>
        <v>#DIV/0!</v>
      </c>
      <c r="T1557" s="83">
        <f t="shared" si="30"/>
        <v>6334.313013</v>
      </c>
      <c r="U1557" s="83">
        <f t="shared" si="26"/>
        <v>0</v>
      </c>
      <c r="V1557" s="83" t="str">
        <f t="shared" si="27"/>
        <v>#DIV/0!</v>
      </c>
      <c r="W1557" s="83" t="str">
        <f t="shared" si="28"/>
        <v>#DIV/0!</v>
      </c>
    </row>
    <row r="1558" ht="12.75" customHeight="1">
      <c r="A1558" s="83">
        <f t="shared" si="29"/>
        <v>31.72</v>
      </c>
      <c r="B1558" s="83">
        <f>IF( ISERROR( MATCH(R1557,Sheet1!$K$9:$K$13,1) ), 1,  MATCH(R1557,Sheet1!$K$9:$K$13,1)+1)</f>
        <v>4</v>
      </c>
      <c r="C1558" s="94">
        <f>IF( ISERROR( MATCH(D1558,Sheet1!$B$25:$B$42) ), 1, MATCH(D1558,Sheet1!$B$25:$B$42))</f>
        <v>12</v>
      </c>
      <c r="D1558" s="83">
        <f>if(U1558, OFFSET(Sheet1!$P$9, 2*B1557-1, 0),T1557)</f>
        <v>6334.313013</v>
      </c>
      <c r="E1558" s="100">
        <f t="array" ref="E1558">index(Sheet1!$C$25:$H$42, C1558,B1558)</f>
        <v>169.0258934</v>
      </c>
      <c r="F1558" s="100">
        <f t="array" ref="F1558">index(Sheet1!$C$25:$H$42, C1558+1,B1558)</f>
        <v>183.1113845</v>
      </c>
      <c r="G1558" s="94">
        <f t="array" ref="G1558">index(Sheet1!$B$25:$B$42, C1558,1)</f>
        <v>6000</v>
      </c>
      <c r="H1558" s="94">
        <f t="array" ref="H1558">index(Sheet1!$B$25:$B$42, C1558+1,1)</f>
        <v>6500</v>
      </c>
      <c r="I1558" s="100">
        <f t="shared" si="17"/>
        <v>178.4438194</v>
      </c>
      <c r="J1558" s="100">
        <f t="array" ref="J1558">index(Sheet1!$F$47:$K$64, C1558,B1558)</f>
        <v>1347.9453</v>
      </c>
      <c r="K1558" s="100">
        <f t="array" ref="K1558">index(Sheet1!$F$47:$K$64, C1558+1,B1558)</f>
        <v>1289.79864</v>
      </c>
      <c r="L1558" s="102">
        <f t="shared" si="18"/>
        <v>1309.06693</v>
      </c>
      <c r="M1558" s="83">
        <f>L1558/( 0.5*Sheet1!$F$18/12)</f>
        <v>1255.320435</v>
      </c>
      <c r="N1558" s="83">
        <f t="shared" si="19"/>
        <v>0.3604135615</v>
      </c>
      <c r="O1558" s="83">
        <f t="shared" si="20"/>
        <v>598.851644</v>
      </c>
      <c r="P1558" s="83">
        <f t="shared" si="21"/>
        <v>0.1719355854</v>
      </c>
      <c r="Q1558" s="83">
        <f t="shared" si="22"/>
        <v>1</v>
      </c>
      <c r="R1558" s="86">
        <f t="shared" si="31"/>
        <v>178.4851989</v>
      </c>
      <c r="S1558" s="83" t="str">
        <f>min(R1558, offset(Sheet1!$K$9,B1558-1,0))</f>
        <v>#DIV/0!</v>
      </c>
      <c r="T1558" s="83">
        <f t="shared" si="30"/>
        <v>6335.781882</v>
      </c>
      <c r="U1558" s="83">
        <f t="shared" si="26"/>
        <v>0</v>
      </c>
      <c r="V1558" s="83" t="str">
        <f t="shared" si="27"/>
        <v>#DIV/0!</v>
      </c>
      <c r="W1558" s="83" t="str">
        <f t="shared" si="28"/>
        <v>#DIV/0!</v>
      </c>
    </row>
    <row r="1559" ht="12.75" customHeight="1">
      <c r="A1559" s="83">
        <f t="shared" si="29"/>
        <v>31.74</v>
      </c>
      <c r="B1559" s="83">
        <f>IF( ISERROR( MATCH(R1558,Sheet1!$K$9:$K$13,1) ), 1,  MATCH(R1558,Sheet1!$K$9:$K$13,1)+1)</f>
        <v>4</v>
      </c>
      <c r="C1559" s="94">
        <f>IF( ISERROR( MATCH(D1559,Sheet1!$B$25:$B$42) ), 1, MATCH(D1559,Sheet1!$B$25:$B$42))</f>
        <v>12</v>
      </c>
      <c r="D1559" s="83">
        <f>if(U1559, OFFSET(Sheet1!$P$9, 2*B1558-1, 0),T1558)</f>
        <v>6335.781882</v>
      </c>
      <c r="E1559" s="100">
        <f t="array" ref="E1559">index(Sheet1!$C$25:$H$42, C1559,B1559)</f>
        <v>169.0258934</v>
      </c>
      <c r="F1559" s="100">
        <f t="array" ref="F1559">index(Sheet1!$C$25:$H$42, C1559+1,B1559)</f>
        <v>183.1113845</v>
      </c>
      <c r="G1559" s="94">
        <f t="array" ref="G1559">index(Sheet1!$B$25:$B$42, C1559,1)</f>
        <v>6000</v>
      </c>
      <c r="H1559" s="94">
        <f t="array" ref="H1559">index(Sheet1!$B$25:$B$42, C1559+1,1)</f>
        <v>6500</v>
      </c>
      <c r="I1559" s="100">
        <f t="shared" si="17"/>
        <v>178.4851989</v>
      </c>
      <c r="J1559" s="100">
        <f t="array" ref="J1559">index(Sheet1!$F$47:$K$64, C1559,B1559)</f>
        <v>1347.9453</v>
      </c>
      <c r="K1559" s="100">
        <f t="array" ref="K1559">index(Sheet1!$F$47:$K$64, C1559+1,B1559)</f>
        <v>1289.79864</v>
      </c>
      <c r="L1559" s="102">
        <f t="shared" si="18"/>
        <v>1308.89611</v>
      </c>
      <c r="M1559" s="83">
        <f>L1559/( 0.5*Sheet1!$F$18/12)</f>
        <v>1255.156629</v>
      </c>
      <c r="N1559" s="83">
        <f t="shared" si="19"/>
        <v>0.3603665313</v>
      </c>
      <c r="O1559" s="83">
        <f t="shared" si="20"/>
        <v>599.1294126</v>
      </c>
      <c r="P1559" s="83">
        <f t="shared" si="21"/>
        <v>0.1720153352</v>
      </c>
      <c r="Q1559" s="83">
        <f t="shared" si="22"/>
        <v>1</v>
      </c>
      <c r="R1559" s="86">
        <f t="shared" si="31"/>
        <v>178.5265505</v>
      </c>
      <c r="S1559" s="83" t="str">
        <f>min(R1559, offset(Sheet1!$K$9,B1559-1,0))</f>
        <v>#DIV/0!</v>
      </c>
      <c r="T1559" s="83">
        <f t="shared" si="30"/>
        <v>6337.249763</v>
      </c>
      <c r="U1559" s="83">
        <f t="shared" si="26"/>
        <v>0</v>
      </c>
      <c r="V1559" s="83" t="str">
        <f t="shared" si="27"/>
        <v>#DIV/0!</v>
      </c>
      <c r="W1559" s="83" t="str">
        <f t="shared" si="28"/>
        <v>#DIV/0!</v>
      </c>
    </row>
    <row r="1560" ht="12.75" customHeight="1">
      <c r="A1560" s="83">
        <f t="shared" si="29"/>
        <v>31.76</v>
      </c>
      <c r="B1560" s="83">
        <f>IF( ISERROR( MATCH(R1559,Sheet1!$K$9:$K$13,1) ), 1,  MATCH(R1559,Sheet1!$K$9:$K$13,1)+1)</f>
        <v>4</v>
      </c>
      <c r="C1560" s="94">
        <f>IF( ISERROR( MATCH(D1560,Sheet1!$B$25:$B$42) ), 1, MATCH(D1560,Sheet1!$B$25:$B$42))</f>
        <v>12</v>
      </c>
      <c r="D1560" s="83">
        <f>if(U1560, OFFSET(Sheet1!$P$9, 2*B1559-1, 0),T1559)</f>
        <v>6337.249763</v>
      </c>
      <c r="E1560" s="100">
        <f t="array" ref="E1560">index(Sheet1!$C$25:$H$42, C1560,B1560)</f>
        <v>169.0258934</v>
      </c>
      <c r="F1560" s="100">
        <f t="array" ref="F1560">index(Sheet1!$C$25:$H$42, C1560+1,B1560)</f>
        <v>183.1113845</v>
      </c>
      <c r="G1560" s="94">
        <f t="array" ref="G1560">index(Sheet1!$B$25:$B$42, C1560,1)</f>
        <v>6000</v>
      </c>
      <c r="H1560" s="94">
        <f t="array" ref="H1560">index(Sheet1!$B$25:$B$42, C1560+1,1)</f>
        <v>6500</v>
      </c>
      <c r="I1560" s="100">
        <f t="shared" si="17"/>
        <v>178.5265505</v>
      </c>
      <c r="J1560" s="100">
        <f t="array" ref="J1560">index(Sheet1!$F$47:$K$64, C1560,B1560)</f>
        <v>1347.9453</v>
      </c>
      <c r="K1560" s="100">
        <f t="array" ref="K1560">index(Sheet1!$F$47:$K$64, C1560+1,B1560)</f>
        <v>1289.79864</v>
      </c>
      <c r="L1560" s="102">
        <f t="shared" si="18"/>
        <v>1308.725405</v>
      </c>
      <c r="M1560" s="83">
        <f>L1560/( 0.5*Sheet1!$F$18/12)</f>
        <v>1254.992932</v>
      </c>
      <c r="N1560" s="83">
        <f t="shared" si="19"/>
        <v>0.3603195327</v>
      </c>
      <c r="O1560" s="83">
        <f t="shared" si="20"/>
        <v>599.4070587</v>
      </c>
      <c r="P1560" s="83">
        <f t="shared" si="21"/>
        <v>0.1720950499</v>
      </c>
      <c r="Q1560" s="83">
        <f t="shared" si="22"/>
        <v>1</v>
      </c>
      <c r="R1560" s="86">
        <f t="shared" si="31"/>
        <v>178.5678743</v>
      </c>
      <c r="S1560" s="83" t="str">
        <f>min(R1560, offset(Sheet1!$K$9,B1560-1,0))</f>
        <v>#DIV/0!</v>
      </c>
      <c r="T1560" s="83">
        <f t="shared" si="30"/>
        <v>6338.716657</v>
      </c>
      <c r="U1560" s="83">
        <f t="shared" si="26"/>
        <v>0</v>
      </c>
      <c r="V1560" s="83" t="str">
        <f t="shared" si="27"/>
        <v>#DIV/0!</v>
      </c>
      <c r="W1560" s="83" t="str">
        <f t="shared" si="28"/>
        <v>#DIV/0!</v>
      </c>
    </row>
    <row r="1561" ht="12.75" customHeight="1">
      <c r="A1561" s="83">
        <f t="shared" si="29"/>
        <v>31.78</v>
      </c>
      <c r="B1561" s="83">
        <f>IF( ISERROR( MATCH(R1560,Sheet1!$K$9:$K$13,1) ), 1,  MATCH(R1560,Sheet1!$K$9:$K$13,1)+1)</f>
        <v>4</v>
      </c>
      <c r="C1561" s="94">
        <f>IF( ISERROR( MATCH(D1561,Sheet1!$B$25:$B$42) ), 1, MATCH(D1561,Sheet1!$B$25:$B$42))</f>
        <v>12</v>
      </c>
      <c r="D1561" s="83">
        <f>if(U1561, OFFSET(Sheet1!$P$9, 2*B1560-1, 0),T1560)</f>
        <v>6338.716657</v>
      </c>
      <c r="E1561" s="100">
        <f t="array" ref="E1561">index(Sheet1!$C$25:$H$42, C1561,B1561)</f>
        <v>169.0258934</v>
      </c>
      <c r="F1561" s="100">
        <f t="array" ref="F1561">index(Sheet1!$C$25:$H$42, C1561+1,B1561)</f>
        <v>183.1113845</v>
      </c>
      <c r="G1561" s="94">
        <f t="array" ref="G1561">index(Sheet1!$B$25:$B$42, C1561,1)</f>
        <v>6000</v>
      </c>
      <c r="H1561" s="94">
        <f t="array" ref="H1561">index(Sheet1!$B$25:$B$42, C1561+1,1)</f>
        <v>6500</v>
      </c>
      <c r="I1561" s="100">
        <f t="shared" si="17"/>
        <v>178.5678743</v>
      </c>
      <c r="J1561" s="100">
        <f t="array" ref="J1561">index(Sheet1!$F$47:$K$64, C1561,B1561)</f>
        <v>1347.9453</v>
      </c>
      <c r="K1561" s="100">
        <f t="array" ref="K1561">index(Sheet1!$F$47:$K$64, C1561+1,B1561)</f>
        <v>1289.79864</v>
      </c>
      <c r="L1561" s="102">
        <f t="shared" si="18"/>
        <v>1308.554815</v>
      </c>
      <c r="M1561" s="83">
        <f>L1561/( 0.5*Sheet1!$F$18/12)</f>
        <v>1254.829346</v>
      </c>
      <c r="N1561" s="83">
        <f t="shared" si="19"/>
        <v>0.3602725657</v>
      </c>
      <c r="O1561" s="83">
        <f t="shared" si="20"/>
        <v>599.6845823</v>
      </c>
      <c r="P1561" s="83">
        <f t="shared" si="21"/>
        <v>0.1721747293</v>
      </c>
      <c r="Q1561" s="83">
        <f t="shared" si="22"/>
        <v>1</v>
      </c>
      <c r="R1561" s="86">
        <f t="shared" si="31"/>
        <v>178.6091704</v>
      </c>
      <c r="S1561" s="83" t="str">
        <f>min(R1561, offset(Sheet1!$K$9,B1561-1,0))</f>
        <v>#DIV/0!</v>
      </c>
      <c r="T1561" s="83">
        <f t="shared" si="30"/>
        <v>6340.182563</v>
      </c>
      <c r="U1561" s="83">
        <f t="shared" si="26"/>
        <v>0</v>
      </c>
      <c r="V1561" s="83" t="str">
        <f t="shared" si="27"/>
        <v>#DIV/0!</v>
      </c>
      <c r="W1561" s="83" t="str">
        <f t="shared" si="28"/>
        <v>#DIV/0!</v>
      </c>
    </row>
    <row r="1562" ht="12.75" customHeight="1">
      <c r="A1562" s="83">
        <f t="shared" si="29"/>
        <v>31.8</v>
      </c>
      <c r="B1562" s="83">
        <f>IF( ISERROR( MATCH(R1561,Sheet1!$K$9:$K$13,1) ), 1,  MATCH(R1561,Sheet1!$K$9:$K$13,1)+1)</f>
        <v>4</v>
      </c>
      <c r="C1562" s="94">
        <f>IF( ISERROR( MATCH(D1562,Sheet1!$B$25:$B$42) ), 1, MATCH(D1562,Sheet1!$B$25:$B$42))</f>
        <v>12</v>
      </c>
      <c r="D1562" s="83">
        <f>if(U1562, OFFSET(Sheet1!$P$9, 2*B1561-1, 0),T1561)</f>
        <v>6340.182563</v>
      </c>
      <c r="E1562" s="100">
        <f t="array" ref="E1562">index(Sheet1!$C$25:$H$42, C1562,B1562)</f>
        <v>169.0258934</v>
      </c>
      <c r="F1562" s="100">
        <f t="array" ref="F1562">index(Sheet1!$C$25:$H$42, C1562+1,B1562)</f>
        <v>183.1113845</v>
      </c>
      <c r="G1562" s="94">
        <f t="array" ref="G1562">index(Sheet1!$B$25:$B$42, C1562,1)</f>
        <v>6000</v>
      </c>
      <c r="H1562" s="94">
        <f t="array" ref="H1562">index(Sheet1!$B$25:$B$42, C1562+1,1)</f>
        <v>6500</v>
      </c>
      <c r="I1562" s="100">
        <f t="shared" si="17"/>
        <v>178.6091704</v>
      </c>
      <c r="J1562" s="100">
        <f t="array" ref="J1562">index(Sheet1!$F$47:$K$64, C1562,B1562)</f>
        <v>1347.9453</v>
      </c>
      <c r="K1562" s="100">
        <f t="array" ref="K1562">index(Sheet1!$F$47:$K$64, C1562+1,B1562)</f>
        <v>1289.79864</v>
      </c>
      <c r="L1562" s="102">
        <f t="shared" si="18"/>
        <v>1308.38434</v>
      </c>
      <c r="M1562" s="83">
        <f>L1562/( 0.5*Sheet1!$F$18/12)</f>
        <v>1254.66587</v>
      </c>
      <c r="N1562" s="83">
        <f t="shared" si="19"/>
        <v>0.3602256303</v>
      </c>
      <c r="O1562" s="83">
        <f t="shared" si="20"/>
        <v>599.9619832</v>
      </c>
      <c r="P1562" s="83">
        <f t="shared" si="21"/>
        <v>0.1722543736</v>
      </c>
      <c r="Q1562" s="83">
        <f t="shared" si="22"/>
        <v>1</v>
      </c>
      <c r="R1562" s="86">
        <f t="shared" si="31"/>
        <v>178.6504386</v>
      </c>
      <c r="S1562" s="83" t="str">
        <f>min(R1562, offset(Sheet1!$K$9,B1562-1,0))</f>
        <v>#DIV/0!</v>
      </c>
      <c r="T1562" s="83">
        <f t="shared" si="30"/>
        <v>6341.647483</v>
      </c>
      <c r="U1562" s="83">
        <f t="shared" si="26"/>
        <v>0</v>
      </c>
      <c r="V1562" s="83" t="str">
        <f t="shared" si="27"/>
        <v>#DIV/0!</v>
      </c>
      <c r="W1562" s="83" t="str">
        <f t="shared" si="28"/>
        <v>#DIV/0!</v>
      </c>
    </row>
    <row r="1563" ht="12.75" customHeight="1">
      <c r="A1563" s="83">
        <f t="shared" si="29"/>
        <v>31.82</v>
      </c>
      <c r="B1563" s="83">
        <f>IF( ISERROR( MATCH(R1562,Sheet1!$K$9:$K$13,1) ), 1,  MATCH(R1562,Sheet1!$K$9:$K$13,1)+1)</f>
        <v>4</v>
      </c>
      <c r="C1563" s="94">
        <f>IF( ISERROR( MATCH(D1563,Sheet1!$B$25:$B$42) ), 1, MATCH(D1563,Sheet1!$B$25:$B$42))</f>
        <v>12</v>
      </c>
      <c r="D1563" s="83">
        <f>if(U1563, OFFSET(Sheet1!$P$9, 2*B1562-1, 0),T1562)</f>
        <v>6341.647483</v>
      </c>
      <c r="E1563" s="100">
        <f t="array" ref="E1563">index(Sheet1!$C$25:$H$42, C1563,B1563)</f>
        <v>169.0258934</v>
      </c>
      <c r="F1563" s="100">
        <f t="array" ref="F1563">index(Sheet1!$C$25:$H$42, C1563+1,B1563)</f>
        <v>183.1113845</v>
      </c>
      <c r="G1563" s="94">
        <f t="array" ref="G1563">index(Sheet1!$B$25:$B$42, C1563,1)</f>
        <v>6000</v>
      </c>
      <c r="H1563" s="94">
        <f t="array" ref="H1563">index(Sheet1!$B$25:$B$42, C1563+1,1)</f>
        <v>6500</v>
      </c>
      <c r="I1563" s="100">
        <f t="shared" si="17"/>
        <v>178.6504386</v>
      </c>
      <c r="J1563" s="100">
        <f t="array" ref="J1563">index(Sheet1!$F$47:$K$64, C1563,B1563)</f>
        <v>1347.9453</v>
      </c>
      <c r="K1563" s="100">
        <f t="array" ref="K1563">index(Sheet1!$F$47:$K$64, C1563+1,B1563)</f>
        <v>1289.79864</v>
      </c>
      <c r="L1563" s="102">
        <f t="shared" si="18"/>
        <v>1308.21398</v>
      </c>
      <c r="M1563" s="83">
        <f>L1563/( 0.5*Sheet1!$F$18/12)</f>
        <v>1254.502505</v>
      </c>
      <c r="N1563" s="83">
        <f t="shared" si="19"/>
        <v>0.3601787266</v>
      </c>
      <c r="O1563" s="83">
        <f t="shared" si="20"/>
        <v>600.2392616</v>
      </c>
      <c r="P1563" s="83">
        <f t="shared" si="21"/>
        <v>0.1723339827</v>
      </c>
      <c r="Q1563" s="83">
        <f t="shared" si="22"/>
        <v>1</v>
      </c>
      <c r="R1563" s="86">
        <f t="shared" si="31"/>
        <v>178.6916791</v>
      </c>
      <c r="S1563" s="83" t="str">
        <f>min(R1563, offset(Sheet1!$K$9,B1563-1,0))</f>
        <v>#DIV/0!</v>
      </c>
      <c r="T1563" s="83">
        <f t="shared" si="30"/>
        <v>6343.111417</v>
      </c>
      <c r="U1563" s="83">
        <f t="shared" si="26"/>
        <v>0</v>
      </c>
      <c r="V1563" s="83" t="str">
        <f t="shared" si="27"/>
        <v>#DIV/0!</v>
      </c>
      <c r="W1563" s="83" t="str">
        <f t="shared" si="28"/>
        <v>#DIV/0!</v>
      </c>
    </row>
    <row r="1564" ht="12.75" customHeight="1">
      <c r="A1564" s="83">
        <f t="shared" si="29"/>
        <v>31.84</v>
      </c>
      <c r="B1564" s="83">
        <f>IF( ISERROR( MATCH(R1563,Sheet1!$K$9:$K$13,1) ), 1,  MATCH(R1563,Sheet1!$K$9:$K$13,1)+1)</f>
        <v>4</v>
      </c>
      <c r="C1564" s="94">
        <f>IF( ISERROR( MATCH(D1564,Sheet1!$B$25:$B$42) ), 1, MATCH(D1564,Sheet1!$B$25:$B$42))</f>
        <v>12</v>
      </c>
      <c r="D1564" s="83">
        <f>if(U1564, OFFSET(Sheet1!$P$9, 2*B1563-1, 0),T1563)</f>
        <v>6343.111417</v>
      </c>
      <c r="E1564" s="100">
        <f t="array" ref="E1564">index(Sheet1!$C$25:$H$42, C1564,B1564)</f>
        <v>169.0258934</v>
      </c>
      <c r="F1564" s="100">
        <f t="array" ref="F1564">index(Sheet1!$C$25:$H$42, C1564+1,B1564)</f>
        <v>183.1113845</v>
      </c>
      <c r="G1564" s="94">
        <f t="array" ref="G1564">index(Sheet1!$B$25:$B$42, C1564,1)</f>
        <v>6000</v>
      </c>
      <c r="H1564" s="94">
        <f t="array" ref="H1564">index(Sheet1!$B$25:$B$42, C1564+1,1)</f>
        <v>6500</v>
      </c>
      <c r="I1564" s="100">
        <f t="shared" si="17"/>
        <v>178.6916791</v>
      </c>
      <c r="J1564" s="100">
        <f t="array" ref="J1564">index(Sheet1!$F$47:$K$64, C1564,B1564)</f>
        <v>1347.9453</v>
      </c>
      <c r="K1564" s="100">
        <f t="array" ref="K1564">index(Sheet1!$F$47:$K$64, C1564+1,B1564)</f>
        <v>1289.79864</v>
      </c>
      <c r="L1564" s="102">
        <f t="shared" si="18"/>
        <v>1308.043734</v>
      </c>
      <c r="M1564" s="83">
        <f>L1564/( 0.5*Sheet1!$F$18/12)</f>
        <v>1254.339249</v>
      </c>
      <c r="N1564" s="83">
        <f t="shared" si="19"/>
        <v>0.3601318543</v>
      </c>
      <c r="O1564" s="83">
        <f t="shared" si="20"/>
        <v>600.5164174</v>
      </c>
      <c r="P1564" s="83">
        <f t="shared" si="21"/>
        <v>0.1724135565</v>
      </c>
      <c r="Q1564" s="83">
        <f t="shared" si="22"/>
        <v>1</v>
      </c>
      <c r="R1564" s="86">
        <f t="shared" si="31"/>
        <v>178.7328918</v>
      </c>
      <c r="S1564" s="83" t="str">
        <f>min(R1564, offset(Sheet1!$K$9,B1564-1,0))</f>
        <v>#DIV/0!</v>
      </c>
      <c r="T1564" s="83">
        <f t="shared" si="30"/>
        <v>6344.574366</v>
      </c>
      <c r="U1564" s="83">
        <f t="shared" si="26"/>
        <v>0</v>
      </c>
      <c r="V1564" s="83" t="str">
        <f t="shared" si="27"/>
        <v>#DIV/0!</v>
      </c>
      <c r="W1564" s="83" t="str">
        <f t="shared" si="28"/>
        <v>#DIV/0!</v>
      </c>
    </row>
    <row r="1565" ht="12.75" customHeight="1">
      <c r="A1565" s="83">
        <f t="shared" si="29"/>
        <v>31.86</v>
      </c>
      <c r="B1565" s="83">
        <f>IF( ISERROR( MATCH(R1564,Sheet1!$K$9:$K$13,1) ), 1,  MATCH(R1564,Sheet1!$K$9:$K$13,1)+1)</f>
        <v>4</v>
      </c>
      <c r="C1565" s="94">
        <f>IF( ISERROR( MATCH(D1565,Sheet1!$B$25:$B$42) ), 1, MATCH(D1565,Sheet1!$B$25:$B$42))</f>
        <v>12</v>
      </c>
      <c r="D1565" s="83">
        <f>if(U1565, OFFSET(Sheet1!$P$9, 2*B1564-1, 0),T1564)</f>
        <v>6344.574366</v>
      </c>
      <c r="E1565" s="100">
        <f t="array" ref="E1565">index(Sheet1!$C$25:$H$42, C1565,B1565)</f>
        <v>169.0258934</v>
      </c>
      <c r="F1565" s="100">
        <f t="array" ref="F1565">index(Sheet1!$C$25:$H$42, C1565+1,B1565)</f>
        <v>183.1113845</v>
      </c>
      <c r="G1565" s="94">
        <f t="array" ref="G1565">index(Sheet1!$B$25:$B$42, C1565,1)</f>
        <v>6000</v>
      </c>
      <c r="H1565" s="94">
        <f t="array" ref="H1565">index(Sheet1!$B$25:$B$42, C1565+1,1)</f>
        <v>6500</v>
      </c>
      <c r="I1565" s="100">
        <f t="shared" si="17"/>
        <v>178.7328918</v>
      </c>
      <c r="J1565" s="100">
        <f t="array" ref="J1565">index(Sheet1!$F$47:$K$64, C1565,B1565)</f>
        <v>1347.9453</v>
      </c>
      <c r="K1565" s="100">
        <f t="array" ref="K1565">index(Sheet1!$F$47:$K$64, C1565+1,B1565)</f>
        <v>1289.79864</v>
      </c>
      <c r="L1565" s="102">
        <f t="shared" si="18"/>
        <v>1307.873603</v>
      </c>
      <c r="M1565" s="83">
        <f>L1565/( 0.5*Sheet1!$F$18/12)</f>
        <v>1254.176103</v>
      </c>
      <c r="N1565" s="83">
        <f t="shared" si="19"/>
        <v>0.3600850137</v>
      </c>
      <c r="O1565" s="83">
        <f t="shared" si="20"/>
        <v>600.7934505</v>
      </c>
      <c r="P1565" s="83">
        <f t="shared" si="21"/>
        <v>0.1724930952</v>
      </c>
      <c r="Q1565" s="83">
        <f t="shared" si="22"/>
        <v>1</v>
      </c>
      <c r="R1565" s="86">
        <f t="shared" si="31"/>
        <v>178.7740767</v>
      </c>
      <c r="S1565" s="83" t="str">
        <f>min(R1565, offset(Sheet1!$K$9,B1565-1,0))</f>
        <v>#DIV/0!</v>
      </c>
      <c r="T1565" s="83">
        <f t="shared" si="30"/>
        <v>6346.036329</v>
      </c>
      <c r="U1565" s="83">
        <f t="shared" si="26"/>
        <v>0</v>
      </c>
      <c r="V1565" s="83" t="str">
        <f t="shared" si="27"/>
        <v>#DIV/0!</v>
      </c>
      <c r="W1565" s="83" t="str">
        <f t="shared" si="28"/>
        <v>#DIV/0!</v>
      </c>
    </row>
    <row r="1566" ht="12.75" customHeight="1">
      <c r="A1566" s="83">
        <f t="shared" si="29"/>
        <v>31.88</v>
      </c>
      <c r="B1566" s="83">
        <f>IF( ISERROR( MATCH(R1565,Sheet1!$K$9:$K$13,1) ), 1,  MATCH(R1565,Sheet1!$K$9:$K$13,1)+1)</f>
        <v>4</v>
      </c>
      <c r="C1566" s="94">
        <f>IF( ISERROR( MATCH(D1566,Sheet1!$B$25:$B$42) ), 1, MATCH(D1566,Sheet1!$B$25:$B$42))</f>
        <v>12</v>
      </c>
      <c r="D1566" s="83">
        <f>if(U1566, OFFSET(Sheet1!$P$9, 2*B1565-1, 0),T1565)</f>
        <v>6346.036329</v>
      </c>
      <c r="E1566" s="100">
        <f t="array" ref="E1566">index(Sheet1!$C$25:$H$42, C1566,B1566)</f>
        <v>169.0258934</v>
      </c>
      <c r="F1566" s="100">
        <f t="array" ref="F1566">index(Sheet1!$C$25:$H$42, C1566+1,B1566)</f>
        <v>183.1113845</v>
      </c>
      <c r="G1566" s="94">
        <f t="array" ref="G1566">index(Sheet1!$B$25:$B$42, C1566,1)</f>
        <v>6000</v>
      </c>
      <c r="H1566" s="94">
        <f t="array" ref="H1566">index(Sheet1!$B$25:$B$42, C1566+1,1)</f>
        <v>6500</v>
      </c>
      <c r="I1566" s="100">
        <f t="shared" si="17"/>
        <v>178.7740767</v>
      </c>
      <c r="J1566" s="100">
        <f t="array" ref="J1566">index(Sheet1!$F$47:$K$64, C1566,B1566)</f>
        <v>1347.9453</v>
      </c>
      <c r="K1566" s="100">
        <f t="array" ref="K1566">index(Sheet1!$F$47:$K$64, C1566+1,B1566)</f>
        <v>1289.79864</v>
      </c>
      <c r="L1566" s="102">
        <f t="shared" si="18"/>
        <v>1307.703586</v>
      </c>
      <c r="M1566" s="83">
        <f>L1566/( 0.5*Sheet1!$F$18/12)</f>
        <v>1254.013066</v>
      </c>
      <c r="N1566" s="83">
        <f t="shared" si="19"/>
        <v>0.3600382045</v>
      </c>
      <c r="O1566" s="83">
        <f t="shared" si="20"/>
        <v>601.070361</v>
      </c>
      <c r="P1566" s="83">
        <f t="shared" si="21"/>
        <v>0.1725725986</v>
      </c>
      <c r="Q1566" s="83">
        <f t="shared" si="22"/>
        <v>1</v>
      </c>
      <c r="R1566" s="86">
        <f t="shared" si="31"/>
        <v>178.8152339</v>
      </c>
      <c r="S1566" s="83" t="str">
        <f>min(R1566, offset(Sheet1!$K$9,B1566-1,0))</f>
        <v>#DIV/0!</v>
      </c>
      <c r="T1566" s="83">
        <f t="shared" si="30"/>
        <v>6347.497309</v>
      </c>
      <c r="U1566" s="83">
        <f t="shared" si="26"/>
        <v>0</v>
      </c>
      <c r="V1566" s="83" t="str">
        <f t="shared" si="27"/>
        <v>#DIV/0!</v>
      </c>
      <c r="W1566" s="83" t="str">
        <f t="shared" si="28"/>
        <v>#DIV/0!</v>
      </c>
    </row>
    <row r="1567" ht="12.75" customHeight="1">
      <c r="A1567" s="83">
        <f t="shared" si="29"/>
        <v>31.9</v>
      </c>
      <c r="B1567" s="83">
        <f>IF( ISERROR( MATCH(R1566,Sheet1!$K$9:$K$13,1) ), 1,  MATCH(R1566,Sheet1!$K$9:$K$13,1)+1)</f>
        <v>4</v>
      </c>
      <c r="C1567" s="94">
        <f>IF( ISERROR( MATCH(D1567,Sheet1!$B$25:$B$42) ), 1, MATCH(D1567,Sheet1!$B$25:$B$42))</f>
        <v>12</v>
      </c>
      <c r="D1567" s="83">
        <f>if(U1567, OFFSET(Sheet1!$P$9, 2*B1566-1, 0),T1566)</f>
        <v>6347.497309</v>
      </c>
      <c r="E1567" s="100">
        <f t="array" ref="E1567">index(Sheet1!$C$25:$H$42, C1567,B1567)</f>
        <v>169.0258934</v>
      </c>
      <c r="F1567" s="100">
        <f t="array" ref="F1567">index(Sheet1!$C$25:$H$42, C1567+1,B1567)</f>
        <v>183.1113845</v>
      </c>
      <c r="G1567" s="94">
        <f t="array" ref="G1567">index(Sheet1!$B$25:$B$42, C1567,1)</f>
        <v>6000</v>
      </c>
      <c r="H1567" s="94">
        <f t="array" ref="H1567">index(Sheet1!$B$25:$B$42, C1567+1,1)</f>
        <v>6500</v>
      </c>
      <c r="I1567" s="100">
        <f t="shared" si="17"/>
        <v>178.8152339</v>
      </c>
      <c r="J1567" s="100">
        <f t="array" ref="J1567">index(Sheet1!$F$47:$K$64, C1567,B1567)</f>
        <v>1347.9453</v>
      </c>
      <c r="K1567" s="100">
        <f t="array" ref="K1567">index(Sheet1!$F$47:$K$64, C1567+1,B1567)</f>
        <v>1289.79864</v>
      </c>
      <c r="L1567" s="102">
        <f t="shared" si="18"/>
        <v>1307.533684</v>
      </c>
      <c r="M1567" s="83">
        <f>L1567/( 0.5*Sheet1!$F$18/12)</f>
        <v>1253.85014</v>
      </c>
      <c r="N1567" s="83">
        <f t="shared" si="19"/>
        <v>0.3599914269</v>
      </c>
      <c r="O1567" s="83">
        <f t="shared" si="20"/>
        <v>601.3471487</v>
      </c>
      <c r="P1567" s="83">
        <f t="shared" si="21"/>
        <v>0.1726520668</v>
      </c>
      <c r="Q1567" s="83">
        <f t="shared" si="22"/>
        <v>1</v>
      </c>
      <c r="R1567" s="86">
        <f t="shared" si="31"/>
        <v>178.8563634</v>
      </c>
      <c r="S1567" s="83" t="str">
        <f>min(R1567, offset(Sheet1!$K$9,B1567-1,0))</f>
        <v>#DIV/0!</v>
      </c>
      <c r="T1567" s="83">
        <f t="shared" si="30"/>
        <v>6348.957304</v>
      </c>
      <c r="U1567" s="83">
        <f t="shared" si="26"/>
        <v>0</v>
      </c>
      <c r="V1567" s="83" t="str">
        <f t="shared" si="27"/>
        <v>#DIV/0!</v>
      </c>
      <c r="W1567" s="83" t="str">
        <f t="shared" si="28"/>
        <v>#DIV/0!</v>
      </c>
    </row>
    <row r="1568" ht="12.75" customHeight="1">
      <c r="A1568" s="83">
        <f t="shared" si="29"/>
        <v>31.92</v>
      </c>
      <c r="B1568" s="83">
        <f>IF( ISERROR( MATCH(R1567,Sheet1!$K$9:$K$13,1) ), 1,  MATCH(R1567,Sheet1!$K$9:$K$13,1)+1)</f>
        <v>4</v>
      </c>
      <c r="C1568" s="94">
        <f>IF( ISERROR( MATCH(D1568,Sheet1!$B$25:$B$42) ), 1, MATCH(D1568,Sheet1!$B$25:$B$42))</f>
        <v>12</v>
      </c>
      <c r="D1568" s="83">
        <f>if(U1568, OFFSET(Sheet1!$P$9, 2*B1567-1, 0),T1567)</f>
        <v>6348.957304</v>
      </c>
      <c r="E1568" s="100">
        <f t="array" ref="E1568">index(Sheet1!$C$25:$H$42, C1568,B1568)</f>
        <v>169.0258934</v>
      </c>
      <c r="F1568" s="100">
        <f t="array" ref="F1568">index(Sheet1!$C$25:$H$42, C1568+1,B1568)</f>
        <v>183.1113845</v>
      </c>
      <c r="G1568" s="94">
        <f t="array" ref="G1568">index(Sheet1!$B$25:$B$42, C1568,1)</f>
        <v>6000</v>
      </c>
      <c r="H1568" s="94">
        <f t="array" ref="H1568">index(Sheet1!$B$25:$B$42, C1568+1,1)</f>
        <v>6500</v>
      </c>
      <c r="I1568" s="100">
        <f t="shared" si="17"/>
        <v>178.8563634</v>
      </c>
      <c r="J1568" s="100">
        <f t="array" ref="J1568">index(Sheet1!$F$47:$K$64, C1568,B1568)</f>
        <v>1347.9453</v>
      </c>
      <c r="K1568" s="100">
        <f t="array" ref="K1568">index(Sheet1!$F$47:$K$64, C1568+1,B1568)</f>
        <v>1289.79864</v>
      </c>
      <c r="L1568" s="102">
        <f t="shared" si="18"/>
        <v>1307.363897</v>
      </c>
      <c r="M1568" s="83">
        <f>L1568/( 0.5*Sheet1!$F$18/12)</f>
        <v>1253.687323</v>
      </c>
      <c r="N1568" s="83">
        <f t="shared" si="19"/>
        <v>0.3599446808</v>
      </c>
      <c r="O1568" s="83">
        <f t="shared" si="20"/>
        <v>601.6238136</v>
      </c>
      <c r="P1568" s="83">
        <f t="shared" si="21"/>
        <v>0.1727314998</v>
      </c>
      <c r="Q1568" s="83">
        <f t="shared" si="22"/>
        <v>1</v>
      </c>
      <c r="R1568" s="86">
        <f t="shared" si="31"/>
        <v>178.8974652</v>
      </c>
      <c r="S1568" s="83" t="str">
        <f>min(R1568, offset(Sheet1!$K$9,B1568-1,0))</f>
        <v>#DIV/0!</v>
      </c>
      <c r="T1568" s="83">
        <f t="shared" si="30"/>
        <v>6350.416316</v>
      </c>
      <c r="U1568" s="83">
        <f t="shared" si="26"/>
        <v>0</v>
      </c>
      <c r="V1568" s="83" t="str">
        <f t="shared" si="27"/>
        <v>#DIV/0!</v>
      </c>
      <c r="W1568" s="83" t="str">
        <f t="shared" si="28"/>
        <v>#DIV/0!</v>
      </c>
    </row>
    <row r="1569" ht="12.75" customHeight="1">
      <c r="A1569" s="83">
        <f t="shared" si="29"/>
        <v>31.94</v>
      </c>
      <c r="B1569" s="83">
        <f>IF( ISERROR( MATCH(R1568,Sheet1!$K$9:$K$13,1) ), 1,  MATCH(R1568,Sheet1!$K$9:$K$13,1)+1)</f>
        <v>4</v>
      </c>
      <c r="C1569" s="94">
        <f>IF( ISERROR( MATCH(D1569,Sheet1!$B$25:$B$42) ), 1, MATCH(D1569,Sheet1!$B$25:$B$42))</f>
        <v>12</v>
      </c>
      <c r="D1569" s="83">
        <f>if(U1569, OFFSET(Sheet1!$P$9, 2*B1568-1, 0),T1568)</f>
        <v>6350.416316</v>
      </c>
      <c r="E1569" s="100">
        <f t="array" ref="E1569">index(Sheet1!$C$25:$H$42, C1569,B1569)</f>
        <v>169.0258934</v>
      </c>
      <c r="F1569" s="100">
        <f t="array" ref="F1569">index(Sheet1!$C$25:$H$42, C1569+1,B1569)</f>
        <v>183.1113845</v>
      </c>
      <c r="G1569" s="94">
        <f t="array" ref="G1569">index(Sheet1!$B$25:$B$42, C1569,1)</f>
        <v>6000</v>
      </c>
      <c r="H1569" s="94">
        <f t="array" ref="H1569">index(Sheet1!$B$25:$B$42, C1569+1,1)</f>
        <v>6500</v>
      </c>
      <c r="I1569" s="100">
        <f t="shared" si="17"/>
        <v>178.8974652</v>
      </c>
      <c r="J1569" s="100">
        <f t="array" ref="J1569">index(Sheet1!$F$47:$K$64, C1569,B1569)</f>
        <v>1347.9453</v>
      </c>
      <c r="K1569" s="100">
        <f t="array" ref="K1569">index(Sheet1!$F$47:$K$64, C1569+1,B1569)</f>
        <v>1289.79864</v>
      </c>
      <c r="L1569" s="102">
        <f t="shared" si="18"/>
        <v>1307.194223</v>
      </c>
      <c r="M1569" s="83">
        <f>L1569/( 0.5*Sheet1!$F$18/12)</f>
        <v>1253.524616</v>
      </c>
      <c r="N1569" s="83">
        <f t="shared" si="19"/>
        <v>0.3598979662</v>
      </c>
      <c r="O1569" s="83">
        <f t="shared" si="20"/>
        <v>601.9003558</v>
      </c>
      <c r="P1569" s="83">
        <f t="shared" si="21"/>
        <v>0.1728108975</v>
      </c>
      <c r="Q1569" s="83">
        <f t="shared" si="22"/>
        <v>1</v>
      </c>
      <c r="R1569" s="86">
        <f t="shared" si="31"/>
        <v>178.9385394</v>
      </c>
      <c r="S1569" s="83" t="str">
        <f>min(R1569, offset(Sheet1!$K$9,B1569-1,0))</f>
        <v>#DIV/0!</v>
      </c>
      <c r="T1569" s="83">
        <f t="shared" si="30"/>
        <v>6351.874345</v>
      </c>
      <c r="U1569" s="83">
        <f t="shared" si="26"/>
        <v>0</v>
      </c>
      <c r="V1569" s="83" t="str">
        <f t="shared" si="27"/>
        <v>#DIV/0!</v>
      </c>
      <c r="W1569" s="83" t="str">
        <f t="shared" si="28"/>
        <v>#DIV/0!</v>
      </c>
    </row>
    <row r="1570" ht="12.75" customHeight="1">
      <c r="A1570" s="83">
        <f t="shared" si="29"/>
        <v>31.96</v>
      </c>
      <c r="B1570" s="83">
        <f>IF( ISERROR( MATCH(R1569,Sheet1!$K$9:$K$13,1) ), 1,  MATCH(R1569,Sheet1!$K$9:$K$13,1)+1)</f>
        <v>4</v>
      </c>
      <c r="C1570" s="94">
        <f>IF( ISERROR( MATCH(D1570,Sheet1!$B$25:$B$42) ), 1, MATCH(D1570,Sheet1!$B$25:$B$42))</f>
        <v>12</v>
      </c>
      <c r="D1570" s="83">
        <f>if(U1570, OFFSET(Sheet1!$P$9, 2*B1569-1, 0),T1569)</f>
        <v>6351.874345</v>
      </c>
      <c r="E1570" s="100">
        <f t="array" ref="E1570">index(Sheet1!$C$25:$H$42, C1570,B1570)</f>
        <v>169.0258934</v>
      </c>
      <c r="F1570" s="100">
        <f t="array" ref="F1570">index(Sheet1!$C$25:$H$42, C1570+1,B1570)</f>
        <v>183.1113845</v>
      </c>
      <c r="G1570" s="94">
        <f t="array" ref="G1570">index(Sheet1!$B$25:$B$42, C1570,1)</f>
        <v>6000</v>
      </c>
      <c r="H1570" s="94">
        <f t="array" ref="H1570">index(Sheet1!$B$25:$B$42, C1570+1,1)</f>
        <v>6500</v>
      </c>
      <c r="I1570" s="100">
        <f t="shared" si="17"/>
        <v>178.9385394</v>
      </c>
      <c r="J1570" s="100">
        <f t="array" ref="J1570">index(Sheet1!$F$47:$K$64, C1570,B1570)</f>
        <v>1347.9453</v>
      </c>
      <c r="K1570" s="100">
        <f t="array" ref="K1570">index(Sheet1!$F$47:$K$64, C1570+1,B1570)</f>
        <v>1289.79864</v>
      </c>
      <c r="L1570" s="102">
        <f t="shared" si="18"/>
        <v>1307.024664</v>
      </c>
      <c r="M1570" s="83">
        <f>L1570/( 0.5*Sheet1!$F$18/12)</f>
        <v>1253.362019</v>
      </c>
      <c r="N1570" s="83">
        <f t="shared" si="19"/>
        <v>0.359851283</v>
      </c>
      <c r="O1570" s="83">
        <f t="shared" si="20"/>
        <v>602.1767752</v>
      </c>
      <c r="P1570" s="83">
        <f t="shared" si="21"/>
        <v>0.1728902599</v>
      </c>
      <c r="Q1570" s="83">
        <f t="shared" si="22"/>
        <v>1</v>
      </c>
      <c r="R1570" s="86">
        <f t="shared" si="31"/>
        <v>178.9795858</v>
      </c>
      <c r="S1570" s="83" t="str">
        <f>min(R1570, offset(Sheet1!$K$9,B1570-1,0))</f>
        <v>#DIV/0!</v>
      </c>
      <c r="T1570" s="83">
        <f t="shared" si="30"/>
        <v>6353.331392</v>
      </c>
      <c r="U1570" s="83">
        <f t="shared" si="26"/>
        <v>0</v>
      </c>
      <c r="V1570" s="83" t="str">
        <f t="shared" si="27"/>
        <v>#DIV/0!</v>
      </c>
      <c r="W1570" s="83" t="str">
        <f t="shared" si="28"/>
        <v>#DIV/0!</v>
      </c>
    </row>
    <row r="1571" ht="12.75" customHeight="1">
      <c r="A1571" s="83">
        <f t="shared" si="29"/>
        <v>31.98</v>
      </c>
      <c r="B1571" s="83">
        <f>IF( ISERROR( MATCH(R1570,Sheet1!$K$9:$K$13,1) ), 1,  MATCH(R1570,Sheet1!$K$9:$K$13,1)+1)</f>
        <v>4</v>
      </c>
      <c r="C1571" s="94">
        <f>IF( ISERROR( MATCH(D1571,Sheet1!$B$25:$B$42) ), 1, MATCH(D1571,Sheet1!$B$25:$B$42))</f>
        <v>12</v>
      </c>
      <c r="D1571" s="83">
        <f>if(U1571, OFFSET(Sheet1!$P$9, 2*B1570-1, 0),T1570)</f>
        <v>6353.331392</v>
      </c>
      <c r="E1571" s="100">
        <f t="array" ref="E1571">index(Sheet1!$C$25:$H$42, C1571,B1571)</f>
        <v>169.0258934</v>
      </c>
      <c r="F1571" s="100">
        <f t="array" ref="F1571">index(Sheet1!$C$25:$H$42, C1571+1,B1571)</f>
        <v>183.1113845</v>
      </c>
      <c r="G1571" s="94">
        <f t="array" ref="G1571">index(Sheet1!$B$25:$B$42, C1571,1)</f>
        <v>6000</v>
      </c>
      <c r="H1571" s="94">
        <f t="array" ref="H1571">index(Sheet1!$B$25:$B$42, C1571+1,1)</f>
        <v>6500</v>
      </c>
      <c r="I1571" s="100">
        <f t="shared" si="17"/>
        <v>178.9795858</v>
      </c>
      <c r="J1571" s="100">
        <f t="array" ref="J1571">index(Sheet1!$F$47:$K$64, C1571,B1571)</f>
        <v>1347.9453</v>
      </c>
      <c r="K1571" s="100">
        <f t="array" ref="K1571">index(Sheet1!$F$47:$K$64, C1571+1,B1571)</f>
        <v>1289.79864</v>
      </c>
      <c r="L1571" s="102">
        <f t="shared" si="18"/>
        <v>1306.855219</v>
      </c>
      <c r="M1571" s="83">
        <f>L1571/( 0.5*Sheet1!$F$18/12)</f>
        <v>1253.199531</v>
      </c>
      <c r="N1571" s="83">
        <f t="shared" si="19"/>
        <v>0.3598046313</v>
      </c>
      <c r="O1571" s="83">
        <f t="shared" si="20"/>
        <v>602.4530717</v>
      </c>
      <c r="P1571" s="83">
        <f t="shared" si="21"/>
        <v>0.1729695871</v>
      </c>
      <c r="Q1571" s="83">
        <f t="shared" si="22"/>
        <v>1</v>
      </c>
      <c r="R1571" s="86">
        <f t="shared" si="31"/>
        <v>179.0206046</v>
      </c>
      <c r="S1571" s="83" t="str">
        <f>min(R1571, offset(Sheet1!$K$9,B1571-1,0))</f>
        <v>#DIV/0!</v>
      </c>
      <c r="T1571" s="83">
        <f t="shared" si="30"/>
        <v>6354.787457</v>
      </c>
      <c r="U1571" s="83">
        <f t="shared" si="26"/>
        <v>0</v>
      </c>
      <c r="V1571" s="83" t="str">
        <f t="shared" si="27"/>
        <v>#DIV/0!</v>
      </c>
      <c r="W1571" s="83" t="str">
        <f t="shared" si="28"/>
        <v>#DIV/0!</v>
      </c>
    </row>
    <row r="1572" ht="12.75" customHeight="1">
      <c r="A1572" s="83">
        <f t="shared" si="29"/>
        <v>32</v>
      </c>
      <c r="B1572" s="83">
        <f>IF( ISERROR( MATCH(R1571,Sheet1!$K$9:$K$13,1) ), 1,  MATCH(R1571,Sheet1!$K$9:$K$13,1)+1)</f>
        <v>4</v>
      </c>
      <c r="C1572" s="94">
        <f>IF( ISERROR( MATCH(D1572,Sheet1!$B$25:$B$42) ), 1, MATCH(D1572,Sheet1!$B$25:$B$42))</f>
        <v>12</v>
      </c>
      <c r="D1572" s="83">
        <f>if(U1572, OFFSET(Sheet1!$P$9, 2*B1571-1, 0),T1571)</f>
        <v>6354.787457</v>
      </c>
      <c r="E1572" s="100">
        <f t="array" ref="E1572">index(Sheet1!$C$25:$H$42, C1572,B1572)</f>
        <v>169.0258934</v>
      </c>
      <c r="F1572" s="100">
        <f t="array" ref="F1572">index(Sheet1!$C$25:$H$42, C1572+1,B1572)</f>
        <v>183.1113845</v>
      </c>
      <c r="G1572" s="94">
        <f t="array" ref="G1572">index(Sheet1!$B$25:$B$42, C1572,1)</f>
        <v>6000</v>
      </c>
      <c r="H1572" s="94">
        <f t="array" ref="H1572">index(Sheet1!$B$25:$B$42, C1572+1,1)</f>
        <v>6500</v>
      </c>
      <c r="I1572" s="100">
        <f t="shared" si="17"/>
        <v>179.0206046</v>
      </c>
      <c r="J1572" s="100">
        <f t="array" ref="J1572">index(Sheet1!$F$47:$K$64, C1572,B1572)</f>
        <v>1347.9453</v>
      </c>
      <c r="K1572" s="100">
        <f t="array" ref="K1572">index(Sheet1!$F$47:$K$64, C1572+1,B1572)</f>
        <v>1289.79864</v>
      </c>
      <c r="L1572" s="102">
        <f t="shared" si="18"/>
        <v>1306.685889</v>
      </c>
      <c r="M1572" s="83">
        <f>L1572/( 0.5*Sheet1!$F$18/12)</f>
        <v>1253.037152</v>
      </c>
      <c r="N1572" s="83">
        <f t="shared" si="19"/>
        <v>0.359758011</v>
      </c>
      <c r="O1572" s="83">
        <f t="shared" si="20"/>
        <v>602.7292454</v>
      </c>
      <c r="P1572" s="83">
        <f t="shared" si="21"/>
        <v>0.173048879</v>
      </c>
      <c r="Q1572" s="83">
        <f t="shared" si="22"/>
        <v>1</v>
      </c>
      <c r="R1572" s="86">
        <f t="shared" si="31"/>
        <v>179.0615957</v>
      </c>
      <c r="S1572" s="83" t="str">
        <f>min(R1572, offset(Sheet1!$K$9,B1572-1,0))</f>
        <v>#DIV/0!</v>
      </c>
      <c r="T1572" s="83">
        <f t="shared" si="30"/>
        <v>6356.242541</v>
      </c>
      <c r="U1572" s="83">
        <f t="shared" si="26"/>
        <v>0</v>
      </c>
      <c r="V1572" s="83" t="str">
        <f t="shared" si="27"/>
        <v>#DIV/0!</v>
      </c>
      <c r="W1572" s="83" t="str">
        <f t="shared" si="28"/>
        <v>#DIV/0!</v>
      </c>
    </row>
    <row r="1573" ht="12.75" customHeight="1">
      <c r="A1573" s="83">
        <f t="shared" si="29"/>
        <v>32.02</v>
      </c>
      <c r="B1573" s="83">
        <f>IF( ISERROR( MATCH(R1572,Sheet1!$K$9:$K$13,1) ), 1,  MATCH(R1572,Sheet1!$K$9:$K$13,1)+1)</f>
        <v>4</v>
      </c>
      <c r="C1573" s="94">
        <f>IF( ISERROR( MATCH(D1573,Sheet1!$B$25:$B$42) ), 1, MATCH(D1573,Sheet1!$B$25:$B$42))</f>
        <v>12</v>
      </c>
      <c r="D1573" s="83">
        <f>if(U1573, OFFSET(Sheet1!$P$9, 2*B1572-1, 0),T1572)</f>
        <v>6356.242541</v>
      </c>
      <c r="E1573" s="100">
        <f t="array" ref="E1573">index(Sheet1!$C$25:$H$42, C1573,B1573)</f>
        <v>169.0258934</v>
      </c>
      <c r="F1573" s="100">
        <f t="array" ref="F1573">index(Sheet1!$C$25:$H$42, C1573+1,B1573)</f>
        <v>183.1113845</v>
      </c>
      <c r="G1573" s="94">
        <f t="array" ref="G1573">index(Sheet1!$B$25:$B$42, C1573,1)</f>
        <v>6000</v>
      </c>
      <c r="H1573" s="94">
        <f t="array" ref="H1573">index(Sheet1!$B$25:$B$42, C1573+1,1)</f>
        <v>6500</v>
      </c>
      <c r="I1573" s="100">
        <f t="shared" si="17"/>
        <v>179.0615957</v>
      </c>
      <c r="J1573" s="100">
        <f t="array" ref="J1573">index(Sheet1!$F$47:$K$64, C1573,B1573)</f>
        <v>1347.9453</v>
      </c>
      <c r="K1573" s="100">
        <f t="array" ref="K1573">index(Sheet1!$F$47:$K$64, C1573+1,B1573)</f>
        <v>1289.79864</v>
      </c>
      <c r="L1573" s="102">
        <f t="shared" si="18"/>
        <v>1306.516672</v>
      </c>
      <c r="M1573" s="83">
        <f>L1573/( 0.5*Sheet1!$F$18/12)</f>
        <v>1252.874883</v>
      </c>
      <c r="N1573" s="83">
        <f t="shared" si="19"/>
        <v>0.3597114222</v>
      </c>
      <c r="O1573" s="83">
        <f t="shared" si="20"/>
        <v>603.0052962</v>
      </c>
      <c r="P1573" s="83">
        <f t="shared" si="21"/>
        <v>0.1731281356</v>
      </c>
      <c r="Q1573" s="83">
        <f t="shared" si="22"/>
        <v>1</v>
      </c>
      <c r="R1573" s="86">
        <f t="shared" si="31"/>
        <v>179.1025592</v>
      </c>
      <c r="S1573" s="83" t="str">
        <f>min(R1573, offset(Sheet1!$K$9,B1573-1,0))</f>
        <v>#DIV/0!</v>
      </c>
      <c r="T1573" s="83">
        <f t="shared" si="30"/>
        <v>6357.696644</v>
      </c>
      <c r="U1573" s="83">
        <f t="shared" si="26"/>
        <v>0</v>
      </c>
      <c r="V1573" s="83" t="str">
        <f t="shared" si="27"/>
        <v>#DIV/0!</v>
      </c>
      <c r="W1573" s="83" t="str">
        <f t="shared" si="28"/>
        <v>#DIV/0!</v>
      </c>
    </row>
    <row r="1574" ht="12.75" customHeight="1">
      <c r="A1574" s="83">
        <f t="shared" si="29"/>
        <v>32.04</v>
      </c>
      <c r="B1574" s="83">
        <f>IF( ISERROR( MATCH(R1573,Sheet1!$K$9:$K$13,1) ), 1,  MATCH(R1573,Sheet1!$K$9:$K$13,1)+1)</f>
        <v>4</v>
      </c>
      <c r="C1574" s="94">
        <f>IF( ISERROR( MATCH(D1574,Sheet1!$B$25:$B$42) ), 1, MATCH(D1574,Sheet1!$B$25:$B$42))</f>
        <v>12</v>
      </c>
      <c r="D1574" s="83">
        <f>if(U1574, OFFSET(Sheet1!$P$9, 2*B1573-1, 0),T1573)</f>
        <v>6357.696644</v>
      </c>
      <c r="E1574" s="100">
        <f t="array" ref="E1574">index(Sheet1!$C$25:$H$42, C1574,B1574)</f>
        <v>169.0258934</v>
      </c>
      <c r="F1574" s="100">
        <f t="array" ref="F1574">index(Sheet1!$C$25:$H$42, C1574+1,B1574)</f>
        <v>183.1113845</v>
      </c>
      <c r="G1574" s="94">
        <f t="array" ref="G1574">index(Sheet1!$B$25:$B$42, C1574,1)</f>
        <v>6000</v>
      </c>
      <c r="H1574" s="94">
        <f t="array" ref="H1574">index(Sheet1!$B$25:$B$42, C1574+1,1)</f>
        <v>6500</v>
      </c>
      <c r="I1574" s="100">
        <f t="shared" si="17"/>
        <v>179.1025592</v>
      </c>
      <c r="J1574" s="100">
        <f t="array" ref="J1574">index(Sheet1!$F$47:$K$64, C1574,B1574)</f>
        <v>1347.9453</v>
      </c>
      <c r="K1574" s="100">
        <f t="array" ref="K1574">index(Sheet1!$F$47:$K$64, C1574+1,B1574)</f>
        <v>1289.79864</v>
      </c>
      <c r="L1574" s="102">
        <f t="shared" si="18"/>
        <v>1306.34757</v>
      </c>
      <c r="M1574" s="83">
        <f>L1574/( 0.5*Sheet1!$F$18/12)</f>
        <v>1252.712724</v>
      </c>
      <c r="N1574" s="83">
        <f t="shared" si="19"/>
        <v>0.3596648647</v>
      </c>
      <c r="O1574" s="83">
        <f t="shared" si="20"/>
        <v>603.281224</v>
      </c>
      <c r="P1574" s="83">
        <f t="shared" si="21"/>
        <v>0.1732073569</v>
      </c>
      <c r="Q1574" s="83">
        <f t="shared" si="22"/>
        <v>1</v>
      </c>
      <c r="R1574" s="86">
        <f t="shared" si="31"/>
        <v>179.1434951</v>
      </c>
      <c r="S1574" s="83" t="str">
        <f>min(R1574, offset(Sheet1!$K$9,B1574-1,0))</f>
        <v>#DIV/0!</v>
      </c>
      <c r="T1574" s="83">
        <f t="shared" si="30"/>
        <v>6359.149767</v>
      </c>
      <c r="U1574" s="83">
        <f t="shared" si="26"/>
        <v>0</v>
      </c>
      <c r="V1574" s="83" t="str">
        <f t="shared" si="27"/>
        <v>#DIV/0!</v>
      </c>
      <c r="W1574" s="83" t="str">
        <f t="shared" si="28"/>
        <v>#DIV/0!</v>
      </c>
    </row>
    <row r="1575" ht="12.75" customHeight="1">
      <c r="A1575" s="83">
        <f t="shared" si="29"/>
        <v>32.06</v>
      </c>
      <c r="B1575" s="83">
        <f>IF( ISERROR( MATCH(R1574,Sheet1!$K$9:$K$13,1) ), 1,  MATCH(R1574,Sheet1!$K$9:$K$13,1)+1)</f>
        <v>4</v>
      </c>
      <c r="C1575" s="94">
        <f>IF( ISERROR( MATCH(D1575,Sheet1!$B$25:$B$42) ), 1, MATCH(D1575,Sheet1!$B$25:$B$42))</f>
        <v>12</v>
      </c>
      <c r="D1575" s="83">
        <f>if(U1575, OFFSET(Sheet1!$P$9, 2*B1574-1, 0),T1574)</f>
        <v>6359.149767</v>
      </c>
      <c r="E1575" s="100">
        <f t="array" ref="E1575">index(Sheet1!$C$25:$H$42, C1575,B1575)</f>
        <v>169.0258934</v>
      </c>
      <c r="F1575" s="100">
        <f t="array" ref="F1575">index(Sheet1!$C$25:$H$42, C1575+1,B1575)</f>
        <v>183.1113845</v>
      </c>
      <c r="G1575" s="94">
        <f t="array" ref="G1575">index(Sheet1!$B$25:$B$42, C1575,1)</f>
        <v>6000</v>
      </c>
      <c r="H1575" s="94">
        <f t="array" ref="H1575">index(Sheet1!$B$25:$B$42, C1575+1,1)</f>
        <v>6500</v>
      </c>
      <c r="I1575" s="100">
        <f t="shared" si="17"/>
        <v>179.1434951</v>
      </c>
      <c r="J1575" s="100">
        <f t="array" ref="J1575">index(Sheet1!$F$47:$K$64, C1575,B1575)</f>
        <v>1347.9453</v>
      </c>
      <c r="K1575" s="100">
        <f t="array" ref="K1575">index(Sheet1!$F$47:$K$64, C1575+1,B1575)</f>
        <v>1289.79864</v>
      </c>
      <c r="L1575" s="102">
        <f t="shared" si="18"/>
        <v>1306.178581</v>
      </c>
      <c r="M1575" s="83">
        <f>L1575/( 0.5*Sheet1!$F$18/12)</f>
        <v>1252.550673</v>
      </c>
      <c r="N1575" s="83">
        <f t="shared" si="19"/>
        <v>0.3596183386</v>
      </c>
      <c r="O1575" s="83">
        <f t="shared" si="20"/>
        <v>603.5570289</v>
      </c>
      <c r="P1575" s="83">
        <f t="shared" si="21"/>
        <v>0.1732865429</v>
      </c>
      <c r="Q1575" s="83">
        <f t="shared" si="22"/>
        <v>1</v>
      </c>
      <c r="R1575" s="86">
        <f t="shared" si="31"/>
        <v>179.1844034</v>
      </c>
      <c r="S1575" s="83" t="str">
        <f>min(R1575, offset(Sheet1!$K$9,B1575-1,0))</f>
        <v>#DIV/0!</v>
      </c>
      <c r="T1575" s="83">
        <f t="shared" si="30"/>
        <v>6360.60191</v>
      </c>
      <c r="U1575" s="83">
        <f t="shared" si="26"/>
        <v>0</v>
      </c>
      <c r="V1575" s="83" t="str">
        <f t="shared" si="27"/>
        <v>#DIV/0!</v>
      </c>
      <c r="W1575" s="83" t="str">
        <f t="shared" si="28"/>
        <v>#DIV/0!</v>
      </c>
    </row>
    <row r="1576" ht="12.75" customHeight="1">
      <c r="A1576" s="83">
        <f t="shared" si="29"/>
        <v>32.08</v>
      </c>
      <c r="B1576" s="83">
        <f>IF( ISERROR( MATCH(R1575,Sheet1!$K$9:$K$13,1) ), 1,  MATCH(R1575,Sheet1!$K$9:$K$13,1)+1)</f>
        <v>4</v>
      </c>
      <c r="C1576" s="94">
        <f>IF( ISERROR( MATCH(D1576,Sheet1!$B$25:$B$42) ), 1, MATCH(D1576,Sheet1!$B$25:$B$42))</f>
        <v>12</v>
      </c>
      <c r="D1576" s="83">
        <f>if(U1576, OFFSET(Sheet1!$P$9, 2*B1575-1, 0),T1575)</f>
        <v>6360.60191</v>
      </c>
      <c r="E1576" s="100">
        <f t="array" ref="E1576">index(Sheet1!$C$25:$H$42, C1576,B1576)</f>
        <v>169.0258934</v>
      </c>
      <c r="F1576" s="100">
        <f t="array" ref="F1576">index(Sheet1!$C$25:$H$42, C1576+1,B1576)</f>
        <v>183.1113845</v>
      </c>
      <c r="G1576" s="94">
        <f t="array" ref="G1576">index(Sheet1!$B$25:$B$42, C1576,1)</f>
        <v>6000</v>
      </c>
      <c r="H1576" s="94">
        <f t="array" ref="H1576">index(Sheet1!$B$25:$B$42, C1576+1,1)</f>
        <v>6500</v>
      </c>
      <c r="I1576" s="100">
        <f t="shared" si="17"/>
        <v>179.1844034</v>
      </c>
      <c r="J1576" s="100">
        <f t="array" ref="J1576">index(Sheet1!$F$47:$K$64, C1576,B1576)</f>
        <v>1347.9453</v>
      </c>
      <c r="K1576" s="100">
        <f t="array" ref="K1576">index(Sheet1!$F$47:$K$64, C1576+1,B1576)</f>
        <v>1289.79864</v>
      </c>
      <c r="L1576" s="102">
        <f t="shared" si="18"/>
        <v>1306.009707</v>
      </c>
      <c r="M1576" s="83">
        <f>L1576/( 0.5*Sheet1!$F$18/12)</f>
        <v>1252.388732</v>
      </c>
      <c r="N1576" s="83">
        <f t="shared" si="19"/>
        <v>0.3595718439</v>
      </c>
      <c r="O1576" s="83">
        <f t="shared" si="20"/>
        <v>603.8327108</v>
      </c>
      <c r="P1576" s="83">
        <f t="shared" si="21"/>
        <v>0.1733656936</v>
      </c>
      <c r="Q1576" s="83">
        <f t="shared" si="22"/>
        <v>1</v>
      </c>
      <c r="R1576" s="86">
        <f t="shared" si="31"/>
        <v>179.2252842</v>
      </c>
      <c r="S1576" s="83" t="str">
        <f>min(R1576, offset(Sheet1!$K$9,B1576-1,0))</f>
        <v>#DIV/0!</v>
      </c>
      <c r="T1576" s="83">
        <f t="shared" si="30"/>
        <v>6362.053074</v>
      </c>
      <c r="U1576" s="83">
        <f t="shared" si="26"/>
        <v>0</v>
      </c>
      <c r="V1576" s="83" t="str">
        <f t="shared" si="27"/>
        <v>#DIV/0!</v>
      </c>
      <c r="W1576" s="83" t="str">
        <f t="shared" si="28"/>
        <v>#DIV/0!</v>
      </c>
    </row>
    <row r="1577" ht="12.75" customHeight="1">
      <c r="A1577" s="83">
        <f t="shared" si="29"/>
        <v>32.1</v>
      </c>
      <c r="B1577" s="83">
        <f>IF( ISERROR( MATCH(R1576,Sheet1!$K$9:$K$13,1) ), 1,  MATCH(R1576,Sheet1!$K$9:$K$13,1)+1)</f>
        <v>4</v>
      </c>
      <c r="C1577" s="94">
        <f>IF( ISERROR( MATCH(D1577,Sheet1!$B$25:$B$42) ), 1, MATCH(D1577,Sheet1!$B$25:$B$42))</f>
        <v>12</v>
      </c>
      <c r="D1577" s="83">
        <f>if(U1577, OFFSET(Sheet1!$P$9, 2*B1576-1, 0),T1576)</f>
        <v>6362.053074</v>
      </c>
      <c r="E1577" s="100">
        <f t="array" ref="E1577">index(Sheet1!$C$25:$H$42, C1577,B1577)</f>
        <v>169.0258934</v>
      </c>
      <c r="F1577" s="100">
        <f t="array" ref="F1577">index(Sheet1!$C$25:$H$42, C1577+1,B1577)</f>
        <v>183.1113845</v>
      </c>
      <c r="G1577" s="94">
        <f t="array" ref="G1577">index(Sheet1!$B$25:$B$42, C1577,1)</f>
        <v>6000</v>
      </c>
      <c r="H1577" s="94">
        <f t="array" ref="H1577">index(Sheet1!$B$25:$B$42, C1577+1,1)</f>
        <v>6500</v>
      </c>
      <c r="I1577" s="100">
        <f t="shared" si="17"/>
        <v>179.2252842</v>
      </c>
      <c r="J1577" s="100">
        <f t="array" ref="J1577">index(Sheet1!$F$47:$K$64, C1577,B1577)</f>
        <v>1347.9453</v>
      </c>
      <c r="K1577" s="100">
        <f t="array" ref="K1577">index(Sheet1!$F$47:$K$64, C1577+1,B1577)</f>
        <v>1289.79864</v>
      </c>
      <c r="L1577" s="102">
        <f t="shared" si="18"/>
        <v>1305.840946</v>
      </c>
      <c r="M1577" s="83">
        <f>L1577/( 0.5*Sheet1!$F$18/12)</f>
        <v>1252.226901</v>
      </c>
      <c r="N1577" s="83">
        <f t="shared" si="19"/>
        <v>0.3595253806</v>
      </c>
      <c r="O1577" s="83">
        <f t="shared" si="20"/>
        <v>604.1082697</v>
      </c>
      <c r="P1577" s="83">
        <f t="shared" si="21"/>
        <v>0.173444809</v>
      </c>
      <c r="Q1577" s="83">
        <f t="shared" si="22"/>
        <v>1</v>
      </c>
      <c r="R1577" s="86">
        <f t="shared" si="31"/>
        <v>179.2661373</v>
      </c>
      <c r="S1577" s="83" t="str">
        <f>min(R1577, offset(Sheet1!$K$9,B1577-1,0))</f>
        <v>#DIV/0!</v>
      </c>
      <c r="T1577" s="83">
        <f t="shared" si="30"/>
        <v>6363.50326</v>
      </c>
      <c r="U1577" s="83">
        <f t="shared" si="26"/>
        <v>0</v>
      </c>
      <c r="V1577" s="83" t="str">
        <f t="shared" si="27"/>
        <v>#DIV/0!</v>
      </c>
      <c r="W1577" s="83" t="str">
        <f t="shared" si="28"/>
        <v>#DIV/0!</v>
      </c>
    </row>
    <row r="1578" ht="12.75" customHeight="1">
      <c r="A1578" s="83">
        <f t="shared" si="29"/>
        <v>32.12</v>
      </c>
      <c r="B1578" s="83">
        <f>IF( ISERROR( MATCH(R1577,Sheet1!$K$9:$K$13,1) ), 1,  MATCH(R1577,Sheet1!$K$9:$K$13,1)+1)</f>
        <v>4</v>
      </c>
      <c r="C1578" s="94">
        <f>IF( ISERROR( MATCH(D1578,Sheet1!$B$25:$B$42) ), 1, MATCH(D1578,Sheet1!$B$25:$B$42))</f>
        <v>12</v>
      </c>
      <c r="D1578" s="83">
        <f>if(U1578, OFFSET(Sheet1!$P$9, 2*B1577-1, 0),T1577)</f>
        <v>6363.50326</v>
      </c>
      <c r="E1578" s="100">
        <f t="array" ref="E1578">index(Sheet1!$C$25:$H$42, C1578,B1578)</f>
        <v>169.0258934</v>
      </c>
      <c r="F1578" s="100">
        <f t="array" ref="F1578">index(Sheet1!$C$25:$H$42, C1578+1,B1578)</f>
        <v>183.1113845</v>
      </c>
      <c r="G1578" s="94">
        <f t="array" ref="G1578">index(Sheet1!$B$25:$B$42, C1578,1)</f>
        <v>6000</v>
      </c>
      <c r="H1578" s="94">
        <f t="array" ref="H1578">index(Sheet1!$B$25:$B$42, C1578+1,1)</f>
        <v>6500</v>
      </c>
      <c r="I1578" s="100">
        <f t="shared" si="17"/>
        <v>179.2661373</v>
      </c>
      <c r="J1578" s="100">
        <f t="array" ref="J1578">index(Sheet1!$F$47:$K$64, C1578,B1578)</f>
        <v>1347.9453</v>
      </c>
      <c r="K1578" s="100">
        <f t="array" ref="K1578">index(Sheet1!$F$47:$K$64, C1578+1,B1578)</f>
        <v>1289.79864</v>
      </c>
      <c r="L1578" s="102">
        <f t="shared" si="18"/>
        <v>1305.672299</v>
      </c>
      <c r="M1578" s="83">
        <f>L1578/( 0.5*Sheet1!$F$18/12)</f>
        <v>1252.065178</v>
      </c>
      <c r="N1578" s="83">
        <f t="shared" si="19"/>
        <v>0.3594789486</v>
      </c>
      <c r="O1578" s="83">
        <f t="shared" si="20"/>
        <v>604.3837056</v>
      </c>
      <c r="P1578" s="83">
        <f t="shared" si="21"/>
        <v>0.1735238891</v>
      </c>
      <c r="Q1578" s="83">
        <f t="shared" si="22"/>
        <v>1</v>
      </c>
      <c r="R1578" s="86">
        <f t="shared" si="31"/>
        <v>179.3069629</v>
      </c>
      <c r="S1578" s="83" t="str">
        <f>min(R1578, offset(Sheet1!$K$9,B1578-1,0))</f>
        <v>#DIV/0!</v>
      </c>
      <c r="T1578" s="83">
        <f t="shared" si="30"/>
        <v>6364.952467</v>
      </c>
      <c r="U1578" s="83">
        <f t="shared" si="26"/>
        <v>0</v>
      </c>
      <c r="V1578" s="83" t="str">
        <f t="shared" si="27"/>
        <v>#DIV/0!</v>
      </c>
      <c r="W1578" s="83" t="str">
        <f t="shared" si="28"/>
        <v>#DIV/0!</v>
      </c>
    </row>
    <row r="1579" ht="12.75" customHeight="1">
      <c r="A1579" s="83">
        <f t="shared" si="29"/>
        <v>32.14</v>
      </c>
      <c r="B1579" s="83">
        <f>IF( ISERROR( MATCH(R1578,Sheet1!$K$9:$K$13,1) ), 1,  MATCH(R1578,Sheet1!$K$9:$K$13,1)+1)</f>
        <v>4</v>
      </c>
      <c r="C1579" s="94">
        <f>IF( ISERROR( MATCH(D1579,Sheet1!$B$25:$B$42) ), 1, MATCH(D1579,Sheet1!$B$25:$B$42))</f>
        <v>12</v>
      </c>
      <c r="D1579" s="83">
        <f>if(U1579, OFFSET(Sheet1!$P$9, 2*B1578-1, 0),T1578)</f>
        <v>6364.952467</v>
      </c>
      <c r="E1579" s="100">
        <f t="array" ref="E1579">index(Sheet1!$C$25:$H$42, C1579,B1579)</f>
        <v>169.0258934</v>
      </c>
      <c r="F1579" s="100">
        <f t="array" ref="F1579">index(Sheet1!$C$25:$H$42, C1579+1,B1579)</f>
        <v>183.1113845</v>
      </c>
      <c r="G1579" s="94">
        <f t="array" ref="G1579">index(Sheet1!$B$25:$B$42, C1579,1)</f>
        <v>6000</v>
      </c>
      <c r="H1579" s="94">
        <f t="array" ref="H1579">index(Sheet1!$B$25:$B$42, C1579+1,1)</f>
        <v>6500</v>
      </c>
      <c r="I1579" s="100">
        <f t="shared" si="17"/>
        <v>179.3069629</v>
      </c>
      <c r="J1579" s="100">
        <f t="array" ref="J1579">index(Sheet1!$F$47:$K$64, C1579,B1579)</f>
        <v>1347.9453</v>
      </c>
      <c r="K1579" s="100">
        <f t="array" ref="K1579">index(Sheet1!$F$47:$K$64, C1579+1,B1579)</f>
        <v>1289.79864</v>
      </c>
      <c r="L1579" s="102">
        <f t="shared" si="18"/>
        <v>1305.503766</v>
      </c>
      <c r="M1579" s="83">
        <f>L1579/( 0.5*Sheet1!$F$18/12)</f>
        <v>1251.903564</v>
      </c>
      <c r="N1579" s="83">
        <f t="shared" si="19"/>
        <v>0.3594325479</v>
      </c>
      <c r="O1579" s="83">
        <f t="shared" si="20"/>
        <v>604.6590184</v>
      </c>
      <c r="P1579" s="83">
        <f t="shared" si="21"/>
        <v>0.1736029338</v>
      </c>
      <c r="Q1579" s="83">
        <f t="shared" si="22"/>
        <v>1</v>
      </c>
      <c r="R1579" s="86">
        <f t="shared" si="31"/>
        <v>179.3477609</v>
      </c>
      <c r="S1579" s="83" t="str">
        <f>min(R1579, offset(Sheet1!$K$9,B1579-1,0))</f>
        <v>#DIV/0!</v>
      </c>
      <c r="T1579" s="83">
        <f t="shared" si="30"/>
        <v>6366.400696</v>
      </c>
      <c r="U1579" s="83">
        <f t="shared" si="26"/>
        <v>0</v>
      </c>
      <c r="V1579" s="83" t="str">
        <f t="shared" si="27"/>
        <v>#DIV/0!</v>
      </c>
      <c r="W1579" s="83" t="str">
        <f t="shared" si="28"/>
        <v>#DIV/0!</v>
      </c>
    </row>
    <row r="1580" ht="12.75" customHeight="1">
      <c r="A1580" s="83">
        <f t="shared" si="29"/>
        <v>32.16</v>
      </c>
      <c r="B1580" s="83">
        <f>IF( ISERROR( MATCH(R1579,Sheet1!$K$9:$K$13,1) ), 1,  MATCH(R1579,Sheet1!$K$9:$K$13,1)+1)</f>
        <v>4</v>
      </c>
      <c r="C1580" s="94">
        <f>IF( ISERROR( MATCH(D1580,Sheet1!$B$25:$B$42) ), 1, MATCH(D1580,Sheet1!$B$25:$B$42))</f>
        <v>12</v>
      </c>
      <c r="D1580" s="83">
        <f>if(U1580, OFFSET(Sheet1!$P$9, 2*B1579-1, 0),T1579)</f>
        <v>6366.400696</v>
      </c>
      <c r="E1580" s="100">
        <f t="array" ref="E1580">index(Sheet1!$C$25:$H$42, C1580,B1580)</f>
        <v>169.0258934</v>
      </c>
      <c r="F1580" s="100">
        <f t="array" ref="F1580">index(Sheet1!$C$25:$H$42, C1580+1,B1580)</f>
        <v>183.1113845</v>
      </c>
      <c r="G1580" s="94">
        <f t="array" ref="G1580">index(Sheet1!$B$25:$B$42, C1580,1)</f>
        <v>6000</v>
      </c>
      <c r="H1580" s="94">
        <f t="array" ref="H1580">index(Sheet1!$B$25:$B$42, C1580+1,1)</f>
        <v>6500</v>
      </c>
      <c r="I1580" s="100">
        <f t="shared" si="17"/>
        <v>179.3477609</v>
      </c>
      <c r="J1580" s="100">
        <f t="array" ref="J1580">index(Sheet1!$F$47:$K$64, C1580,B1580)</f>
        <v>1347.9453</v>
      </c>
      <c r="K1580" s="100">
        <f t="array" ref="K1580">index(Sheet1!$F$47:$K$64, C1580+1,B1580)</f>
        <v>1289.79864</v>
      </c>
      <c r="L1580" s="102">
        <f t="shared" si="18"/>
        <v>1305.335347</v>
      </c>
      <c r="M1580" s="83">
        <f>L1580/( 0.5*Sheet1!$F$18/12)</f>
        <v>1251.74206</v>
      </c>
      <c r="N1580" s="83">
        <f t="shared" si="19"/>
        <v>0.3593861785</v>
      </c>
      <c r="O1580" s="83">
        <f t="shared" si="20"/>
        <v>604.9342081</v>
      </c>
      <c r="P1580" s="83">
        <f t="shared" si="21"/>
        <v>0.1736819432</v>
      </c>
      <c r="Q1580" s="83">
        <f t="shared" si="22"/>
        <v>1</v>
      </c>
      <c r="R1580" s="86">
        <f t="shared" si="31"/>
        <v>179.3885315</v>
      </c>
      <c r="S1580" s="83" t="str">
        <f>min(R1580, offset(Sheet1!$K$9,B1580-1,0))</f>
        <v>#DIV/0!</v>
      </c>
      <c r="T1580" s="83">
        <f t="shared" si="30"/>
        <v>6367.847948</v>
      </c>
      <c r="U1580" s="83">
        <f t="shared" si="26"/>
        <v>0</v>
      </c>
      <c r="V1580" s="83" t="str">
        <f t="shared" si="27"/>
        <v>#DIV/0!</v>
      </c>
      <c r="W1580" s="83" t="str">
        <f t="shared" si="28"/>
        <v>#DIV/0!</v>
      </c>
    </row>
    <row r="1581" ht="12.75" customHeight="1">
      <c r="A1581" s="83">
        <f t="shared" si="29"/>
        <v>32.18</v>
      </c>
      <c r="B1581" s="83">
        <f>IF( ISERROR( MATCH(R1580,Sheet1!$K$9:$K$13,1) ), 1,  MATCH(R1580,Sheet1!$K$9:$K$13,1)+1)</f>
        <v>4</v>
      </c>
      <c r="C1581" s="94">
        <f>IF( ISERROR( MATCH(D1581,Sheet1!$B$25:$B$42) ), 1, MATCH(D1581,Sheet1!$B$25:$B$42))</f>
        <v>12</v>
      </c>
      <c r="D1581" s="83">
        <f>if(U1581, OFFSET(Sheet1!$P$9, 2*B1580-1, 0),T1580)</f>
        <v>6367.847948</v>
      </c>
      <c r="E1581" s="100">
        <f t="array" ref="E1581">index(Sheet1!$C$25:$H$42, C1581,B1581)</f>
        <v>169.0258934</v>
      </c>
      <c r="F1581" s="100">
        <f t="array" ref="F1581">index(Sheet1!$C$25:$H$42, C1581+1,B1581)</f>
        <v>183.1113845</v>
      </c>
      <c r="G1581" s="94">
        <f t="array" ref="G1581">index(Sheet1!$B$25:$B$42, C1581,1)</f>
        <v>6000</v>
      </c>
      <c r="H1581" s="94">
        <f t="array" ref="H1581">index(Sheet1!$B$25:$B$42, C1581+1,1)</f>
        <v>6500</v>
      </c>
      <c r="I1581" s="100">
        <f t="shared" si="17"/>
        <v>179.3885315</v>
      </c>
      <c r="J1581" s="100">
        <f t="array" ref="J1581">index(Sheet1!$F$47:$K$64, C1581,B1581)</f>
        <v>1347.9453</v>
      </c>
      <c r="K1581" s="100">
        <f t="array" ref="K1581">index(Sheet1!$F$47:$K$64, C1581+1,B1581)</f>
        <v>1289.79864</v>
      </c>
      <c r="L1581" s="102">
        <f t="shared" si="18"/>
        <v>1305.167041</v>
      </c>
      <c r="M1581" s="83">
        <f>L1581/( 0.5*Sheet1!$F$18/12)</f>
        <v>1251.580664</v>
      </c>
      <c r="N1581" s="83">
        <f t="shared" si="19"/>
        <v>0.3593398404</v>
      </c>
      <c r="O1581" s="83">
        <f t="shared" si="20"/>
        <v>605.2092746</v>
      </c>
      <c r="P1581" s="83">
        <f t="shared" si="21"/>
        <v>0.1737609172</v>
      </c>
      <c r="Q1581" s="83">
        <f t="shared" si="22"/>
        <v>1</v>
      </c>
      <c r="R1581" s="86">
        <f t="shared" si="31"/>
        <v>179.4292745</v>
      </c>
      <c r="S1581" s="83" t="str">
        <f>min(R1581, offset(Sheet1!$K$9,B1581-1,0))</f>
        <v>#DIV/0!</v>
      </c>
      <c r="T1581" s="83">
        <f t="shared" si="30"/>
        <v>6369.294224</v>
      </c>
      <c r="U1581" s="83">
        <f t="shared" si="26"/>
        <v>0</v>
      </c>
      <c r="V1581" s="83" t="str">
        <f t="shared" si="27"/>
        <v>#DIV/0!</v>
      </c>
      <c r="W1581" s="83" t="str">
        <f t="shared" si="28"/>
        <v>#DIV/0!</v>
      </c>
    </row>
    <row r="1582" ht="12.75" customHeight="1">
      <c r="A1582" s="83">
        <f t="shared" si="29"/>
        <v>32.2</v>
      </c>
      <c r="B1582" s="83">
        <f>IF( ISERROR( MATCH(R1581,Sheet1!$K$9:$K$13,1) ), 1,  MATCH(R1581,Sheet1!$K$9:$K$13,1)+1)</f>
        <v>4</v>
      </c>
      <c r="C1582" s="94">
        <f>IF( ISERROR( MATCH(D1582,Sheet1!$B$25:$B$42) ), 1, MATCH(D1582,Sheet1!$B$25:$B$42))</f>
        <v>12</v>
      </c>
      <c r="D1582" s="83">
        <f>if(U1582, OFFSET(Sheet1!$P$9, 2*B1581-1, 0),T1581)</f>
        <v>6369.294224</v>
      </c>
      <c r="E1582" s="100">
        <f t="array" ref="E1582">index(Sheet1!$C$25:$H$42, C1582,B1582)</f>
        <v>169.0258934</v>
      </c>
      <c r="F1582" s="100">
        <f t="array" ref="F1582">index(Sheet1!$C$25:$H$42, C1582+1,B1582)</f>
        <v>183.1113845</v>
      </c>
      <c r="G1582" s="94">
        <f t="array" ref="G1582">index(Sheet1!$B$25:$B$42, C1582,1)</f>
        <v>6000</v>
      </c>
      <c r="H1582" s="94">
        <f t="array" ref="H1582">index(Sheet1!$B$25:$B$42, C1582+1,1)</f>
        <v>6500</v>
      </c>
      <c r="I1582" s="100">
        <f t="shared" si="17"/>
        <v>179.4292745</v>
      </c>
      <c r="J1582" s="100">
        <f t="array" ref="J1582">index(Sheet1!$F$47:$K$64, C1582,B1582)</f>
        <v>1347.9453</v>
      </c>
      <c r="K1582" s="100">
        <f t="array" ref="K1582">index(Sheet1!$F$47:$K$64, C1582+1,B1582)</f>
        <v>1289.79864</v>
      </c>
      <c r="L1582" s="102">
        <f t="shared" si="18"/>
        <v>1304.998849</v>
      </c>
      <c r="M1582" s="83">
        <f>L1582/( 0.5*Sheet1!$F$18/12)</f>
        <v>1251.419377</v>
      </c>
      <c r="N1582" s="83">
        <f t="shared" si="19"/>
        <v>0.3592935335</v>
      </c>
      <c r="O1582" s="83">
        <f t="shared" si="20"/>
        <v>605.484218</v>
      </c>
      <c r="P1582" s="83">
        <f t="shared" si="21"/>
        <v>0.1738398559</v>
      </c>
      <c r="Q1582" s="83">
        <f t="shared" si="22"/>
        <v>1</v>
      </c>
      <c r="R1582" s="86">
        <f t="shared" si="31"/>
        <v>179.46999</v>
      </c>
      <c r="S1582" s="83" t="str">
        <f>min(R1582, offset(Sheet1!$K$9,B1582-1,0))</f>
        <v>#DIV/0!</v>
      </c>
      <c r="T1582" s="83">
        <f t="shared" si="30"/>
        <v>6370.739524</v>
      </c>
      <c r="U1582" s="83">
        <f t="shared" si="26"/>
        <v>0</v>
      </c>
      <c r="V1582" s="83" t="str">
        <f t="shared" si="27"/>
        <v>#DIV/0!</v>
      </c>
      <c r="W1582" s="83" t="str">
        <f t="shared" si="28"/>
        <v>#DIV/0!</v>
      </c>
    </row>
    <row r="1583" ht="12.75" customHeight="1">
      <c r="A1583" s="83">
        <f t="shared" si="29"/>
        <v>32.22</v>
      </c>
      <c r="B1583" s="83">
        <f>IF( ISERROR( MATCH(R1582,Sheet1!$K$9:$K$13,1) ), 1,  MATCH(R1582,Sheet1!$K$9:$K$13,1)+1)</f>
        <v>4</v>
      </c>
      <c r="C1583" s="94">
        <f>IF( ISERROR( MATCH(D1583,Sheet1!$B$25:$B$42) ), 1, MATCH(D1583,Sheet1!$B$25:$B$42))</f>
        <v>12</v>
      </c>
      <c r="D1583" s="83">
        <f>if(U1583, OFFSET(Sheet1!$P$9, 2*B1582-1, 0),T1582)</f>
        <v>6370.739524</v>
      </c>
      <c r="E1583" s="100">
        <f t="array" ref="E1583">index(Sheet1!$C$25:$H$42, C1583,B1583)</f>
        <v>169.0258934</v>
      </c>
      <c r="F1583" s="100">
        <f t="array" ref="F1583">index(Sheet1!$C$25:$H$42, C1583+1,B1583)</f>
        <v>183.1113845</v>
      </c>
      <c r="G1583" s="94">
        <f t="array" ref="G1583">index(Sheet1!$B$25:$B$42, C1583,1)</f>
        <v>6000</v>
      </c>
      <c r="H1583" s="94">
        <f t="array" ref="H1583">index(Sheet1!$B$25:$B$42, C1583+1,1)</f>
        <v>6500</v>
      </c>
      <c r="I1583" s="100">
        <f t="shared" si="17"/>
        <v>179.46999</v>
      </c>
      <c r="J1583" s="100">
        <f t="array" ref="J1583">index(Sheet1!$F$47:$K$64, C1583,B1583)</f>
        <v>1347.9453</v>
      </c>
      <c r="K1583" s="100">
        <f t="array" ref="K1583">index(Sheet1!$F$47:$K$64, C1583+1,B1583)</f>
        <v>1289.79864</v>
      </c>
      <c r="L1583" s="102">
        <f t="shared" si="18"/>
        <v>1304.83077</v>
      </c>
      <c r="M1583" s="83">
        <f>L1583/( 0.5*Sheet1!$F$18/12)</f>
        <v>1251.258199</v>
      </c>
      <c r="N1583" s="83">
        <f t="shared" si="19"/>
        <v>0.3592472579</v>
      </c>
      <c r="O1583" s="83">
        <f t="shared" si="20"/>
        <v>605.7590383</v>
      </c>
      <c r="P1583" s="83">
        <f t="shared" si="21"/>
        <v>0.1739187592</v>
      </c>
      <c r="Q1583" s="83">
        <f t="shared" si="22"/>
        <v>1</v>
      </c>
      <c r="R1583" s="86">
        <f t="shared" si="31"/>
        <v>179.510678</v>
      </c>
      <c r="S1583" s="83" t="str">
        <f>min(R1583, offset(Sheet1!$K$9,B1583-1,0))</f>
        <v>#DIV/0!</v>
      </c>
      <c r="T1583" s="83">
        <f t="shared" si="30"/>
        <v>6372.183848</v>
      </c>
      <c r="U1583" s="83">
        <f t="shared" si="26"/>
        <v>0</v>
      </c>
      <c r="V1583" s="83" t="str">
        <f t="shared" si="27"/>
        <v>#DIV/0!</v>
      </c>
      <c r="W1583" s="83" t="str">
        <f t="shared" si="28"/>
        <v>#DIV/0!</v>
      </c>
    </row>
    <row r="1584" ht="12.75" customHeight="1">
      <c r="A1584" s="83">
        <f t="shared" si="29"/>
        <v>32.24</v>
      </c>
      <c r="B1584" s="83">
        <f>IF( ISERROR( MATCH(R1583,Sheet1!$K$9:$K$13,1) ), 1,  MATCH(R1583,Sheet1!$K$9:$K$13,1)+1)</f>
        <v>4</v>
      </c>
      <c r="C1584" s="94">
        <f>IF( ISERROR( MATCH(D1584,Sheet1!$B$25:$B$42) ), 1, MATCH(D1584,Sheet1!$B$25:$B$42))</f>
        <v>12</v>
      </c>
      <c r="D1584" s="83">
        <f>if(U1584, OFFSET(Sheet1!$P$9, 2*B1583-1, 0),T1583)</f>
        <v>6372.183848</v>
      </c>
      <c r="E1584" s="100">
        <f t="array" ref="E1584">index(Sheet1!$C$25:$H$42, C1584,B1584)</f>
        <v>169.0258934</v>
      </c>
      <c r="F1584" s="100">
        <f t="array" ref="F1584">index(Sheet1!$C$25:$H$42, C1584+1,B1584)</f>
        <v>183.1113845</v>
      </c>
      <c r="G1584" s="94">
        <f t="array" ref="G1584">index(Sheet1!$B$25:$B$42, C1584,1)</f>
        <v>6000</v>
      </c>
      <c r="H1584" s="94">
        <f t="array" ref="H1584">index(Sheet1!$B$25:$B$42, C1584+1,1)</f>
        <v>6500</v>
      </c>
      <c r="I1584" s="100">
        <f t="shared" si="17"/>
        <v>179.510678</v>
      </c>
      <c r="J1584" s="100">
        <f t="array" ref="J1584">index(Sheet1!$F$47:$K$64, C1584,B1584)</f>
        <v>1347.9453</v>
      </c>
      <c r="K1584" s="100">
        <f t="array" ref="K1584">index(Sheet1!$F$47:$K$64, C1584+1,B1584)</f>
        <v>1289.79864</v>
      </c>
      <c r="L1584" s="102">
        <f t="shared" si="18"/>
        <v>1304.662805</v>
      </c>
      <c r="M1584" s="83">
        <f>L1584/( 0.5*Sheet1!$F$18/12)</f>
        <v>1251.09713</v>
      </c>
      <c r="N1584" s="83">
        <f t="shared" si="19"/>
        <v>0.3592010136</v>
      </c>
      <c r="O1584" s="83">
        <f t="shared" si="20"/>
        <v>606.0337353</v>
      </c>
      <c r="P1584" s="83">
        <f t="shared" si="21"/>
        <v>0.1739976271</v>
      </c>
      <c r="Q1584" s="83">
        <f t="shared" si="22"/>
        <v>1</v>
      </c>
      <c r="R1584" s="86">
        <f t="shared" si="31"/>
        <v>179.5513386</v>
      </c>
      <c r="S1584" s="83" t="str">
        <f>min(R1584, offset(Sheet1!$K$9,B1584-1,0))</f>
        <v>#DIV/0!</v>
      </c>
      <c r="T1584" s="83">
        <f t="shared" si="30"/>
        <v>6373.627197</v>
      </c>
      <c r="U1584" s="83">
        <f t="shared" si="26"/>
        <v>0</v>
      </c>
      <c r="V1584" s="83" t="str">
        <f t="shared" si="27"/>
        <v>#DIV/0!</v>
      </c>
      <c r="W1584" s="83" t="str">
        <f t="shared" si="28"/>
        <v>#DIV/0!</v>
      </c>
    </row>
    <row r="1585" ht="12.75" customHeight="1">
      <c r="A1585" s="83">
        <f t="shared" si="29"/>
        <v>32.26</v>
      </c>
      <c r="B1585" s="83">
        <f>IF( ISERROR( MATCH(R1584,Sheet1!$K$9:$K$13,1) ), 1,  MATCH(R1584,Sheet1!$K$9:$K$13,1)+1)</f>
        <v>4</v>
      </c>
      <c r="C1585" s="94">
        <f>IF( ISERROR( MATCH(D1585,Sheet1!$B$25:$B$42) ), 1, MATCH(D1585,Sheet1!$B$25:$B$42))</f>
        <v>12</v>
      </c>
      <c r="D1585" s="83">
        <f>if(U1585, OFFSET(Sheet1!$P$9, 2*B1584-1, 0),T1584)</f>
        <v>6373.627197</v>
      </c>
      <c r="E1585" s="100">
        <f t="array" ref="E1585">index(Sheet1!$C$25:$H$42, C1585,B1585)</f>
        <v>169.0258934</v>
      </c>
      <c r="F1585" s="100">
        <f t="array" ref="F1585">index(Sheet1!$C$25:$H$42, C1585+1,B1585)</f>
        <v>183.1113845</v>
      </c>
      <c r="G1585" s="94">
        <f t="array" ref="G1585">index(Sheet1!$B$25:$B$42, C1585,1)</f>
        <v>6000</v>
      </c>
      <c r="H1585" s="94">
        <f t="array" ref="H1585">index(Sheet1!$B$25:$B$42, C1585+1,1)</f>
        <v>6500</v>
      </c>
      <c r="I1585" s="100">
        <f t="shared" si="17"/>
        <v>179.5513386</v>
      </c>
      <c r="J1585" s="100">
        <f t="array" ref="J1585">index(Sheet1!$F$47:$K$64, C1585,B1585)</f>
        <v>1347.9453</v>
      </c>
      <c r="K1585" s="100">
        <f t="array" ref="K1585">index(Sheet1!$F$47:$K$64, C1585+1,B1585)</f>
        <v>1289.79864</v>
      </c>
      <c r="L1585" s="102">
        <f t="shared" si="18"/>
        <v>1304.494953</v>
      </c>
      <c r="M1585" s="83">
        <f>L1585/( 0.5*Sheet1!$F$18/12)</f>
        <v>1250.93617</v>
      </c>
      <c r="N1585" s="83">
        <f t="shared" si="19"/>
        <v>0.3591548004</v>
      </c>
      <c r="O1585" s="83">
        <f t="shared" si="20"/>
        <v>606.3083091</v>
      </c>
      <c r="P1585" s="83">
        <f t="shared" si="21"/>
        <v>0.1740764597</v>
      </c>
      <c r="Q1585" s="83">
        <f t="shared" si="22"/>
        <v>1</v>
      </c>
      <c r="R1585" s="86">
        <f t="shared" si="31"/>
        <v>179.5919717</v>
      </c>
      <c r="S1585" s="83" t="str">
        <f>min(R1585, offset(Sheet1!$K$9,B1585-1,0))</f>
        <v>#DIV/0!</v>
      </c>
      <c r="T1585" s="83">
        <f t="shared" si="30"/>
        <v>6375.069572</v>
      </c>
      <c r="U1585" s="83">
        <f t="shared" si="26"/>
        <v>0</v>
      </c>
      <c r="V1585" s="83" t="str">
        <f t="shared" si="27"/>
        <v>#DIV/0!</v>
      </c>
      <c r="W1585" s="83" t="str">
        <f t="shared" si="28"/>
        <v>#DIV/0!</v>
      </c>
    </row>
    <row r="1586" ht="12.75" customHeight="1">
      <c r="A1586" s="83">
        <f t="shared" si="29"/>
        <v>32.28</v>
      </c>
      <c r="B1586" s="83">
        <f>IF( ISERROR( MATCH(R1585,Sheet1!$K$9:$K$13,1) ), 1,  MATCH(R1585,Sheet1!$K$9:$K$13,1)+1)</f>
        <v>4</v>
      </c>
      <c r="C1586" s="94">
        <f>IF( ISERROR( MATCH(D1586,Sheet1!$B$25:$B$42) ), 1, MATCH(D1586,Sheet1!$B$25:$B$42))</f>
        <v>12</v>
      </c>
      <c r="D1586" s="83">
        <f>if(U1586, OFFSET(Sheet1!$P$9, 2*B1585-1, 0),T1585)</f>
        <v>6375.069572</v>
      </c>
      <c r="E1586" s="100">
        <f t="array" ref="E1586">index(Sheet1!$C$25:$H$42, C1586,B1586)</f>
        <v>169.0258934</v>
      </c>
      <c r="F1586" s="100">
        <f t="array" ref="F1586">index(Sheet1!$C$25:$H$42, C1586+1,B1586)</f>
        <v>183.1113845</v>
      </c>
      <c r="G1586" s="94">
        <f t="array" ref="G1586">index(Sheet1!$B$25:$B$42, C1586,1)</f>
        <v>6000</v>
      </c>
      <c r="H1586" s="94">
        <f t="array" ref="H1586">index(Sheet1!$B$25:$B$42, C1586+1,1)</f>
        <v>6500</v>
      </c>
      <c r="I1586" s="100">
        <f t="shared" si="17"/>
        <v>179.5919717</v>
      </c>
      <c r="J1586" s="100">
        <f t="array" ref="J1586">index(Sheet1!$F$47:$K$64, C1586,B1586)</f>
        <v>1347.9453</v>
      </c>
      <c r="K1586" s="100">
        <f t="array" ref="K1586">index(Sheet1!$F$47:$K$64, C1586+1,B1586)</f>
        <v>1289.79864</v>
      </c>
      <c r="L1586" s="102">
        <f t="shared" si="18"/>
        <v>1304.327214</v>
      </c>
      <c r="M1586" s="83">
        <f>L1586/( 0.5*Sheet1!$F$18/12)</f>
        <v>1250.775318</v>
      </c>
      <c r="N1586" s="83">
        <f t="shared" si="19"/>
        <v>0.3591086185</v>
      </c>
      <c r="O1586" s="83">
        <f t="shared" si="20"/>
        <v>606.5827596</v>
      </c>
      <c r="P1586" s="83">
        <f t="shared" si="21"/>
        <v>0.1741552568</v>
      </c>
      <c r="Q1586" s="83">
        <f t="shared" si="22"/>
        <v>1</v>
      </c>
      <c r="R1586" s="86">
        <f t="shared" si="31"/>
        <v>179.6325773</v>
      </c>
      <c r="S1586" s="83" t="str">
        <f>min(R1586, offset(Sheet1!$K$9,B1586-1,0))</f>
        <v>#DIV/0!</v>
      </c>
      <c r="T1586" s="83">
        <f t="shared" si="30"/>
        <v>6376.510972</v>
      </c>
      <c r="U1586" s="83">
        <f t="shared" si="26"/>
        <v>0</v>
      </c>
      <c r="V1586" s="83" t="str">
        <f t="shared" si="27"/>
        <v>#DIV/0!</v>
      </c>
      <c r="W1586" s="83" t="str">
        <f t="shared" si="28"/>
        <v>#DIV/0!</v>
      </c>
    </row>
    <row r="1587" ht="12.75" customHeight="1">
      <c r="A1587" s="83">
        <f t="shared" si="29"/>
        <v>32.3</v>
      </c>
      <c r="B1587" s="83">
        <f>IF( ISERROR( MATCH(R1586,Sheet1!$K$9:$K$13,1) ), 1,  MATCH(R1586,Sheet1!$K$9:$K$13,1)+1)</f>
        <v>4</v>
      </c>
      <c r="C1587" s="94">
        <f>IF( ISERROR( MATCH(D1587,Sheet1!$B$25:$B$42) ), 1, MATCH(D1587,Sheet1!$B$25:$B$42))</f>
        <v>12</v>
      </c>
      <c r="D1587" s="83">
        <f>if(U1587, OFFSET(Sheet1!$P$9, 2*B1586-1, 0),T1586)</f>
        <v>6376.510972</v>
      </c>
      <c r="E1587" s="100">
        <f t="array" ref="E1587">index(Sheet1!$C$25:$H$42, C1587,B1587)</f>
        <v>169.0258934</v>
      </c>
      <c r="F1587" s="100">
        <f t="array" ref="F1587">index(Sheet1!$C$25:$H$42, C1587+1,B1587)</f>
        <v>183.1113845</v>
      </c>
      <c r="G1587" s="94">
        <f t="array" ref="G1587">index(Sheet1!$B$25:$B$42, C1587,1)</f>
        <v>6000</v>
      </c>
      <c r="H1587" s="94">
        <f t="array" ref="H1587">index(Sheet1!$B$25:$B$42, C1587+1,1)</f>
        <v>6500</v>
      </c>
      <c r="I1587" s="100">
        <f t="shared" si="17"/>
        <v>179.6325773</v>
      </c>
      <c r="J1587" s="100">
        <f t="array" ref="J1587">index(Sheet1!$F$47:$K$64, C1587,B1587)</f>
        <v>1347.9453</v>
      </c>
      <c r="K1587" s="100">
        <f t="array" ref="K1587">index(Sheet1!$F$47:$K$64, C1587+1,B1587)</f>
        <v>1289.79864</v>
      </c>
      <c r="L1587" s="102">
        <f t="shared" si="18"/>
        <v>1304.159589</v>
      </c>
      <c r="M1587" s="83">
        <f>L1587/( 0.5*Sheet1!$F$18/12)</f>
        <v>1250.614575</v>
      </c>
      <c r="N1587" s="83">
        <f t="shared" si="19"/>
        <v>0.3590624678</v>
      </c>
      <c r="O1587" s="83">
        <f t="shared" si="20"/>
        <v>606.8570868</v>
      </c>
      <c r="P1587" s="83">
        <f t="shared" si="21"/>
        <v>0.1742340186</v>
      </c>
      <c r="Q1587" s="83">
        <f t="shared" si="22"/>
        <v>1</v>
      </c>
      <c r="R1587" s="86">
        <f t="shared" si="31"/>
        <v>179.6731556</v>
      </c>
      <c r="S1587" s="83" t="str">
        <f>min(R1587, offset(Sheet1!$K$9,B1587-1,0))</f>
        <v>#DIV/0!</v>
      </c>
      <c r="T1587" s="83">
        <f t="shared" si="30"/>
        <v>6377.951399</v>
      </c>
      <c r="U1587" s="83">
        <f t="shared" si="26"/>
        <v>0</v>
      </c>
      <c r="V1587" s="83" t="str">
        <f t="shared" si="27"/>
        <v>#DIV/0!</v>
      </c>
      <c r="W1587" s="83" t="str">
        <f t="shared" si="28"/>
        <v>#DIV/0!</v>
      </c>
    </row>
    <row r="1588" ht="12.75" customHeight="1">
      <c r="A1588" s="83">
        <f t="shared" si="29"/>
        <v>32.32</v>
      </c>
      <c r="B1588" s="83">
        <f>IF( ISERROR( MATCH(R1587,Sheet1!$K$9:$K$13,1) ), 1,  MATCH(R1587,Sheet1!$K$9:$K$13,1)+1)</f>
        <v>4</v>
      </c>
      <c r="C1588" s="94">
        <f>IF( ISERROR( MATCH(D1588,Sheet1!$B$25:$B$42) ), 1, MATCH(D1588,Sheet1!$B$25:$B$42))</f>
        <v>12</v>
      </c>
      <c r="D1588" s="83">
        <f>if(U1588, OFFSET(Sheet1!$P$9, 2*B1587-1, 0),T1587)</f>
        <v>6377.951399</v>
      </c>
      <c r="E1588" s="100">
        <f t="array" ref="E1588">index(Sheet1!$C$25:$H$42, C1588,B1588)</f>
        <v>169.0258934</v>
      </c>
      <c r="F1588" s="100">
        <f t="array" ref="F1588">index(Sheet1!$C$25:$H$42, C1588+1,B1588)</f>
        <v>183.1113845</v>
      </c>
      <c r="G1588" s="94">
        <f t="array" ref="G1588">index(Sheet1!$B$25:$B$42, C1588,1)</f>
        <v>6000</v>
      </c>
      <c r="H1588" s="94">
        <f t="array" ref="H1588">index(Sheet1!$B$25:$B$42, C1588+1,1)</f>
        <v>6500</v>
      </c>
      <c r="I1588" s="100">
        <f t="shared" si="17"/>
        <v>179.6731556</v>
      </c>
      <c r="J1588" s="100">
        <f t="array" ref="J1588">index(Sheet1!$F$47:$K$64, C1588,B1588)</f>
        <v>1347.9453</v>
      </c>
      <c r="K1588" s="100">
        <f t="array" ref="K1588">index(Sheet1!$F$47:$K$64, C1588+1,B1588)</f>
        <v>1289.79864</v>
      </c>
      <c r="L1588" s="102">
        <f t="shared" si="18"/>
        <v>1303.992077</v>
      </c>
      <c r="M1588" s="83">
        <f>L1588/( 0.5*Sheet1!$F$18/12)</f>
        <v>1250.453941</v>
      </c>
      <c r="N1588" s="83">
        <f t="shared" si="19"/>
        <v>0.3590163482</v>
      </c>
      <c r="O1588" s="83">
        <f t="shared" si="20"/>
        <v>607.1312907</v>
      </c>
      <c r="P1588" s="83">
        <f t="shared" si="21"/>
        <v>0.174312745</v>
      </c>
      <c r="Q1588" s="83">
        <f t="shared" si="22"/>
        <v>1</v>
      </c>
      <c r="R1588" s="86">
        <f t="shared" si="31"/>
        <v>179.7137064</v>
      </c>
      <c r="S1588" s="83" t="str">
        <f>min(R1588, offset(Sheet1!$K$9,B1588-1,0))</f>
        <v>#DIV/0!</v>
      </c>
      <c r="T1588" s="83">
        <f t="shared" si="30"/>
        <v>6379.390854</v>
      </c>
      <c r="U1588" s="83">
        <f t="shared" si="26"/>
        <v>0</v>
      </c>
      <c r="V1588" s="83" t="str">
        <f t="shared" si="27"/>
        <v>#DIV/0!</v>
      </c>
      <c r="W1588" s="83" t="str">
        <f t="shared" si="28"/>
        <v>#DIV/0!</v>
      </c>
    </row>
    <row r="1589" ht="12.75" customHeight="1">
      <c r="A1589" s="83">
        <f t="shared" si="29"/>
        <v>32.34</v>
      </c>
      <c r="B1589" s="83">
        <f>IF( ISERROR( MATCH(R1588,Sheet1!$K$9:$K$13,1) ), 1,  MATCH(R1588,Sheet1!$K$9:$K$13,1)+1)</f>
        <v>4</v>
      </c>
      <c r="C1589" s="94">
        <f>IF( ISERROR( MATCH(D1589,Sheet1!$B$25:$B$42) ), 1, MATCH(D1589,Sheet1!$B$25:$B$42))</f>
        <v>12</v>
      </c>
      <c r="D1589" s="83">
        <f>if(U1589, OFFSET(Sheet1!$P$9, 2*B1588-1, 0),T1588)</f>
        <v>6379.390854</v>
      </c>
      <c r="E1589" s="100">
        <f t="array" ref="E1589">index(Sheet1!$C$25:$H$42, C1589,B1589)</f>
        <v>169.0258934</v>
      </c>
      <c r="F1589" s="100">
        <f t="array" ref="F1589">index(Sheet1!$C$25:$H$42, C1589+1,B1589)</f>
        <v>183.1113845</v>
      </c>
      <c r="G1589" s="94">
        <f t="array" ref="G1589">index(Sheet1!$B$25:$B$42, C1589,1)</f>
        <v>6000</v>
      </c>
      <c r="H1589" s="94">
        <f t="array" ref="H1589">index(Sheet1!$B$25:$B$42, C1589+1,1)</f>
        <v>6500</v>
      </c>
      <c r="I1589" s="100">
        <f t="shared" si="17"/>
        <v>179.7137064</v>
      </c>
      <c r="J1589" s="100">
        <f t="array" ref="J1589">index(Sheet1!$F$47:$K$64, C1589,B1589)</f>
        <v>1347.9453</v>
      </c>
      <c r="K1589" s="100">
        <f t="array" ref="K1589">index(Sheet1!$F$47:$K$64, C1589+1,B1589)</f>
        <v>1289.79864</v>
      </c>
      <c r="L1589" s="102">
        <f t="shared" si="18"/>
        <v>1303.824678</v>
      </c>
      <c r="M1589" s="83">
        <f>L1589/( 0.5*Sheet1!$F$18/12)</f>
        <v>1250.293415</v>
      </c>
      <c r="N1589" s="83">
        <f t="shared" si="19"/>
        <v>0.3589702598</v>
      </c>
      <c r="O1589" s="83">
        <f t="shared" si="20"/>
        <v>607.4053713</v>
      </c>
      <c r="P1589" s="83">
        <f t="shared" si="21"/>
        <v>0.1743914359</v>
      </c>
      <c r="Q1589" s="83">
        <f t="shared" si="22"/>
        <v>1</v>
      </c>
      <c r="R1589" s="86">
        <f t="shared" si="31"/>
        <v>179.7542299</v>
      </c>
      <c r="S1589" s="83" t="str">
        <f>min(R1589, offset(Sheet1!$K$9,B1589-1,0))</f>
        <v>#DIV/0!</v>
      </c>
      <c r="T1589" s="83">
        <f t="shared" si="30"/>
        <v>6380.829335</v>
      </c>
      <c r="U1589" s="83">
        <f t="shared" si="26"/>
        <v>0</v>
      </c>
      <c r="V1589" s="83" t="str">
        <f t="shared" si="27"/>
        <v>#DIV/0!</v>
      </c>
      <c r="W1589" s="83" t="str">
        <f t="shared" si="28"/>
        <v>#DIV/0!</v>
      </c>
    </row>
    <row r="1590" ht="12.75" customHeight="1">
      <c r="A1590" s="83">
        <f t="shared" si="29"/>
        <v>32.36</v>
      </c>
      <c r="B1590" s="83">
        <f>IF( ISERROR( MATCH(R1589,Sheet1!$K$9:$K$13,1) ), 1,  MATCH(R1589,Sheet1!$K$9:$K$13,1)+1)</f>
        <v>4</v>
      </c>
      <c r="C1590" s="94">
        <f>IF( ISERROR( MATCH(D1590,Sheet1!$B$25:$B$42) ), 1, MATCH(D1590,Sheet1!$B$25:$B$42))</f>
        <v>12</v>
      </c>
      <c r="D1590" s="83">
        <f>if(U1590, OFFSET(Sheet1!$P$9, 2*B1589-1, 0),T1589)</f>
        <v>6380.829335</v>
      </c>
      <c r="E1590" s="100">
        <f t="array" ref="E1590">index(Sheet1!$C$25:$H$42, C1590,B1590)</f>
        <v>169.0258934</v>
      </c>
      <c r="F1590" s="100">
        <f t="array" ref="F1590">index(Sheet1!$C$25:$H$42, C1590+1,B1590)</f>
        <v>183.1113845</v>
      </c>
      <c r="G1590" s="94">
        <f t="array" ref="G1590">index(Sheet1!$B$25:$B$42, C1590,1)</f>
        <v>6000</v>
      </c>
      <c r="H1590" s="94">
        <f t="array" ref="H1590">index(Sheet1!$B$25:$B$42, C1590+1,1)</f>
        <v>6500</v>
      </c>
      <c r="I1590" s="100">
        <f t="shared" si="17"/>
        <v>179.7542299</v>
      </c>
      <c r="J1590" s="100">
        <f t="array" ref="J1590">index(Sheet1!$F$47:$K$64, C1590,B1590)</f>
        <v>1347.9453</v>
      </c>
      <c r="K1590" s="100">
        <f t="array" ref="K1590">index(Sheet1!$F$47:$K$64, C1590+1,B1590)</f>
        <v>1289.79864</v>
      </c>
      <c r="L1590" s="102">
        <f t="shared" si="18"/>
        <v>1303.657392</v>
      </c>
      <c r="M1590" s="83">
        <f>L1590/( 0.5*Sheet1!$F$18/12)</f>
        <v>1250.132997</v>
      </c>
      <c r="N1590" s="83">
        <f t="shared" si="19"/>
        <v>0.3589242025</v>
      </c>
      <c r="O1590" s="83">
        <f t="shared" si="20"/>
        <v>607.6793285</v>
      </c>
      <c r="P1590" s="83">
        <f t="shared" si="21"/>
        <v>0.1744700914</v>
      </c>
      <c r="Q1590" s="83">
        <f t="shared" si="22"/>
        <v>1</v>
      </c>
      <c r="R1590" s="86">
        <f t="shared" si="31"/>
        <v>179.7947259</v>
      </c>
      <c r="S1590" s="83" t="str">
        <f>min(R1590, offset(Sheet1!$K$9,B1590-1,0))</f>
        <v>#DIV/0!</v>
      </c>
      <c r="T1590" s="83">
        <f t="shared" si="30"/>
        <v>6382.266845</v>
      </c>
      <c r="U1590" s="83">
        <f t="shared" si="26"/>
        <v>0</v>
      </c>
      <c r="V1590" s="83" t="str">
        <f t="shared" si="27"/>
        <v>#DIV/0!</v>
      </c>
      <c r="W1590" s="83" t="str">
        <f t="shared" si="28"/>
        <v>#DIV/0!</v>
      </c>
    </row>
    <row r="1591" ht="12.75" customHeight="1">
      <c r="A1591" s="83">
        <f t="shared" si="29"/>
        <v>32.38</v>
      </c>
      <c r="B1591" s="83">
        <f>IF( ISERROR( MATCH(R1590,Sheet1!$K$9:$K$13,1) ), 1,  MATCH(R1590,Sheet1!$K$9:$K$13,1)+1)</f>
        <v>4</v>
      </c>
      <c r="C1591" s="94">
        <f>IF( ISERROR( MATCH(D1591,Sheet1!$B$25:$B$42) ), 1, MATCH(D1591,Sheet1!$B$25:$B$42))</f>
        <v>12</v>
      </c>
      <c r="D1591" s="83">
        <f>if(U1591, OFFSET(Sheet1!$P$9, 2*B1590-1, 0),T1590)</f>
        <v>6382.266845</v>
      </c>
      <c r="E1591" s="100">
        <f t="array" ref="E1591">index(Sheet1!$C$25:$H$42, C1591,B1591)</f>
        <v>169.0258934</v>
      </c>
      <c r="F1591" s="100">
        <f t="array" ref="F1591">index(Sheet1!$C$25:$H$42, C1591+1,B1591)</f>
        <v>183.1113845</v>
      </c>
      <c r="G1591" s="94">
        <f t="array" ref="G1591">index(Sheet1!$B$25:$B$42, C1591,1)</f>
        <v>6000</v>
      </c>
      <c r="H1591" s="94">
        <f t="array" ref="H1591">index(Sheet1!$B$25:$B$42, C1591+1,1)</f>
        <v>6500</v>
      </c>
      <c r="I1591" s="100">
        <f t="shared" si="17"/>
        <v>179.7947259</v>
      </c>
      <c r="J1591" s="100">
        <f t="array" ref="J1591">index(Sheet1!$F$47:$K$64, C1591,B1591)</f>
        <v>1347.9453</v>
      </c>
      <c r="K1591" s="100">
        <f t="array" ref="K1591">index(Sheet1!$F$47:$K$64, C1591+1,B1591)</f>
        <v>1289.79864</v>
      </c>
      <c r="L1591" s="102">
        <f t="shared" si="18"/>
        <v>1303.490219</v>
      </c>
      <c r="M1591" s="83">
        <f>L1591/( 0.5*Sheet1!$F$18/12)</f>
        <v>1249.972688</v>
      </c>
      <c r="N1591" s="83">
        <f t="shared" si="19"/>
        <v>0.3588781763</v>
      </c>
      <c r="O1591" s="83">
        <f t="shared" si="20"/>
        <v>607.9531623</v>
      </c>
      <c r="P1591" s="83">
        <f t="shared" si="21"/>
        <v>0.1745487115</v>
      </c>
      <c r="Q1591" s="83">
        <f t="shared" si="22"/>
        <v>1</v>
      </c>
      <c r="R1591" s="86">
        <f t="shared" si="31"/>
        <v>179.8351946</v>
      </c>
      <c r="S1591" s="83" t="str">
        <f>min(R1591, offset(Sheet1!$K$9,B1591-1,0))</f>
        <v>#DIV/0!</v>
      </c>
      <c r="T1591" s="83">
        <f t="shared" si="30"/>
        <v>6383.703383</v>
      </c>
      <c r="U1591" s="83">
        <f t="shared" si="26"/>
        <v>0</v>
      </c>
      <c r="V1591" s="83" t="str">
        <f t="shared" si="27"/>
        <v>#DIV/0!</v>
      </c>
      <c r="W1591" s="83" t="str">
        <f t="shared" si="28"/>
        <v>#DIV/0!</v>
      </c>
    </row>
    <row r="1592" ht="12.75" customHeight="1">
      <c r="A1592" s="83">
        <f t="shared" si="29"/>
        <v>32.4</v>
      </c>
      <c r="B1592" s="83">
        <f>IF( ISERROR( MATCH(R1591,Sheet1!$K$9:$K$13,1) ), 1,  MATCH(R1591,Sheet1!$K$9:$K$13,1)+1)</f>
        <v>4</v>
      </c>
      <c r="C1592" s="94">
        <f>IF( ISERROR( MATCH(D1592,Sheet1!$B$25:$B$42) ), 1, MATCH(D1592,Sheet1!$B$25:$B$42))</f>
        <v>12</v>
      </c>
      <c r="D1592" s="83">
        <f>if(U1592, OFFSET(Sheet1!$P$9, 2*B1591-1, 0),T1591)</f>
        <v>6383.703383</v>
      </c>
      <c r="E1592" s="100">
        <f t="array" ref="E1592">index(Sheet1!$C$25:$H$42, C1592,B1592)</f>
        <v>169.0258934</v>
      </c>
      <c r="F1592" s="100">
        <f t="array" ref="F1592">index(Sheet1!$C$25:$H$42, C1592+1,B1592)</f>
        <v>183.1113845</v>
      </c>
      <c r="G1592" s="94">
        <f t="array" ref="G1592">index(Sheet1!$B$25:$B$42, C1592,1)</f>
        <v>6000</v>
      </c>
      <c r="H1592" s="94">
        <f t="array" ref="H1592">index(Sheet1!$B$25:$B$42, C1592+1,1)</f>
        <v>6500</v>
      </c>
      <c r="I1592" s="100">
        <f t="shared" si="17"/>
        <v>179.8351946</v>
      </c>
      <c r="J1592" s="100">
        <f t="array" ref="J1592">index(Sheet1!$F$47:$K$64, C1592,B1592)</f>
        <v>1347.9453</v>
      </c>
      <c r="K1592" s="100">
        <f t="array" ref="K1592">index(Sheet1!$F$47:$K$64, C1592+1,B1592)</f>
        <v>1289.79864</v>
      </c>
      <c r="L1592" s="102">
        <f t="shared" si="18"/>
        <v>1303.32316</v>
      </c>
      <c r="M1592" s="83">
        <f>L1592/( 0.5*Sheet1!$F$18/12)</f>
        <v>1249.812487</v>
      </c>
      <c r="N1592" s="83">
        <f t="shared" si="19"/>
        <v>0.3588321812</v>
      </c>
      <c r="O1592" s="83">
        <f t="shared" si="20"/>
        <v>608.2268726</v>
      </c>
      <c r="P1592" s="83">
        <f t="shared" si="21"/>
        <v>0.1746272962</v>
      </c>
      <c r="Q1592" s="83">
        <f t="shared" si="22"/>
        <v>1</v>
      </c>
      <c r="R1592" s="86">
        <f t="shared" si="31"/>
        <v>179.875636</v>
      </c>
      <c r="S1592" s="83" t="str">
        <f>min(R1592, offset(Sheet1!$K$9,B1592-1,0))</f>
        <v>#DIV/0!</v>
      </c>
      <c r="T1592" s="83">
        <f t="shared" si="30"/>
        <v>6385.138951</v>
      </c>
      <c r="U1592" s="83">
        <f t="shared" si="26"/>
        <v>0</v>
      </c>
      <c r="V1592" s="83" t="str">
        <f t="shared" si="27"/>
        <v>#DIV/0!</v>
      </c>
      <c r="W1592" s="83" t="str">
        <f t="shared" si="28"/>
        <v>#DIV/0!</v>
      </c>
    </row>
    <row r="1593" ht="12.75" customHeight="1">
      <c r="A1593" s="83">
        <f t="shared" si="29"/>
        <v>32.42</v>
      </c>
      <c r="B1593" s="83">
        <f>IF( ISERROR( MATCH(R1592,Sheet1!$K$9:$K$13,1) ), 1,  MATCH(R1592,Sheet1!$K$9:$K$13,1)+1)</f>
        <v>4</v>
      </c>
      <c r="C1593" s="94">
        <f>IF( ISERROR( MATCH(D1593,Sheet1!$B$25:$B$42) ), 1, MATCH(D1593,Sheet1!$B$25:$B$42))</f>
        <v>12</v>
      </c>
      <c r="D1593" s="83">
        <f>if(U1593, OFFSET(Sheet1!$P$9, 2*B1592-1, 0),T1592)</f>
        <v>6385.138951</v>
      </c>
      <c r="E1593" s="100">
        <f t="array" ref="E1593">index(Sheet1!$C$25:$H$42, C1593,B1593)</f>
        <v>169.0258934</v>
      </c>
      <c r="F1593" s="100">
        <f t="array" ref="F1593">index(Sheet1!$C$25:$H$42, C1593+1,B1593)</f>
        <v>183.1113845</v>
      </c>
      <c r="G1593" s="94">
        <f t="array" ref="G1593">index(Sheet1!$B$25:$B$42, C1593,1)</f>
        <v>6000</v>
      </c>
      <c r="H1593" s="94">
        <f t="array" ref="H1593">index(Sheet1!$B$25:$B$42, C1593+1,1)</f>
        <v>6500</v>
      </c>
      <c r="I1593" s="100">
        <f t="shared" si="17"/>
        <v>179.875636</v>
      </c>
      <c r="J1593" s="100">
        <f t="array" ref="J1593">index(Sheet1!$F$47:$K$64, C1593,B1593)</f>
        <v>1347.9453</v>
      </c>
      <c r="K1593" s="100">
        <f t="array" ref="K1593">index(Sheet1!$F$47:$K$64, C1593+1,B1593)</f>
        <v>1289.79864</v>
      </c>
      <c r="L1593" s="102">
        <f t="shared" si="18"/>
        <v>1303.156213</v>
      </c>
      <c r="M1593" s="83">
        <f>L1593/( 0.5*Sheet1!$F$18/12)</f>
        <v>1249.652395</v>
      </c>
      <c r="N1593" s="83">
        <f t="shared" si="19"/>
        <v>0.3587862172</v>
      </c>
      <c r="O1593" s="83">
        <f t="shared" si="20"/>
        <v>608.5004596</v>
      </c>
      <c r="P1593" s="83">
        <f t="shared" si="21"/>
        <v>0.1747058454</v>
      </c>
      <c r="Q1593" s="83">
        <f t="shared" si="22"/>
        <v>1</v>
      </c>
      <c r="R1593" s="86">
        <f t="shared" si="31"/>
        <v>179.91605</v>
      </c>
      <c r="S1593" s="83" t="str">
        <f>min(R1593, offset(Sheet1!$K$9,B1593-1,0))</f>
        <v>#DIV/0!</v>
      </c>
      <c r="T1593" s="83">
        <f t="shared" si="30"/>
        <v>6386.573548</v>
      </c>
      <c r="U1593" s="83">
        <f t="shared" si="26"/>
        <v>0</v>
      </c>
      <c r="V1593" s="83" t="str">
        <f t="shared" si="27"/>
        <v>#DIV/0!</v>
      </c>
      <c r="W1593" s="83" t="str">
        <f t="shared" si="28"/>
        <v>#DIV/0!</v>
      </c>
    </row>
    <row r="1594" ht="12.75" customHeight="1">
      <c r="A1594" s="83">
        <f t="shared" si="29"/>
        <v>32.44</v>
      </c>
      <c r="B1594" s="83">
        <f>IF( ISERROR( MATCH(R1593,Sheet1!$K$9:$K$13,1) ), 1,  MATCH(R1593,Sheet1!$K$9:$K$13,1)+1)</f>
        <v>4</v>
      </c>
      <c r="C1594" s="94">
        <f>IF( ISERROR( MATCH(D1594,Sheet1!$B$25:$B$42) ), 1, MATCH(D1594,Sheet1!$B$25:$B$42))</f>
        <v>12</v>
      </c>
      <c r="D1594" s="83">
        <f>if(U1594, OFFSET(Sheet1!$P$9, 2*B1593-1, 0),T1593)</f>
        <v>6386.573548</v>
      </c>
      <c r="E1594" s="100">
        <f t="array" ref="E1594">index(Sheet1!$C$25:$H$42, C1594,B1594)</f>
        <v>169.0258934</v>
      </c>
      <c r="F1594" s="100">
        <f t="array" ref="F1594">index(Sheet1!$C$25:$H$42, C1594+1,B1594)</f>
        <v>183.1113845</v>
      </c>
      <c r="G1594" s="94">
        <f t="array" ref="G1594">index(Sheet1!$B$25:$B$42, C1594,1)</f>
        <v>6000</v>
      </c>
      <c r="H1594" s="94">
        <f t="array" ref="H1594">index(Sheet1!$B$25:$B$42, C1594+1,1)</f>
        <v>6500</v>
      </c>
      <c r="I1594" s="100">
        <f t="shared" si="17"/>
        <v>179.91605</v>
      </c>
      <c r="J1594" s="100">
        <f t="array" ref="J1594">index(Sheet1!$F$47:$K$64, C1594,B1594)</f>
        <v>1347.9453</v>
      </c>
      <c r="K1594" s="100">
        <f t="array" ref="K1594">index(Sheet1!$F$47:$K$64, C1594+1,B1594)</f>
        <v>1289.79864</v>
      </c>
      <c r="L1594" s="102">
        <f t="shared" si="18"/>
        <v>1302.989379</v>
      </c>
      <c r="M1594" s="83">
        <f>L1594/( 0.5*Sheet1!$F$18/12)</f>
        <v>1249.49241</v>
      </c>
      <c r="N1594" s="83">
        <f t="shared" si="19"/>
        <v>0.3587402843</v>
      </c>
      <c r="O1594" s="83">
        <f t="shared" si="20"/>
        <v>608.773923</v>
      </c>
      <c r="P1594" s="83">
        <f t="shared" si="21"/>
        <v>0.1747843592</v>
      </c>
      <c r="Q1594" s="83">
        <f t="shared" si="22"/>
        <v>1</v>
      </c>
      <c r="R1594" s="86">
        <f t="shared" si="31"/>
        <v>179.9564367</v>
      </c>
      <c r="S1594" s="83" t="str">
        <f>min(R1594, offset(Sheet1!$K$9,B1594-1,0))</f>
        <v>#DIV/0!</v>
      </c>
      <c r="T1594" s="83">
        <f t="shared" si="30"/>
        <v>6388.007175</v>
      </c>
      <c r="U1594" s="83">
        <f t="shared" si="26"/>
        <v>0</v>
      </c>
      <c r="V1594" s="83" t="str">
        <f t="shared" si="27"/>
        <v>#DIV/0!</v>
      </c>
      <c r="W1594" s="83" t="str">
        <f t="shared" si="28"/>
        <v>#DIV/0!</v>
      </c>
    </row>
    <row r="1595" ht="12.75" customHeight="1">
      <c r="A1595" s="83">
        <f t="shared" si="29"/>
        <v>32.46</v>
      </c>
      <c r="B1595" s="83">
        <f>IF( ISERROR( MATCH(R1594,Sheet1!$K$9:$K$13,1) ), 1,  MATCH(R1594,Sheet1!$K$9:$K$13,1)+1)</f>
        <v>4</v>
      </c>
      <c r="C1595" s="94">
        <f>IF( ISERROR( MATCH(D1595,Sheet1!$B$25:$B$42) ), 1, MATCH(D1595,Sheet1!$B$25:$B$42))</f>
        <v>12</v>
      </c>
      <c r="D1595" s="83">
        <f>if(U1595, OFFSET(Sheet1!$P$9, 2*B1594-1, 0),T1594)</f>
        <v>6388.007175</v>
      </c>
      <c r="E1595" s="100">
        <f t="array" ref="E1595">index(Sheet1!$C$25:$H$42, C1595,B1595)</f>
        <v>169.0258934</v>
      </c>
      <c r="F1595" s="100">
        <f t="array" ref="F1595">index(Sheet1!$C$25:$H$42, C1595+1,B1595)</f>
        <v>183.1113845</v>
      </c>
      <c r="G1595" s="94">
        <f t="array" ref="G1595">index(Sheet1!$B$25:$B$42, C1595,1)</f>
        <v>6000</v>
      </c>
      <c r="H1595" s="94">
        <f t="array" ref="H1595">index(Sheet1!$B$25:$B$42, C1595+1,1)</f>
        <v>6500</v>
      </c>
      <c r="I1595" s="100">
        <f t="shared" si="17"/>
        <v>179.9564367</v>
      </c>
      <c r="J1595" s="100">
        <f t="array" ref="J1595">index(Sheet1!$F$47:$K$64, C1595,B1595)</f>
        <v>1347.9453</v>
      </c>
      <c r="K1595" s="100">
        <f t="array" ref="K1595">index(Sheet1!$F$47:$K$64, C1595+1,B1595)</f>
        <v>1289.79864</v>
      </c>
      <c r="L1595" s="102">
        <f t="shared" si="18"/>
        <v>1302.822657</v>
      </c>
      <c r="M1595" s="83">
        <f>L1595/( 0.5*Sheet1!$F$18/12)</f>
        <v>1249.332534</v>
      </c>
      <c r="N1595" s="83">
        <f t="shared" si="19"/>
        <v>0.3586943825</v>
      </c>
      <c r="O1595" s="83">
        <f t="shared" si="20"/>
        <v>609.0472629</v>
      </c>
      <c r="P1595" s="83">
        <f t="shared" si="21"/>
        <v>0.1748628375</v>
      </c>
      <c r="Q1595" s="83">
        <f t="shared" si="22"/>
        <v>1</v>
      </c>
      <c r="R1595" s="86">
        <f t="shared" si="31"/>
        <v>179.996796</v>
      </c>
      <c r="S1595" s="83" t="str">
        <f>min(R1595, offset(Sheet1!$K$9,B1595-1,0))</f>
        <v>#DIV/0!</v>
      </c>
      <c r="T1595" s="83">
        <f t="shared" si="30"/>
        <v>6389.439833</v>
      </c>
      <c r="U1595" s="83">
        <f t="shared" si="26"/>
        <v>0</v>
      </c>
      <c r="V1595" s="83" t="str">
        <f t="shared" si="27"/>
        <v>#DIV/0!</v>
      </c>
      <c r="W1595" s="83" t="str">
        <f t="shared" si="28"/>
        <v>#DIV/0!</v>
      </c>
    </row>
    <row r="1596" ht="12.75" customHeight="1">
      <c r="A1596" s="83">
        <f t="shared" si="29"/>
        <v>32.48</v>
      </c>
      <c r="B1596" s="83">
        <f>IF( ISERROR( MATCH(R1595,Sheet1!$K$9:$K$13,1) ), 1,  MATCH(R1595,Sheet1!$K$9:$K$13,1)+1)</f>
        <v>4</v>
      </c>
      <c r="C1596" s="94">
        <f>IF( ISERROR( MATCH(D1596,Sheet1!$B$25:$B$42) ), 1, MATCH(D1596,Sheet1!$B$25:$B$42))</f>
        <v>12</v>
      </c>
      <c r="D1596" s="83">
        <f>if(U1596, OFFSET(Sheet1!$P$9, 2*B1595-1, 0),T1595)</f>
        <v>6389.439833</v>
      </c>
      <c r="E1596" s="100">
        <f t="array" ref="E1596">index(Sheet1!$C$25:$H$42, C1596,B1596)</f>
        <v>169.0258934</v>
      </c>
      <c r="F1596" s="100">
        <f t="array" ref="F1596">index(Sheet1!$C$25:$H$42, C1596+1,B1596)</f>
        <v>183.1113845</v>
      </c>
      <c r="G1596" s="94">
        <f t="array" ref="G1596">index(Sheet1!$B$25:$B$42, C1596,1)</f>
        <v>6000</v>
      </c>
      <c r="H1596" s="94">
        <f t="array" ref="H1596">index(Sheet1!$B$25:$B$42, C1596+1,1)</f>
        <v>6500</v>
      </c>
      <c r="I1596" s="100">
        <f t="shared" si="17"/>
        <v>179.996796</v>
      </c>
      <c r="J1596" s="100">
        <f t="array" ref="J1596">index(Sheet1!$F$47:$K$64, C1596,B1596)</f>
        <v>1347.9453</v>
      </c>
      <c r="K1596" s="100">
        <f t="array" ref="K1596">index(Sheet1!$F$47:$K$64, C1596+1,B1596)</f>
        <v>1289.79864</v>
      </c>
      <c r="L1596" s="102">
        <f t="shared" si="18"/>
        <v>1302.656049</v>
      </c>
      <c r="M1596" s="83">
        <f>L1596/( 0.5*Sheet1!$F$18/12)</f>
        <v>1249.172766</v>
      </c>
      <c r="N1596" s="83">
        <f t="shared" si="19"/>
        <v>0.3586485117</v>
      </c>
      <c r="O1596" s="83">
        <f t="shared" si="20"/>
        <v>609.3204794</v>
      </c>
      <c r="P1596" s="83">
        <f t="shared" si="21"/>
        <v>0.1749412803</v>
      </c>
      <c r="Q1596" s="83">
        <f t="shared" si="22"/>
        <v>1</v>
      </c>
      <c r="R1596" s="86">
        <f t="shared" si="31"/>
        <v>180.0371281</v>
      </c>
      <c r="S1596" s="83" t="str">
        <f>min(R1596, offset(Sheet1!$K$9,B1596-1,0))</f>
        <v>#DIV/0!</v>
      </c>
      <c r="T1596" s="83">
        <f t="shared" si="30"/>
        <v>6390.871522</v>
      </c>
      <c r="U1596" s="83">
        <f t="shared" si="26"/>
        <v>0</v>
      </c>
      <c r="V1596" s="83" t="str">
        <f t="shared" si="27"/>
        <v>#DIV/0!</v>
      </c>
      <c r="W1596" s="83" t="str">
        <f t="shared" si="28"/>
        <v>#DIV/0!</v>
      </c>
    </row>
    <row r="1597" ht="12.75" customHeight="1">
      <c r="A1597" s="83">
        <f t="shared" si="29"/>
        <v>32.5</v>
      </c>
      <c r="B1597" s="83">
        <f>IF( ISERROR( MATCH(R1596,Sheet1!$K$9:$K$13,1) ), 1,  MATCH(R1596,Sheet1!$K$9:$K$13,1)+1)</f>
        <v>4</v>
      </c>
      <c r="C1597" s="94">
        <f>IF( ISERROR( MATCH(D1597,Sheet1!$B$25:$B$42) ), 1, MATCH(D1597,Sheet1!$B$25:$B$42))</f>
        <v>12</v>
      </c>
      <c r="D1597" s="83">
        <f>if(U1597, OFFSET(Sheet1!$P$9, 2*B1596-1, 0),T1596)</f>
        <v>6390.871522</v>
      </c>
      <c r="E1597" s="100">
        <f t="array" ref="E1597">index(Sheet1!$C$25:$H$42, C1597,B1597)</f>
        <v>169.0258934</v>
      </c>
      <c r="F1597" s="100">
        <f t="array" ref="F1597">index(Sheet1!$C$25:$H$42, C1597+1,B1597)</f>
        <v>183.1113845</v>
      </c>
      <c r="G1597" s="94">
        <f t="array" ref="G1597">index(Sheet1!$B$25:$B$42, C1597,1)</f>
        <v>6000</v>
      </c>
      <c r="H1597" s="94">
        <f t="array" ref="H1597">index(Sheet1!$B$25:$B$42, C1597+1,1)</f>
        <v>6500</v>
      </c>
      <c r="I1597" s="100">
        <f t="shared" si="17"/>
        <v>180.0371281</v>
      </c>
      <c r="J1597" s="100">
        <f t="array" ref="J1597">index(Sheet1!$F$47:$K$64, C1597,B1597)</f>
        <v>1347.9453</v>
      </c>
      <c r="K1597" s="100">
        <f t="array" ref="K1597">index(Sheet1!$F$47:$K$64, C1597+1,B1597)</f>
        <v>1289.79864</v>
      </c>
      <c r="L1597" s="102">
        <f t="shared" si="18"/>
        <v>1302.489553</v>
      </c>
      <c r="M1597" s="83">
        <f>L1597/( 0.5*Sheet1!$F$18/12)</f>
        <v>1249.013106</v>
      </c>
      <c r="N1597" s="83">
        <f t="shared" si="19"/>
        <v>0.3586026718</v>
      </c>
      <c r="O1597" s="83">
        <f t="shared" si="20"/>
        <v>609.5935722</v>
      </c>
      <c r="P1597" s="83">
        <f t="shared" si="21"/>
        <v>0.1750196877</v>
      </c>
      <c r="Q1597" s="83">
        <f t="shared" si="22"/>
        <v>1</v>
      </c>
      <c r="R1597" s="86">
        <f t="shared" si="31"/>
        <v>180.0774329</v>
      </c>
      <c r="S1597" s="83" t="str">
        <f>min(R1597, offset(Sheet1!$K$9,B1597-1,0))</f>
        <v>#DIV/0!</v>
      </c>
      <c r="T1597" s="83">
        <f t="shared" si="30"/>
        <v>6392.302243</v>
      </c>
      <c r="U1597" s="83">
        <f t="shared" si="26"/>
        <v>0</v>
      </c>
      <c r="V1597" s="83" t="str">
        <f t="shared" si="27"/>
        <v>#DIV/0!</v>
      </c>
      <c r="W1597" s="83" t="str">
        <f t="shared" si="28"/>
        <v>#DIV/0!</v>
      </c>
    </row>
    <row r="1598" ht="12.75" customHeight="1">
      <c r="A1598" s="83">
        <f t="shared" si="29"/>
        <v>32.52</v>
      </c>
      <c r="B1598" s="83">
        <f>IF( ISERROR( MATCH(R1597,Sheet1!$K$9:$K$13,1) ), 1,  MATCH(R1597,Sheet1!$K$9:$K$13,1)+1)</f>
        <v>4</v>
      </c>
      <c r="C1598" s="94">
        <f>IF( ISERROR( MATCH(D1598,Sheet1!$B$25:$B$42) ), 1, MATCH(D1598,Sheet1!$B$25:$B$42))</f>
        <v>12</v>
      </c>
      <c r="D1598" s="83">
        <f>if(U1598, OFFSET(Sheet1!$P$9, 2*B1597-1, 0),T1597)</f>
        <v>6392.302243</v>
      </c>
      <c r="E1598" s="100">
        <f t="array" ref="E1598">index(Sheet1!$C$25:$H$42, C1598,B1598)</f>
        <v>169.0258934</v>
      </c>
      <c r="F1598" s="100">
        <f t="array" ref="F1598">index(Sheet1!$C$25:$H$42, C1598+1,B1598)</f>
        <v>183.1113845</v>
      </c>
      <c r="G1598" s="94">
        <f t="array" ref="G1598">index(Sheet1!$B$25:$B$42, C1598,1)</f>
        <v>6000</v>
      </c>
      <c r="H1598" s="94">
        <f t="array" ref="H1598">index(Sheet1!$B$25:$B$42, C1598+1,1)</f>
        <v>6500</v>
      </c>
      <c r="I1598" s="100">
        <f t="shared" si="17"/>
        <v>180.0774329</v>
      </c>
      <c r="J1598" s="100">
        <f t="array" ref="J1598">index(Sheet1!$F$47:$K$64, C1598,B1598)</f>
        <v>1347.9453</v>
      </c>
      <c r="K1598" s="100">
        <f t="array" ref="K1598">index(Sheet1!$F$47:$K$64, C1598+1,B1598)</f>
        <v>1289.79864</v>
      </c>
      <c r="L1598" s="102">
        <f t="shared" si="18"/>
        <v>1302.32317</v>
      </c>
      <c r="M1598" s="83">
        <f>L1598/( 0.5*Sheet1!$F$18/12)</f>
        <v>1248.853554</v>
      </c>
      <c r="N1598" s="83">
        <f t="shared" si="19"/>
        <v>0.358556863</v>
      </c>
      <c r="O1598" s="83">
        <f t="shared" si="20"/>
        <v>609.8665415</v>
      </c>
      <c r="P1598" s="83">
        <f t="shared" si="21"/>
        <v>0.1750980596</v>
      </c>
      <c r="Q1598" s="83">
        <f t="shared" si="22"/>
        <v>1</v>
      </c>
      <c r="R1598" s="86">
        <f t="shared" si="31"/>
        <v>180.1177105</v>
      </c>
      <c r="S1598" s="83" t="str">
        <f>min(R1598, offset(Sheet1!$K$9,B1598-1,0))</f>
        <v>#DIV/0!</v>
      </c>
      <c r="T1598" s="83">
        <f t="shared" si="30"/>
        <v>6393.731996</v>
      </c>
      <c r="U1598" s="83">
        <f t="shared" si="26"/>
        <v>0</v>
      </c>
      <c r="V1598" s="83" t="str">
        <f t="shared" si="27"/>
        <v>#DIV/0!</v>
      </c>
      <c r="W1598" s="83" t="str">
        <f t="shared" si="28"/>
        <v>#DIV/0!</v>
      </c>
    </row>
    <row r="1599" ht="12.75" customHeight="1">
      <c r="A1599" s="83">
        <f t="shared" si="29"/>
        <v>32.54</v>
      </c>
      <c r="B1599" s="83">
        <f>IF( ISERROR( MATCH(R1598,Sheet1!$K$9:$K$13,1) ), 1,  MATCH(R1598,Sheet1!$K$9:$K$13,1)+1)</f>
        <v>4</v>
      </c>
      <c r="C1599" s="94">
        <f>IF( ISERROR( MATCH(D1599,Sheet1!$B$25:$B$42) ), 1, MATCH(D1599,Sheet1!$B$25:$B$42))</f>
        <v>12</v>
      </c>
      <c r="D1599" s="83">
        <f>if(U1599, OFFSET(Sheet1!$P$9, 2*B1598-1, 0),T1598)</f>
        <v>6393.731996</v>
      </c>
      <c r="E1599" s="100">
        <f t="array" ref="E1599">index(Sheet1!$C$25:$H$42, C1599,B1599)</f>
        <v>169.0258934</v>
      </c>
      <c r="F1599" s="100">
        <f t="array" ref="F1599">index(Sheet1!$C$25:$H$42, C1599+1,B1599)</f>
        <v>183.1113845</v>
      </c>
      <c r="G1599" s="94">
        <f t="array" ref="G1599">index(Sheet1!$B$25:$B$42, C1599,1)</f>
        <v>6000</v>
      </c>
      <c r="H1599" s="94">
        <f t="array" ref="H1599">index(Sheet1!$B$25:$B$42, C1599+1,1)</f>
        <v>6500</v>
      </c>
      <c r="I1599" s="100">
        <f t="shared" si="17"/>
        <v>180.1177105</v>
      </c>
      <c r="J1599" s="100">
        <f t="array" ref="J1599">index(Sheet1!$F$47:$K$64, C1599,B1599)</f>
        <v>1347.9453</v>
      </c>
      <c r="K1599" s="100">
        <f t="array" ref="K1599">index(Sheet1!$F$47:$K$64, C1599+1,B1599)</f>
        <v>1289.79864</v>
      </c>
      <c r="L1599" s="102">
        <f t="shared" si="18"/>
        <v>1302.156899</v>
      </c>
      <c r="M1599" s="83">
        <f>L1599/( 0.5*Sheet1!$F$18/12)</f>
        <v>1248.69411</v>
      </c>
      <c r="N1599" s="83">
        <f t="shared" si="19"/>
        <v>0.3585110852</v>
      </c>
      <c r="O1599" s="83">
        <f t="shared" si="20"/>
        <v>610.1393872</v>
      </c>
      <c r="P1599" s="83">
        <f t="shared" si="21"/>
        <v>0.175176396</v>
      </c>
      <c r="Q1599" s="83">
        <f t="shared" si="22"/>
        <v>1</v>
      </c>
      <c r="R1599" s="86">
        <f t="shared" si="31"/>
        <v>180.1579608</v>
      </c>
      <c r="S1599" s="83" t="str">
        <f>min(R1599, offset(Sheet1!$K$9,B1599-1,0))</f>
        <v>#DIV/0!</v>
      </c>
      <c r="T1599" s="83">
        <f t="shared" si="30"/>
        <v>6395.160782</v>
      </c>
      <c r="U1599" s="83">
        <f t="shared" si="26"/>
        <v>0</v>
      </c>
      <c r="V1599" s="83" t="str">
        <f t="shared" si="27"/>
        <v>#DIV/0!</v>
      </c>
      <c r="W1599" s="83" t="str">
        <f t="shared" si="28"/>
        <v>#DIV/0!</v>
      </c>
    </row>
    <row r="1600" ht="12.75" customHeight="1">
      <c r="A1600" s="83">
        <f t="shared" si="29"/>
        <v>32.56</v>
      </c>
      <c r="B1600" s="83">
        <f>IF( ISERROR( MATCH(R1599,Sheet1!$K$9:$K$13,1) ), 1,  MATCH(R1599,Sheet1!$K$9:$K$13,1)+1)</f>
        <v>4</v>
      </c>
      <c r="C1600" s="94">
        <f>IF( ISERROR( MATCH(D1600,Sheet1!$B$25:$B$42) ), 1, MATCH(D1600,Sheet1!$B$25:$B$42))</f>
        <v>12</v>
      </c>
      <c r="D1600" s="83">
        <f>if(U1600, OFFSET(Sheet1!$P$9, 2*B1599-1, 0),T1599)</f>
        <v>6395.160782</v>
      </c>
      <c r="E1600" s="100">
        <f t="array" ref="E1600">index(Sheet1!$C$25:$H$42, C1600,B1600)</f>
        <v>169.0258934</v>
      </c>
      <c r="F1600" s="100">
        <f t="array" ref="F1600">index(Sheet1!$C$25:$H$42, C1600+1,B1600)</f>
        <v>183.1113845</v>
      </c>
      <c r="G1600" s="94">
        <f t="array" ref="G1600">index(Sheet1!$B$25:$B$42, C1600,1)</f>
        <v>6000</v>
      </c>
      <c r="H1600" s="94">
        <f t="array" ref="H1600">index(Sheet1!$B$25:$B$42, C1600+1,1)</f>
        <v>6500</v>
      </c>
      <c r="I1600" s="100">
        <f t="shared" si="17"/>
        <v>180.1579608</v>
      </c>
      <c r="J1600" s="100">
        <f t="array" ref="J1600">index(Sheet1!$F$47:$K$64, C1600,B1600)</f>
        <v>1347.9453</v>
      </c>
      <c r="K1600" s="100">
        <f t="array" ref="K1600">index(Sheet1!$F$47:$K$64, C1600+1,B1600)</f>
        <v>1289.79864</v>
      </c>
      <c r="L1600" s="102">
        <f t="shared" si="18"/>
        <v>1301.990741</v>
      </c>
      <c r="M1600" s="83">
        <f>L1600/( 0.5*Sheet1!$F$18/12)</f>
        <v>1248.534774</v>
      </c>
      <c r="N1600" s="83">
        <f t="shared" si="19"/>
        <v>0.3584653384</v>
      </c>
      <c r="O1600" s="83">
        <f t="shared" si="20"/>
        <v>610.4121092</v>
      </c>
      <c r="P1600" s="83">
        <f t="shared" si="21"/>
        <v>0.1752546969</v>
      </c>
      <c r="Q1600" s="83">
        <f t="shared" si="22"/>
        <v>1</v>
      </c>
      <c r="R1600" s="86">
        <f t="shared" si="31"/>
        <v>180.1981839</v>
      </c>
      <c r="S1600" s="83" t="str">
        <f>min(R1600, offset(Sheet1!$K$9,B1600-1,0))</f>
        <v>#DIV/0!</v>
      </c>
      <c r="T1600" s="83">
        <f t="shared" si="30"/>
        <v>6396.588601</v>
      </c>
      <c r="U1600" s="83">
        <f t="shared" si="26"/>
        <v>0</v>
      </c>
      <c r="V1600" s="83" t="str">
        <f t="shared" si="27"/>
        <v>#DIV/0!</v>
      </c>
      <c r="W1600" s="83" t="str">
        <f t="shared" si="28"/>
        <v>#DIV/0!</v>
      </c>
    </row>
    <row r="1601" ht="12.75" customHeight="1">
      <c r="A1601" s="83">
        <f t="shared" si="29"/>
        <v>32.58</v>
      </c>
      <c r="B1601" s="83">
        <f>IF( ISERROR( MATCH(R1600,Sheet1!$K$9:$K$13,1) ), 1,  MATCH(R1600,Sheet1!$K$9:$K$13,1)+1)</f>
        <v>4</v>
      </c>
      <c r="C1601" s="94">
        <f>IF( ISERROR( MATCH(D1601,Sheet1!$B$25:$B$42) ), 1, MATCH(D1601,Sheet1!$B$25:$B$42))</f>
        <v>12</v>
      </c>
      <c r="D1601" s="83">
        <f>if(U1601, OFFSET(Sheet1!$P$9, 2*B1600-1, 0),T1600)</f>
        <v>6396.588601</v>
      </c>
      <c r="E1601" s="100">
        <f t="array" ref="E1601">index(Sheet1!$C$25:$H$42, C1601,B1601)</f>
        <v>169.0258934</v>
      </c>
      <c r="F1601" s="100">
        <f t="array" ref="F1601">index(Sheet1!$C$25:$H$42, C1601+1,B1601)</f>
        <v>183.1113845</v>
      </c>
      <c r="G1601" s="94">
        <f t="array" ref="G1601">index(Sheet1!$B$25:$B$42, C1601,1)</f>
        <v>6000</v>
      </c>
      <c r="H1601" s="94">
        <f t="array" ref="H1601">index(Sheet1!$B$25:$B$42, C1601+1,1)</f>
        <v>6500</v>
      </c>
      <c r="I1601" s="100">
        <f t="shared" si="17"/>
        <v>180.1981839</v>
      </c>
      <c r="J1601" s="100">
        <f t="array" ref="J1601">index(Sheet1!$F$47:$K$64, C1601,B1601)</f>
        <v>1347.9453</v>
      </c>
      <c r="K1601" s="100">
        <f t="array" ref="K1601">index(Sheet1!$F$47:$K$64, C1601+1,B1601)</f>
        <v>1289.79864</v>
      </c>
      <c r="L1601" s="102">
        <f t="shared" si="18"/>
        <v>1301.824695</v>
      </c>
      <c r="M1601" s="83">
        <f>L1601/( 0.5*Sheet1!$F$18/12)</f>
        <v>1248.375545</v>
      </c>
      <c r="N1601" s="83">
        <f t="shared" si="19"/>
        <v>0.3584196225</v>
      </c>
      <c r="O1601" s="83">
        <f t="shared" si="20"/>
        <v>610.6847076</v>
      </c>
      <c r="P1601" s="83">
        <f t="shared" si="21"/>
        <v>0.1753329623</v>
      </c>
      <c r="Q1601" s="83">
        <f t="shared" si="22"/>
        <v>1</v>
      </c>
      <c r="R1601" s="86">
        <f t="shared" si="31"/>
        <v>180.2383797</v>
      </c>
      <c r="S1601" s="83" t="str">
        <f>min(R1601, offset(Sheet1!$K$9,B1601-1,0))</f>
        <v>#DIV/0!</v>
      </c>
      <c r="T1601" s="83">
        <f t="shared" si="30"/>
        <v>6398.015453</v>
      </c>
      <c r="U1601" s="83">
        <f t="shared" si="26"/>
        <v>0</v>
      </c>
      <c r="V1601" s="83" t="str">
        <f t="shared" si="27"/>
        <v>#DIV/0!</v>
      </c>
      <c r="W1601" s="83" t="str">
        <f t="shared" si="28"/>
        <v>#DIV/0!</v>
      </c>
    </row>
    <row r="1602" ht="12.75" customHeight="1">
      <c r="A1602" s="83">
        <f t="shared" si="29"/>
        <v>32.6</v>
      </c>
      <c r="B1602" s="83">
        <f>IF( ISERROR( MATCH(R1601,Sheet1!$K$9:$K$13,1) ), 1,  MATCH(R1601,Sheet1!$K$9:$K$13,1)+1)</f>
        <v>4</v>
      </c>
      <c r="C1602" s="94">
        <f>IF( ISERROR( MATCH(D1602,Sheet1!$B$25:$B$42) ), 1, MATCH(D1602,Sheet1!$B$25:$B$42))</f>
        <v>12</v>
      </c>
      <c r="D1602" s="83">
        <f>if(U1602, OFFSET(Sheet1!$P$9, 2*B1601-1, 0),T1601)</f>
        <v>6398.015453</v>
      </c>
      <c r="E1602" s="100">
        <f t="array" ref="E1602">index(Sheet1!$C$25:$H$42, C1602,B1602)</f>
        <v>169.0258934</v>
      </c>
      <c r="F1602" s="100">
        <f t="array" ref="F1602">index(Sheet1!$C$25:$H$42, C1602+1,B1602)</f>
        <v>183.1113845</v>
      </c>
      <c r="G1602" s="94">
        <f t="array" ref="G1602">index(Sheet1!$B$25:$B$42, C1602,1)</f>
        <v>6000</v>
      </c>
      <c r="H1602" s="94">
        <f t="array" ref="H1602">index(Sheet1!$B$25:$B$42, C1602+1,1)</f>
        <v>6500</v>
      </c>
      <c r="I1602" s="100">
        <f t="shared" si="17"/>
        <v>180.2383797</v>
      </c>
      <c r="J1602" s="100">
        <f t="array" ref="J1602">index(Sheet1!$F$47:$K$64, C1602,B1602)</f>
        <v>1347.9453</v>
      </c>
      <c r="K1602" s="100">
        <f t="array" ref="K1602">index(Sheet1!$F$47:$K$64, C1602+1,B1602)</f>
        <v>1289.79864</v>
      </c>
      <c r="L1602" s="102">
        <f t="shared" si="18"/>
        <v>1301.658762</v>
      </c>
      <c r="M1602" s="83">
        <f>L1602/( 0.5*Sheet1!$F$18/12)</f>
        <v>1248.216424</v>
      </c>
      <c r="N1602" s="83">
        <f t="shared" si="19"/>
        <v>0.3583739375</v>
      </c>
      <c r="O1602" s="83">
        <f t="shared" si="20"/>
        <v>610.9571824</v>
      </c>
      <c r="P1602" s="83">
        <f t="shared" si="21"/>
        <v>0.1754111922</v>
      </c>
      <c r="Q1602" s="83">
        <f t="shared" si="22"/>
        <v>1</v>
      </c>
      <c r="R1602" s="86">
        <f t="shared" si="31"/>
        <v>180.2785483</v>
      </c>
      <c r="S1602" s="83" t="str">
        <f>min(R1602, offset(Sheet1!$K$9,B1602-1,0))</f>
        <v>#DIV/0!</v>
      </c>
      <c r="T1602" s="83">
        <f t="shared" si="30"/>
        <v>6399.44134</v>
      </c>
      <c r="U1602" s="83">
        <f t="shared" si="26"/>
        <v>0</v>
      </c>
      <c r="V1602" s="83" t="str">
        <f t="shared" si="27"/>
        <v>#DIV/0!</v>
      </c>
      <c r="W1602" s="83" t="str">
        <f t="shared" si="28"/>
        <v>#DIV/0!</v>
      </c>
    </row>
    <row r="1603" ht="12.75" customHeight="1">
      <c r="A1603" s="83">
        <f t="shared" si="29"/>
        <v>32.62</v>
      </c>
      <c r="B1603" s="83">
        <f>IF( ISERROR( MATCH(R1602,Sheet1!$K$9:$K$13,1) ), 1,  MATCH(R1602,Sheet1!$K$9:$K$13,1)+1)</f>
        <v>4</v>
      </c>
      <c r="C1603" s="94">
        <f>IF( ISERROR( MATCH(D1603,Sheet1!$B$25:$B$42) ), 1, MATCH(D1603,Sheet1!$B$25:$B$42))</f>
        <v>12</v>
      </c>
      <c r="D1603" s="83">
        <f>if(U1603, OFFSET(Sheet1!$P$9, 2*B1602-1, 0),T1602)</f>
        <v>6399.44134</v>
      </c>
      <c r="E1603" s="100">
        <f t="array" ref="E1603">index(Sheet1!$C$25:$H$42, C1603,B1603)</f>
        <v>169.0258934</v>
      </c>
      <c r="F1603" s="100">
        <f t="array" ref="F1603">index(Sheet1!$C$25:$H$42, C1603+1,B1603)</f>
        <v>183.1113845</v>
      </c>
      <c r="G1603" s="94">
        <f t="array" ref="G1603">index(Sheet1!$B$25:$B$42, C1603,1)</f>
        <v>6000</v>
      </c>
      <c r="H1603" s="94">
        <f t="array" ref="H1603">index(Sheet1!$B$25:$B$42, C1603+1,1)</f>
        <v>6500</v>
      </c>
      <c r="I1603" s="100">
        <f t="shared" si="17"/>
        <v>180.2785483</v>
      </c>
      <c r="J1603" s="100">
        <f t="array" ref="J1603">index(Sheet1!$F$47:$K$64, C1603,B1603)</f>
        <v>1347.9453</v>
      </c>
      <c r="K1603" s="100">
        <f t="array" ref="K1603">index(Sheet1!$F$47:$K$64, C1603+1,B1603)</f>
        <v>1289.79864</v>
      </c>
      <c r="L1603" s="102">
        <f t="shared" si="18"/>
        <v>1301.49294</v>
      </c>
      <c r="M1603" s="83">
        <f>L1603/( 0.5*Sheet1!$F$18/12)</f>
        <v>1248.057411</v>
      </c>
      <c r="N1603" s="83">
        <f t="shared" si="19"/>
        <v>0.3583282835</v>
      </c>
      <c r="O1603" s="83">
        <f t="shared" si="20"/>
        <v>611.2295334</v>
      </c>
      <c r="P1603" s="83">
        <f t="shared" si="21"/>
        <v>0.1754893866</v>
      </c>
      <c r="Q1603" s="83">
        <f t="shared" si="22"/>
        <v>1</v>
      </c>
      <c r="R1603" s="86">
        <f t="shared" si="31"/>
        <v>180.3186898</v>
      </c>
      <c r="S1603" s="83" t="str">
        <f>min(R1603, offset(Sheet1!$K$9,B1603-1,0))</f>
        <v>#DIV/0!</v>
      </c>
      <c r="T1603" s="83">
        <f t="shared" si="30"/>
        <v>6400.866262</v>
      </c>
      <c r="U1603" s="83">
        <f t="shared" si="26"/>
        <v>0</v>
      </c>
      <c r="V1603" s="83" t="str">
        <f t="shared" si="27"/>
        <v>#DIV/0!</v>
      </c>
      <c r="W1603" s="83" t="str">
        <f t="shared" si="28"/>
        <v>#DIV/0!</v>
      </c>
    </row>
    <row r="1604" ht="12.75" customHeight="1">
      <c r="A1604" s="83">
        <f t="shared" si="29"/>
        <v>32.64</v>
      </c>
      <c r="B1604" s="83">
        <f>IF( ISERROR( MATCH(R1603,Sheet1!$K$9:$K$13,1) ), 1,  MATCH(R1603,Sheet1!$K$9:$K$13,1)+1)</f>
        <v>4</v>
      </c>
      <c r="C1604" s="94">
        <f>IF( ISERROR( MATCH(D1604,Sheet1!$B$25:$B$42) ), 1, MATCH(D1604,Sheet1!$B$25:$B$42))</f>
        <v>12</v>
      </c>
      <c r="D1604" s="83">
        <f>if(U1604, OFFSET(Sheet1!$P$9, 2*B1603-1, 0),T1603)</f>
        <v>6400.866262</v>
      </c>
      <c r="E1604" s="100">
        <f t="array" ref="E1604">index(Sheet1!$C$25:$H$42, C1604,B1604)</f>
        <v>169.0258934</v>
      </c>
      <c r="F1604" s="100">
        <f t="array" ref="F1604">index(Sheet1!$C$25:$H$42, C1604+1,B1604)</f>
        <v>183.1113845</v>
      </c>
      <c r="G1604" s="94">
        <f t="array" ref="G1604">index(Sheet1!$B$25:$B$42, C1604,1)</f>
        <v>6000</v>
      </c>
      <c r="H1604" s="94">
        <f t="array" ref="H1604">index(Sheet1!$B$25:$B$42, C1604+1,1)</f>
        <v>6500</v>
      </c>
      <c r="I1604" s="100">
        <f t="shared" si="17"/>
        <v>180.3186898</v>
      </c>
      <c r="J1604" s="100">
        <f t="array" ref="J1604">index(Sheet1!$F$47:$K$64, C1604,B1604)</f>
        <v>1347.9453</v>
      </c>
      <c r="K1604" s="100">
        <f t="array" ref="K1604">index(Sheet1!$F$47:$K$64, C1604+1,B1604)</f>
        <v>1289.79864</v>
      </c>
      <c r="L1604" s="102">
        <f t="shared" si="18"/>
        <v>1301.327231</v>
      </c>
      <c r="M1604" s="83">
        <f>L1604/( 0.5*Sheet1!$F$18/12)</f>
        <v>1247.898506</v>
      </c>
      <c r="N1604" s="83">
        <f t="shared" si="19"/>
        <v>0.3582826604</v>
      </c>
      <c r="O1604" s="83">
        <f t="shared" si="20"/>
        <v>611.5017607</v>
      </c>
      <c r="P1604" s="83">
        <f t="shared" si="21"/>
        <v>0.1755675454</v>
      </c>
      <c r="Q1604" s="83">
        <f t="shared" si="22"/>
        <v>1</v>
      </c>
      <c r="R1604" s="86">
        <f t="shared" si="31"/>
        <v>180.3588041</v>
      </c>
      <c r="S1604" s="83" t="str">
        <f>min(R1604, offset(Sheet1!$K$9,B1604-1,0))</f>
        <v>#DIV/0!</v>
      </c>
      <c r="T1604" s="83">
        <f t="shared" si="30"/>
        <v>6402.290219</v>
      </c>
      <c r="U1604" s="83">
        <f t="shared" si="26"/>
        <v>0</v>
      </c>
      <c r="V1604" s="83" t="str">
        <f t="shared" si="27"/>
        <v>#DIV/0!</v>
      </c>
      <c r="W1604" s="83" t="str">
        <f t="shared" si="28"/>
        <v>#DIV/0!</v>
      </c>
    </row>
    <row r="1605" ht="12.75" customHeight="1">
      <c r="A1605" s="83">
        <f t="shared" si="29"/>
        <v>32.66</v>
      </c>
      <c r="B1605" s="83">
        <f>IF( ISERROR( MATCH(R1604,Sheet1!$K$9:$K$13,1) ), 1,  MATCH(R1604,Sheet1!$K$9:$K$13,1)+1)</f>
        <v>4</v>
      </c>
      <c r="C1605" s="94">
        <f>IF( ISERROR( MATCH(D1605,Sheet1!$B$25:$B$42) ), 1, MATCH(D1605,Sheet1!$B$25:$B$42))</f>
        <v>12</v>
      </c>
      <c r="D1605" s="83">
        <f>if(U1605, OFFSET(Sheet1!$P$9, 2*B1604-1, 0),T1604)</f>
        <v>6402.290219</v>
      </c>
      <c r="E1605" s="100">
        <f t="array" ref="E1605">index(Sheet1!$C$25:$H$42, C1605,B1605)</f>
        <v>169.0258934</v>
      </c>
      <c r="F1605" s="100">
        <f t="array" ref="F1605">index(Sheet1!$C$25:$H$42, C1605+1,B1605)</f>
        <v>183.1113845</v>
      </c>
      <c r="G1605" s="94">
        <f t="array" ref="G1605">index(Sheet1!$B$25:$B$42, C1605,1)</f>
        <v>6000</v>
      </c>
      <c r="H1605" s="94">
        <f t="array" ref="H1605">index(Sheet1!$B$25:$B$42, C1605+1,1)</f>
        <v>6500</v>
      </c>
      <c r="I1605" s="100">
        <f t="shared" si="17"/>
        <v>180.3588041</v>
      </c>
      <c r="J1605" s="100">
        <f t="array" ref="J1605">index(Sheet1!$F$47:$K$64, C1605,B1605)</f>
        <v>1347.9453</v>
      </c>
      <c r="K1605" s="100">
        <f t="array" ref="K1605">index(Sheet1!$F$47:$K$64, C1605+1,B1605)</f>
        <v>1289.79864</v>
      </c>
      <c r="L1605" s="102">
        <f t="shared" si="18"/>
        <v>1301.161635</v>
      </c>
      <c r="M1605" s="83">
        <f>L1605/( 0.5*Sheet1!$F$18/12)</f>
        <v>1247.739708</v>
      </c>
      <c r="N1605" s="83">
        <f t="shared" si="19"/>
        <v>0.3582370681</v>
      </c>
      <c r="O1605" s="83">
        <f t="shared" si="20"/>
        <v>611.7738642</v>
      </c>
      <c r="P1605" s="83">
        <f t="shared" si="21"/>
        <v>0.1756456687</v>
      </c>
      <c r="Q1605" s="83">
        <f t="shared" si="22"/>
        <v>1</v>
      </c>
      <c r="R1605" s="86">
        <f t="shared" si="31"/>
        <v>180.3988912</v>
      </c>
      <c r="S1605" s="83" t="str">
        <f>min(R1605, offset(Sheet1!$K$9,B1605-1,0))</f>
        <v>#DIV/0!</v>
      </c>
      <c r="T1605" s="83">
        <f t="shared" si="30"/>
        <v>6403.713213</v>
      </c>
      <c r="U1605" s="83">
        <f t="shared" si="26"/>
        <v>0</v>
      </c>
      <c r="V1605" s="83" t="str">
        <f t="shared" si="27"/>
        <v>#DIV/0!</v>
      </c>
      <c r="W1605" s="83" t="str">
        <f t="shared" si="28"/>
        <v>#DIV/0!</v>
      </c>
    </row>
    <row r="1606" ht="12.75" customHeight="1">
      <c r="A1606" s="83">
        <f t="shared" si="29"/>
        <v>32.68</v>
      </c>
      <c r="B1606" s="83">
        <f>IF( ISERROR( MATCH(R1605,Sheet1!$K$9:$K$13,1) ), 1,  MATCH(R1605,Sheet1!$K$9:$K$13,1)+1)</f>
        <v>4</v>
      </c>
      <c r="C1606" s="94">
        <f>IF( ISERROR( MATCH(D1606,Sheet1!$B$25:$B$42) ), 1, MATCH(D1606,Sheet1!$B$25:$B$42))</f>
        <v>12</v>
      </c>
      <c r="D1606" s="83">
        <f>if(U1606, OFFSET(Sheet1!$P$9, 2*B1605-1, 0),T1605)</f>
        <v>6403.713213</v>
      </c>
      <c r="E1606" s="100">
        <f t="array" ref="E1606">index(Sheet1!$C$25:$H$42, C1606,B1606)</f>
        <v>169.0258934</v>
      </c>
      <c r="F1606" s="100">
        <f t="array" ref="F1606">index(Sheet1!$C$25:$H$42, C1606+1,B1606)</f>
        <v>183.1113845</v>
      </c>
      <c r="G1606" s="94">
        <f t="array" ref="G1606">index(Sheet1!$B$25:$B$42, C1606,1)</f>
        <v>6000</v>
      </c>
      <c r="H1606" s="94">
        <f t="array" ref="H1606">index(Sheet1!$B$25:$B$42, C1606+1,1)</f>
        <v>6500</v>
      </c>
      <c r="I1606" s="100">
        <f t="shared" si="17"/>
        <v>180.3988912</v>
      </c>
      <c r="J1606" s="100">
        <f t="array" ref="J1606">index(Sheet1!$F$47:$K$64, C1606,B1606)</f>
        <v>1347.9453</v>
      </c>
      <c r="K1606" s="100">
        <f t="array" ref="K1606">index(Sheet1!$F$47:$K$64, C1606+1,B1606)</f>
        <v>1289.79864</v>
      </c>
      <c r="L1606" s="102">
        <f t="shared" si="18"/>
        <v>1300.99615</v>
      </c>
      <c r="M1606" s="83">
        <f>L1606/( 0.5*Sheet1!$F$18/12)</f>
        <v>1247.581018</v>
      </c>
      <c r="N1606" s="83">
        <f t="shared" si="19"/>
        <v>0.3581915068</v>
      </c>
      <c r="O1606" s="83">
        <f t="shared" si="20"/>
        <v>612.045844</v>
      </c>
      <c r="P1606" s="83">
        <f t="shared" si="21"/>
        <v>0.1757237565</v>
      </c>
      <c r="Q1606" s="83">
        <f t="shared" si="22"/>
        <v>1</v>
      </c>
      <c r="R1606" s="86">
        <f t="shared" si="31"/>
        <v>180.4389511</v>
      </c>
      <c r="S1606" s="83" t="str">
        <f>min(R1606, offset(Sheet1!$K$9,B1606-1,0))</f>
        <v>#DIV/0!</v>
      </c>
      <c r="T1606" s="83">
        <f t="shared" si="30"/>
        <v>6405.135242</v>
      </c>
      <c r="U1606" s="83">
        <f t="shared" si="26"/>
        <v>0</v>
      </c>
      <c r="V1606" s="83" t="str">
        <f t="shared" si="27"/>
        <v>#DIV/0!</v>
      </c>
      <c r="W1606" s="83" t="str">
        <f t="shared" si="28"/>
        <v>#DIV/0!</v>
      </c>
    </row>
    <row r="1607" ht="12.75" customHeight="1">
      <c r="A1607" s="83">
        <f t="shared" si="29"/>
        <v>32.7</v>
      </c>
      <c r="B1607" s="83">
        <f>IF( ISERROR( MATCH(R1606,Sheet1!$K$9:$K$13,1) ), 1,  MATCH(R1606,Sheet1!$K$9:$K$13,1)+1)</f>
        <v>4</v>
      </c>
      <c r="C1607" s="94">
        <f>IF( ISERROR( MATCH(D1607,Sheet1!$B$25:$B$42) ), 1, MATCH(D1607,Sheet1!$B$25:$B$42))</f>
        <v>12</v>
      </c>
      <c r="D1607" s="83">
        <f>if(U1607, OFFSET(Sheet1!$P$9, 2*B1606-1, 0),T1606)</f>
        <v>6405.135242</v>
      </c>
      <c r="E1607" s="100">
        <f t="array" ref="E1607">index(Sheet1!$C$25:$H$42, C1607,B1607)</f>
        <v>169.0258934</v>
      </c>
      <c r="F1607" s="100">
        <f t="array" ref="F1607">index(Sheet1!$C$25:$H$42, C1607+1,B1607)</f>
        <v>183.1113845</v>
      </c>
      <c r="G1607" s="94">
        <f t="array" ref="G1607">index(Sheet1!$B$25:$B$42, C1607,1)</f>
        <v>6000</v>
      </c>
      <c r="H1607" s="94">
        <f t="array" ref="H1607">index(Sheet1!$B$25:$B$42, C1607+1,1)</f>
        <v>6500</v>
      </c>
      <c r="I1607" s="100">
        <f t="shared" si="17"/>
        <v>180.4389511</v>
      </c>
      <c r="J1607" s="100">
        <f t="array" ref="J1607">index(Sheet1!$F$47:$K$64, C1607,B1607)</f>
        <v>1347.9453</v>
      </c>
      <c r="K1607" s="100">
        <f t="array" ref="K1607">index(Sheet1!$F$47:$K$64, C1607+1,B1607)</f>
        <v>1289.79864</v>
      </c>
      <c r="L1607" s="102">
        <f t="shared" si="18"/>
        <v>1300.830778</v>
      </c>
      <c r="M1607" s="83">
        <f>L1607/( 0.5*Sheet1!$F$18/12)</f>
        <v>1247.422435</v>
      </c>
      <c r="N1607" s="83">
        <f t="shared" si="19"/>
        <v>0.3581459762</v>
      </c>
      <c r="O1607" s="83">
        <f t="shared" si="20"/>
        <v>612.3177</v>
      </c>
      <c r="P1607" s="83">
        <f t="shared" si="21"/>
        <v>0.1758018088</v>
      </c>
      <c r="Q1607" s="83">
        <f t="shared" si="22"/>
        <v>1</v>
      </c>
      <c r="R1607" s="86">
        <f t="shared" si="31"/>
        <v>180.478984</v>
      </c>
      <c r="S1607" s="83" t="str">
        <f>min(R1607, offset(Sheet1!$K$9,B1607-1,0))</f>
        <v>#DIV/0!</v>
      </c>
      <c r="T1607" s="83">
        <f t="shared" si="30"/>
        <v>6406.556308</v>
      </c>
      <c r="U1607" s="83">
        <f t="shared" si="26"/>
        <v>0</v>
      </c>
      <c r="V1607" s="83" t="str">
        <f t="shared" si="27"/>
        <v>#DIV/0!</v>
      </c>
      <c r="W1607" s="83" t="str">
        <f t="shared" si="28"/>
        <v>#DIV/0!</v>
      </c>
    </row>
    <row r="1608" ht="12.75" customHeight="1">
      <c r="A1608" s="83">
        <f t="shared" si="29"/>
        <v>32.72</v>
      </c>
      <c r="B1608" s="83">
        <f>IF( ISERROR( MATCH(R1607,Sheet1!$K$9:$K$13,1) ), 1,  MATCH(R1607,Sheet1!$K$9:$K$13,1)+1)</f>
        <v>4</v>
      </c>
      <c r="C1608" s="94">
        <f>IF( ISERROR( MATCH(D1608,Sheet1!$B$25:$B$42) ), 1, MATCH(D1608,Sheet1!$B$25:$B$42))</f>
        <v>12</v>
      </c>
      <c r="D1608" s="83">
        <f>if(U1608, OFFSET(Sheet1!$P$9, 2*B1607-1, 0),T1607)</f>
        <v>6406.556308</v>
      </c>
      <c r="E1608" s="100">
        <f t="array" ref="E1608">index(Sheet1!$C$25:$H$42, C1608,B1608)</f>
        <v>169.0258934</v>
      </c>
      <c r="F1608" s="100">
        <f t="array" ref="F1608">index(Sheet1!$C$25:$H$42, C1608+1,B1608)</f>
        <v>183.1113845</v>
      </c>
      <c r="G1608" s="94">
        <f t="array" ref="G1608">index(Sheet1!$B$25:$B$42, C1608,1)</f>
        <v>6000</v>
      </c>
      <c r="H1608" s="94">
        <f t="array" ref="H1608">index(Sheet1!$B$25:$B$42, C1608+1,1)</f>
        <v>6500</v>
      </c>
      <c r="I1608" s="100">
        <f t="shared" si="17"/>
        <v>180.478984</v>
      </c>
      <c r="J1608" s="100">
        <f t="array" ref="J1608">index(Sheet1!$F$47:$K$64, C1608,B1608)</f>
        <v>1347.9453</v>
      </c>
      <c r="K1608" s="100">
        <f t="array" ref="K1608">index(Sheet1!$F$47:$K$64, C1608+1,B1608)</f>
        <v>1289.79864</v>
      </c>
      <c r="L1608" s="102">
        <f t="shared" si="18"/>
        <v>1300.665517</v>
      </c>
      <c r="M1608" s="83">
        <f>L1608/( 0.5*Sheet1!$F$18/12)</f>
        <v>1247.26396</v>
      </c>
      <c r="N1608" s="83">
        <f t="shared" si="19"/>
        <v>0.3581004765</v>
      </c>
      <c r="O1608" s="83">
        <f t="shared" si="20"/>
        <v>612.5894321</v>
      </c>
      <c r="P1608" s="83">
        <f t="shared" si="21"/>
        <v>0.1758798255</v>
      </c>
      <c r="Q1608" s="83">
        <f t="shared" si="22"/>
        <v>1</v>
      </c>
      <c r="R1608" s="86">
        <f t="shared" si="31"/>
        <v>180.5189897</v>
      </c>
      <c r="S1608" s="83" t="str">
        <f>min(R1608, offset(Sheet1!$K$9,B1608-1,0))</f>
        <v>#DIV/0!</v>
      </c>
      <c r="T1608" s="83">
        <f t="shared" si="30"/>
        <v>6407.976412</v>
      </c>
      <c r="U1608" s="83">
        <f t="shared" si="26"/>
        <v>0</v>
      </c>
      <c r="V1608" s="83" t="str">
        <f t="shared" si="27"/>
        <v>#DIV/0!</v>
      </c>
      <c r="W1608" s="83" t="str">
        <f t="shared" si="28"/>
        <v>#DIV/0!</v>
      </c>
    </row>
    <row r="1609" ht="12.75" customHeight="1">
      <c r="A1609" s="83">
        <f t="shared" si="29"/>
        <v>32.74</v>
      </c>
      <c r="B1609" s="83">
        <f>IF( ISERROR( MATCH(R1608,Sheet1!$K$9:$K$13,1) ), 1,  MATCH(R1608,Sheet1!$K$9:$K$13,1)+1)</f>
        <v>4</v>
      </c>
      <c r="C1609" s="94">
        <f>IF( ISERROR( MATCH(D1609,Sheet1!$B$25:$B$42) ), 1, MATCH(D1609,Sheet1!$B$25:$B$42))</f>
        <v>12</v>
      </c>
      <c r="D1609" s="83">
        <f>if(U1609, OFFSET(Sheet1!$P$9, 2*B1608-1, 0),T1608)</f>
        <v>6407.976412</v>
      </c>
      <c r="E1609" s="100">
        <f t="array" ref="E1609">index(Sheet1!$C$25:$H$42, C1609,B1609)</f>
        <v>169.0258934</v>
      </c>
      <c r="F1609" s="100">
        <f t="array" ref="F1609">index(Sheet1!$C$25:$H$42, C1609+1,B1609)</f>
        <v>183.1113845</v>
      </c>
      <c r="G1609" s="94">
        <f t="array" ref="G1609">index(Sheet1!$B$25:$B$42, C1609,1)</f>
        <v>6000</v>
      </c>
      <c r="H1609" s="94">
        <f t="array" ref="H1609">index(Sheet1!$B$25:$B$42, C1609+1,1)</f>
        <v>6500</v>
      </c>
      <c r="I1609" s="100">
        <f t="shared" si="17"/>
        <v>180.5189897</v>
      </c>
      <c r="J1609" s="100">
        <f t="array" ref="J1609">index(Sheet1!$F$47:$K$64, C1609,B1609)</f>
        <v>1347.9453</v>
      </c>
      <c r="K1609" s="100">
        <f t="array" ref="K1609">index(Sheet1!$F$47:$K$64, C1609+1,B1609)</f>
        <v>1289.79864</v>
      </c>
      <c r="L1609" s="102">
        <f t="shared" si="18"/>
        <v>1300.500369</v>
      </c>
      <c r="M1609" s="83">
        <f>L1609/( 0.5*Sheet1!$F$18/12)</f>
        <v>1247.105592</v>
      </c>
      <c r="N1609" s="83">
        <f t="shared" si="19"/>
        <v>0.3580550077</v>
      </c>
      <c r="O1609" s="83">
        <f t="shared" si="20"/>
        <v>612.8610404</v>
      </c>
      <c r="P1609" s="83">
        <f t="shared" si="21"/>
        <v>0.1759578066</v>
      </c>
      <c r="Q1609" s="83">
        <f t="shared" si="22"/>
        <v>1</v>
      </c>
      <c r="R1609" s="86">
        <f t="shared" si="31"/>
        <v>180.5589683</v>
      </c>
      <c r="S1609" s="83" t="str">
        <f>min(R1609, offset(Sheet1!$K$9,B1609-1,0))</f>
        <v>#DIV/0!</v>
      </c>
      <c r="T1609" s="83">
        <f t="shared" si="30"/>
        <v>6409.395553</v>
      </c>
      <c r="U1609" s="83">
        <f t="shared" si="26"/>
        <v>0</v>
      </c>
      <c r="V1609" s="83" t="str">
        <f t="shared" si="27"/>
        <v>#DIV/0!</v>
      </c>
      <c r="W1609" s="83" t="str">
        <f t="shared" si="28"/>
        <v>#DIV/0!</v>
      </c>
    </row>
    <row r="1610" ht="12.75" customHeight="1">
      <c r="A1610" s="83">
        <f t="shared" si="29"/>
        <v>32.76</v>
      </c>
      <c r="B1610" s="83">
        <f>IF( ISERROR( MATCH(R1609,Sheet1!$K$9:$K$13,1) ), 1,  MATCH(R1609,Sheet1!$K$9:$K$13,1)+1)</f>
        <v>4</v>
      </c>
      <c r="C1610" s="94">
        <f>IF( ISERROR( MATCH(D1610,Sheet1!$B$25:$B$42) ), 1, MATCH(D1610,Sheet1!$B$25:$B$42))</f>
        <v>12</v>
      </c>
      <c r="D1610" s="83">
        <f>if(U1610, OFFSET(Sheet1!$P$9, 2*B1609-1, 0),T1609)</f>
        <v>6409.395553</v>
      </c>
      <c r="E1610" s="100">
        <f t="array" ref="E1610">index(Sheet1!$C$25:$H$42, C1610,B1610)</f>
        <v>169.0258934</v>
      </c>
      <c r="F1610" s="100">
        <f t="array" ref="F1610">index(Sheet1!$C$25:$H$42, C1610+1,B1610)</f>
        <v>183.1113845</v>
      </c>
      <c r="G1610" s="94">
        <f t="array" ref="G1610">index(Sheet1!$B$25:$B$42, C1610,1)</f>
        <v>6000</v>
      </c>
      <c r="H1610" s="94">
        <f t="array" ref="H1610">index(Sheet1!$B$25:$B$42, C1610+1,1)</f>
        <v>6500</v>
      </c>
      <c r="I1610" s="100">
        <f t="shared" si="17"/>
        <v>180.5589683</v>
      </c>
      <c r="J1610" s="100">
        <f t="array" ref="J1610">index(Sheet1!$F$47:$K$64, C1610,B1610)</f>
        <v>1347.9453</v>
      </c>
      <c r="K1610" s="100">
        <f t="array" ref="K1610">index(Sheet1!$F$47:$K$64, C1610+1,B1610)</f>
        <v>1289.79864</v>
      </c>
      <c r="L1610" s="102">
        <f t="shared" si="18"/>
        <v>1300.335332</v>
      </c>
      <c r="M1610" s="83">
        <f>L1610/( 0.5*Sheet1!$F$18/12)</f>
        <v>1246.947331</v>
      </c>
      <c r="N1610" s="83">
        <f t="shared" si="19"/>
        <v>0.3580095696</v>
      </c>
      <c r="O1610" s="83">
        <f t="shared" si="20"/>
        <v>613.1325248</v>
      </c>
      <c r="P1610" s="83">
        <f t="shared" si="21"/>
        <v>0.1760357522</v>
      </c>
      <c r="Q1610" s="83">
        <f t="shared" si="22"/>
        <v>1</v>
      </c>
      <c r="R1610" s="86">
        <f t="shared" si="31"/>
        <v>180.5989198</v>
      </c>
      <c r="S1610" s="83" t="str">
        <f>min(R1610, offset(Sheet1!$K$9,B1610-1,0))</f>
        <v>#DIV/0!</v>
      </c>
      <c r="T1610" s="83">
        <f t="shared" si="30"/>
        <v>6410.813734</v>
      </c>
      <c r="U1610" s="83">
        <f t="shared" si="26"/>
        <v>0</v>
      </c>
      <c r="V1610" s="83" t="str">
        <f t="shared" si="27"/>
        <v>#DIV/0!</v>
      </c>
      <c r="W1610" s="83" t="str">
        <f t="shared" si="28"/>
        <v>#DIV/0!</v>
      </c>
    </row>
    <row r="1611" ht="12.75" customHeight="1">
      <c r="A1611" s="83">
        <f t="shared" si="29"/>
        <v>32.78</v>
      </c>
      <c r="B1611" s="83">
        <f>IF( ISERROR( MATCH(R1610,Sheet1!$K$9:$K$13,1) ), 1,  MATCH(R1610,Sheet1!$K$9:$K$13,1)+1)</f>
        <v>4</v>
      </c>
      <c r="C1611" s="94">
        <f>IF( ISERROR( MATCH(D1611,Sheet1!$B$25:$B$42) ), 1, MATCH(D1611,Sheet1!$B$25:$B$42))</f>
        <v>12</v>
      </c>
      <c r="D1611" s="83">
        <f>if(U1611, OFFSET(Sheet1!$P$9, 2*B1610-1, 0),T1610)</f>
        <v>6410.813734</v>
      </c>
      <c r="E1611" s="100">
        <f t="array" ref="E1611">index(Sheet1!$C$25:$H$42, C1611,B1611)</f>
        <v>169.0258934</v>
      </c>
      <c r="F1611" s="100">
        <f t="array" ref="F1611">index(Sheet1!$C$25:$H$42, C1611+1,B1611)</f>
        <v>183.1113845</v>
      </c>
      <c r="G1611" s="94">
        <f t="array" ref="G1611">index(Sheet1!$B$25:$B$42, C1611,1)</f>
        <v>6000</v>
      </c>
      <c r="H1611" s="94">
        <f t="array" ref="H1611">index(Sheet1!$B$25:$B$42, C1611+1,1)</f>
        <v>6500</v>
      </c>
      <c r="I1611" s="100">
        <f t="shared" si="17"/>
        <v>180.5989198</v>
      </c>
      <c r="J1611" s="100">
        <f t="array" ref="J1611">index(Sheet1!$F$47:$K$64, C1611,B1611)</f>
        <v>1347.9453</v>
      </c>
      <c r="K1611" s="100">
        <f t="array" ref="K1611">index(Sheet1!$F$47:$K$64, C1611+1,B1611)</f>
        <v>1289.79864</v>
      </c>
      <c r="L1611" s="102">
        <f t="shared" si="18"/>
        <v>1300.170407</v>
      </c>
      <c r="M1611" s="83">
        <f>L1611/( 0.5*Sheet1!$F$18/12)</f>
        <v>1246.789177</v>
      </c>
      <c r="N1611" s="83">
        <f t="shared" si="19"/>
        <v>0.3579641624</v>
      </c>
      <c r="O1611" s="83">
        <f t="shared" si="20"/>
        <v>613.4038854</v>
      </c>
      <c r="P1611" s="83">
        <f t="shared" si="21"/>
        <v>0.1761136622</v>
      </c>
      <c r="Q1611" s="83">
        <f t="shared" si="22"/>
        <v>1</v>
      </c>
      <c r="R1611" s="86">
        <f t="shared" si="31"/>
        <v>180.6388443</v>
      </c>
      <c r="S1611" s="83" t="str">
        <f>min(R1611, offset(Sheet1!$K$9,B1611-1,0))</f>
        <v>#DIV/0!</v>
      </c>
      <c r="T1611" s="83">
        <f t="shared" si="30"/>
        <v>6412.230952</v>
      </c>
      <c r="U1611" s="83">
        <f t="shared" si="26"/>
        <v>0</v>
      </c>
      <c r="V1611" s="83" t="str">
        <f t="shared" si="27"/>
        <v>#DIV/0!</v>
      </c>
      <c r="W1611" s="83" t="str">
        <f t="shared" si="28"/>
        <v>#DIV/0!</v>
      </c>
    </row>
    <row r="1612" ht="12.75" customHeight="1">
      <c r="A1612" s="83">
        <f t="shared" si="29"/>
        <v>32.8</v>
      </c>
      <c r="B1612" s="83">
        <f>IF( ISERROR( MATCH(R1611,Sheet1!$K$9:$K$13,1) ), 1,  MATCH(R1611,Sheet1!$K$9:$K$13,1)+1)</f>
        <v>4</v>
      </c>
      <c r="C1612" s="94">
        <f>IF( ISERROR( MATCH(D1612,Sheet1!$B$25:$B$42) ), 1, MATCH(D1612,Sheet1!$B$25:$B$42))</f>
        <v>12</v>
      </c>
      <c r="D1612" s="83">
        <f>if(U1612, OFFSET(Sheet1!$P$9, 2*B1611-1, 0),T1611)</f>
        <v>6412.230952</v>
      </c>
      <c r="E1612" s="100">
        <f t="array" ref="E1612">index(Sheet1!$C$25:$H$42, C1612,B1612)</f>
        <v>169.0258934</v>
      </c>
      <c r="F1612" s="100">
        <f t="array" ref="F1612">index(Sheet1!$C$25:$H$42, C1612+1,B1612)</f>
        <v>183.1113845</v>
      </c>
      <c r="G1612" s="94">
        <f t="array" ref="G1612">index(Sheet1!$B$25:$B$42, C1612,1)</f>
        <v>6000</v>
      </c>
      <c r="H1612" s="94">
        <f t="array" ref="H1612">index(Sheet1!$B$25:$B$42, C1612+1,1)</f>
        <v>6500</v>
      </c>
      <c r="I1612" s="100">
        <f t="shared" si="17"/>
        <v>180.6388443</v>
      </c>
      <c r="J1612" s="100">
        <f t="array" ref="J1612">index(Sheet1!$F$47:$K$64, C1612,B1612)</f>
        <v>1347.9453</v>
      </c>
      <c r="K1612" s="100">
        <f t="array" ref="K1612">index(Sheet1!$F$47:$K$64, C1612+1,B1612)</f>
        <v>1289.79864</v>
      </c>
      <c r="L1612" s="102">
        <f t="shared" si="18"/>
        <v>1300.005594</v>
      </c>
      <c r="M1612" s="83">
        <f>L1612/( 0.5*Sheet1!$F$18/12)</f>
        <v>1246.631131</v>
      </c>
      <c r="N1612" s="83">
        <f t="shared" si="19"/>
        <v>0.3579187859</v>
      </c>
      <c r="O1612" s="83">
        <f t="shared" si="20"/>
        <v>613.675122</v>
      </c>
      <c r="P1612" s="83">
        <f t="shared" si="21"/>
        <v>0.1761915366</v>
      </c>
      <c r="Q1612" s="83">
        <f t="shared" si="22"/>
        <v>1</v>
      </c>
      <c r="R1612" s="86">
        <f t="shared" si="31"/>
        <v>180.6787417</v>
      </c>
      <c r="S1612" s="83" t="str">
        <f>min(R1612, offset(Sheet1!$K$9,B1612-1,0))</f>
        <v>#DIV/0!</v>
      </c>
      <c r="T1612" s="83">
        <f t="shared" si="30"/>
        <v>6413.647211</v>
      </c>
      <c r="U1612" s="83">
        <f t="shared" si="26"/>
        <v>0</v>
      </c>
      <c r="V1612" s="83" t="str">
        <f t="shared" si="27"/>
        <v>#DIV/0!</v>
      </c>
      <c r="W1612" s="83" t="str">
        <f t="shared" si="28"/>
        <v>#DIV/0!</v>
      </c>
    </row>
    <row r="1613" ht="12.75" customHeight="1">
      <c r="A1613" s="83">
        <f t="shared" si="29"/>
        <v>32.82</v>
      </c>
      <c r="B1613" s="83">
        <f>IF( ISERROR( MATCH(R1612,Sheet1!$K$9:$K$13,1) ), 1,  MATCH(R1612,Sheet1!$K$9:$K$13,1)+1)</f>
        <v>4</v>
      </c>
      <c r="C1613" s="94">
        <f>IF( ISERROR( MATCH(D1613,Sheet1!$B$25:$B$42) ), 1, MATCH(D1613,Sheet1!$B$25:$B$42))</f>
        <v>12</v>
      </c>
      <c r="D1613" s="83">
        <f>if(U1613, OFFSET(Sheet1!$P$9, 2*B1612-1, 0),T1612)</f>
        <v>6413.647211</v>
      </c>
      <c r="E1613" s="100">
        <f t="array" ref="E1613">index(Sheet1!$C$25:$H$42, C1613,B1613)</f>
        <v>169.0258934</v>
      </c>
      <c r="F1613" s="100">
        <f t="array" ref="F1613">index(Sheet1!$C$25:$H$42, C1613+1,B1613)</f>
        <v>183.1113845</v>
      </c>
      <c r="G1613" s="94">
        <f t="array" ref="G1613">index(Sheet1!$B$25:$B$42, C1613,1)</f>
        <v>6000</v>
      </c>
      <c r="H1613" s="94">
        <f t="array" ref="H1613">index(Sheet1!$B$25:$B$42, C1613+1,1)</f>
        <v>6500</v>
      </c>
      <c r="I1613" s="100">
        <f t="shared" si="17"/>
        <v>180.6787417</v>
      </c>
      <c r="J1613" s="100">
        <f t="array" ref="J1613">index(Sheet1!$F$47:$K$64, C1613,B1613)</f>
        <v>1347.9453</v>
      </c>
      <c r="K1613" s="100">
        <f t="array" ref="K1613">index(Sheet1!$F$47:$K$64, C1613+1,B1613)</f>
        <v>1289.79864</v>
      </c>
      <c r="L1613" s="102">
        <f t="shared" si="18"/>
        <v>1299.840893</v>
      </c>
      <c r="M1613" s="83">
        <f>L1613/( 0.5*Sheet1!$F$18/12)</f>
        <v>1246.473192</v>
      </c>
      <c r="N1613" s="83">
        <f t="shared" si="19"/>
        <v>0.3578734401</v>
      </c>
      <c r="O1613" s="83">
        <f t="shared" si="20"/>
        <v>613.9462347</v>
      </c>
      <c r="P1613" s="83">
        <f t="shared" si="21"/>
        <v>0.1762693754</v>
      </c>
      <c r="Q1613" s="83">
        <f t="shared" si="22"/>
        <v>1</v>
      </c>
      <c r="R1613" s="86">
        <f t="shared" si="31"/>
        <v>180.718612</v>
      </c>
      <c r="S1613" s="83" t="str">
        <f>min(R1613, offset(Sheet1!$K$9,B1613-1,0))</f>
        <v>#DIV/0!</v>
      </c>
      <c r="T1613" s="83">
        <f t="shared" si="30"/>
        <v>6415.062509</v>
      </c>
      <c r="U1613" s="83">
        <f t="shared" si="26"/>
        <v>0</v>
      </c>
      <c r="V1613" s="83" t="str">
        <f t="shared" si="27"/>
        <v>#DIV/0!</v>
      </c>
      <c r="W1613" s="83" t="str">
        <f t="shared" si="28"/>
        <v>#DIV/0!</v>
      </c>
    </row>
    <row r="1614" ht="12.75" customHeight="1">
      <c r="A1614" s="83">
        <f t="shared" si="29"/>
        <v>32.84</v>
      </c>
      <c r="B1614" s="83">
        <f>IF( ISERROR( MATCH(R1613,Sheet1!$K$9:$K$13,1) ), 1,  MATCH(R1613,Sheet1!$K$9:$K$13,1)+1)</f>
        <v>4</v>
      </c>
      <c r="C1614" s="94">
        <f>IF( ISERROR( MATCH(D1614,Sheet1!$B$25:$B$42) ), 1, MATCH(D1614,Sheet1!$B$25:$B$42))</f>
        <v>12</v>
      </c>
      <c r="D1614" s="83">
        <f>if(U1614, OFFSET(Sheet1!$P$9, 2*B1613-1, 0),T1613)</f>
        <v>6415.062509</v>
      </c>
      <c r="E1614" s="100">
        <f t="array" ref="E1614">index(Sheet1!$C$25:$H$42, C1614,B1614)</f>
        <v>169.0258934</v>
      </c>
      <c r="F1614" s="100">
        <f t="array" ref="F1614">index(Sheet1!$C$25:$H$42, C1614+1,B1614)</f>
        <v>183.1113845</v>
      </c>
      <c r="G1614" s="94">
        <f t="array" ref="G1614">index(Sheet1!$B$25:$B$42, C1614,1)</f>
        <v>6000</v>
      </c>
      <c r="H1614" s="94">
        <f t="array" ref="H1614">index(Sheet1!$B$25:$B$42, C1614+1,1)</f>
        <v>6500</v>
      </c>
      <c r="I1614" s="100">
        <f t="shared" si="17"/>
        <v>180.718612</v>
      </c>
      <c r="J1614" s="100">
        <f t="array" ref="J1614">index(Sheet1!$F$47:$K$64, C1614,B1614)</f>
        <v>1347.9453</v>
      </c>
      <c r="K1614" s="100">
        <f t="array" ref="K1614">index(Sheet1!$F$47:$K$64, C1614+1,B1614)</f>
        <v>1289.79864</v>
      </c>
      <c r="L1614" s="102">
        <f t="shared" si="18"/>
        <v>1299.676303</v>
      </c>
      <c r="M1614" s="83">
        <f>L1614/( 0.5*Sheet1!$F$18/12)</f>
        <v>1246.31536</v>
      </c>
      <c r="N1614" s="83">
        <f t="shared" si="19"/>
        <v>0.3578281251</v>
      </c>
      <c r="O1614" s="83">
        <f t="shared" si="20"/>
        <v>614.2172234</v>
      </c>
      <c r="P1614" s="83">
        <f t="shared" si="21"/>
        <v>0.1763471787</v>
      </c>
      <c r="Q1614" s="83">
        <f t="shared" si="22"/>
        <v>1</v>
      </c>
      <c r="R1614" s="86">
        <f t="shared" si="31"/>
        <v>180.7584553</v>
      </c>
      <c r="S1614" s="83" t="str">
        <f>min(R1614, offset(Sheet1!$K$9,B1614-1,0))</f>
        <v>#DIV/0!</v>
      </c>
      <c r="T1614" s="83">
        <f t="shared" si="30"/>
        <v>6416.476848</v>
      </c>
      <c r="U1614" s="83">
        <f t="shared" si="26"/>
        <v>0</v>
      </c>
      <c r="V1614" s="83" t="str">
        <f t="shared" si="27"/>
        <v>#DIV/0!</v>
      </c>
      <c r="W1614" s="83" t="str">
        <f t="shared" si="28"/>
        <v>#DIV/0!</v>
      </c>
    </row>
    <row r="1615" ht="12.75" customHeight="1">
      <c r="A1615" s="83">
        <f t="shared" si="29"/>
        <v>32.86</v>
      </c>
      <c r="B1615" s="83">
        <f>IF( ISERROR( MATCH(R1614,Sheet1!$K$9:$K$13,1) ), 1,  MATCH(R1614,Sheet1!$K$9:$K$13,1)+1)</f>
        <v>4</v>
      </c>
      <c r="C1615" s="94">
        <f>IF( ISERROR( MATCH(D1615,Sheet1!$B$25:$B$42) ), 1, MATCH(D1615,Sheet1!$B$25:$B$42))</f>
        <v>12</v>
      </c>
      <c r="D1615" s="83">
        <f>if(U1615, OFFSET(Sheet1!$P$9, 2*B1614-1, 0),T1614)</f>
        <v>6416.476848</v>
      </c>
      <c r="E1615" s="100">
        <f t="array" ref="E1615">index(Sheet1!$C$25:$H$42, C1615,B1615)</f>
        <v>169.0258934</v>
      </c>
      <c r="F1615" s="100">
        <f t="array" ref="F1615">index(Sheet1!$C$25:$H$42, C1615+1,B1615)</f>
        <v>183.1113845</v>
      </c>
      <c r="G1615" s="94">
        <f t="array" ref="G1615">index(Sheet1!$B$25:$B$42, C1615,1)</f>
        <v>6000</v>
      </c>
      <c r="H1615" s="94">
        <f t="array" ref="H1615">index(Sheet1!$B$25:$B$42, C1615+1,1)</f>
        <v>6500</v>
      </c>
      <c r="I1615" s="100">
        <f t="shared" si="17"/>
        <v>180.7584553</v>
      </c>
      <c r="J1615" s="100">
        <f t="array" ref="J1615">index(Sheet1!$F$47:$K$64, C1615,B1615)</f>
        <v>1347.9453</v>
      </c>
      <c r="K1615" s="100">
        <f t="array" ref="K1615">index(Sheet1!$F$47:$K$64, C1615+1,B1615)</f>
        <v>1289.79864</v>
      </c>
      <c r="L1615" s="102">
        <f t="shared" si="18"/>
        <v>1299.511825</v>
      </c>
      <c r="M1615" s="83">
        <f>L1615/( 0.5*Sheet1!$F$18/12)</f>
        <v>1246.157635</v>
      </c>
      <c r="N1615" s="83">
        <f t="shared" si="19"/>
        <v>0.3577828408</v>
      </c>
      <c r="O1615" s="83">
        <f t="shared" si="20"/>
        <v>614.4880881</v>
      </c>
      <c r="P1615" s="83">
        <f t="shared" si="21"/>
        <v>0.1764249463</v>
      </c>
      <c r="Q1615" s="83">
        <f t="shared" si="22"/>
        <v>1</v>
      </c>
      <c r="R1615" s="86">
        <f t="shared" si="31"/>
        <v>180.7982716</v>
      </c>
      <c r="S1615" s="83" t="str">
        <f>min(R1615, offset(Sheet1!$K$9,B1615-1,0))</f>
        <v>#DIV/0!</v>
      </c>
      <c r="T1615" s="83">
        <f t="shared" si="30"/>
        <v>6417.890228</v>
      </c>
      <c r="U1615" s="83">
        <f t="shared" si="26"/>
        <v>0</v>
      </c>
      <c r="V1615" s="83" t="str">
        <f t="shared" si="27"/>
        <v>#DIV/0!</v>
      </c>
      <c r="W1615" s="83" t="str">
        <f t="shared" si="28"/>
        <v>#DIV/0!</v>
      </c>
    </row>
    <row r="1616" ht="12.75" customHeight="1">
      <c r="A1616" s="83">
        <f t="shared" si="29"/>
        <v>32.88</v>
      </c>
      <c r="B1616" s="83">
        <f>IF( ISERROR( MATCH(R1615,Sheet1!$K$9:$K$13,1) ), 1,  MATCH(R1615,Sheet1!$K$9:$K$13,1)+1)</f>
        <v>4</v>
      </c>
      <c r="C1616" s="94">
        <f>IF( ISERROR( MATCH(D1616,Sheet1!$B$25:$B$42) ), 1, MATCH(D1616,Sheet1!$B$25:$B$42))</f>
        <v>12</v>
      </c>
      <c r="D1616" s="83">
        <f>if(U1616, OFFSET(Sheet1!$P$9, 2*B1615-1, 0),T1615)</f>
        <v>6417.890228</v>
      </c>
      <c r="E1616" s="100">
        <f t="array" ref="E1616">index(Sheet1!$C$25:$H$42, C1616,B1616)</f>
        <v>169.0258934</v>
      </c>
      <c r="F1616" s="100">
        <f t="array" ref="F1616">index(Sheet1!$C$25:$H$42, C1616+1,B1616)</f>
        <v>183.1113845</v>
      </c>
      <c r="G1616" s="94">
        <f t="array" ref="G1616">index(Sheet1!$B$25:$B$42, C1616,1)</f>
        <v>6000</v>
      </c>
      <c r="H1616" s="94">
        <f t="array" ref="H1616">index(Sheet1!$B$25:$B$42, C1616+1,1)</f>
        <v>6500</v>
      </c>
      <c r="I1616" s="100">
        <f t="shared" si="17"/>
        <v>180.7982716</v>
      </c>
      <c r="J1616" s="100">
        <f t="array" ref="J1616">index(Sheet1!$F$47:$K$64, C1616,B1616)</f>
        <v>1347.9453</v>
      </c>
      <c r="K1616" s="100">
        <f t="array" ref="K1616">index(Sheet1!$F$47:$K$64, C1616+1,B1616)</f>
        <v>1289.79864</v>
      </c>
      <c r="L1616" s="102">
        <f t="shared" si="18"/>
        <v>1299.347458</v>
      </c>
      <c r="M1616" s="83">
        <f>L1616/( 0.5*Sheet1!$F$18/12)</f>
        <v>1246.000016</v>
      </c>
      <c r="N1616" s="83">
        <f t="shared" si="19"/>
        <v>0.3577375872</v>
      </c>
      <c r="O1616" s="83">
        <f t="shared" si="20"/>
        <v>614.7588288</v>
      </c>
      <c r="P1616" s="83">
        <f t="shared" si="21"/>
        <v>0.1765026784</v>
      </c>
      <c r="Q1616" s="83">
        <f t="shared" si="22"/>
        <v>1</v>
      </c>
      <c r="R1616" s="86">
        <f t="shared" si="31"/>
        <v>180.8380609</v>
      </c>
      <c r="S1616" s="83" t="str">
        <f>min(R1616, offset(Sheet1!$K$9,B1616-1,0))</f>
        <v>#DIV/0!</v>
      </c>
      <c r="T1616" s="83">
        <f t="shared" si="30"/>
        <v>6419.30265</v>
      </c>
      <c r="U1616" s="83">
        <f t="shared" si="26"/>
        <v>0</v>
      </c>
      <c r="V1616" s="83" t="str">
        <f t="shared" si="27"/>
        <v>#DIV/0!</v>
      </c>
      <c r="W1616" s="83" t="str">
        <f t="shared" si="28"/>
        <v>#DIV/0!</v>
      </c>
    </row>
    <row r="1617" ht="12.75" customHeight="1">
      <c r="A1617" s="83">
        <f t="shared" si="29"/>
        <v>32.9</v>
      </c>
      <c r="B1617" s="83">
        <f>IF( ISERROR( MATCH(R1616,Sheet1!$K$9:$K$13,1) ), 1,  MATCH(R1616,Sheet1!$K$9:$K$13,1)+1)</f>
        <v>4</v>
      </c>
      <c r="C1617" s="94">
        <f>IF( ISERROR( MATCH(D1617,Sheet1!$B$25:$B$42) ), 1, MATCH(D1617,Sheet1!$B$25:$B$42))</f>
        <v>12</v>
      </c>
      <c r="D1617" s="83">
        <f>if(U1617, OFFSET(Sheet1!$P$9, 2*B1616-1, 0),T1616)</f>
        <v>6419.30265</v>
      </c>
      <c r="E1617" s="100">
        <f t="array" ref="E1617">index(Sheet1!$C$25:$H$42, C1617,B1617)</f>
        <v>169.0258934</v>
      </c>
      <c r="F1617" s="100">
        <f t="array" ref="F1617">index(Sheet1!$C$25:$H$42, C1617+1,B1617)</f>
        <v>183.1113845</v>
      </c>
      <c r="G1617" s="94">
        <f t="array" ref="G1617">index(Sheet1!$B$25:$B$42, C1617,1)</f>
        <v>6000</v>
      </c>
      <c r="H1617" s="94">
        <f t="array" ref="H1617">index(Sheet1!$B$25:$B$42, C1617+1,1)</f>
        <v>6500</v>
      </c>
      <c r="I1617" s="100">
        <f t="shared" si="17"/>
        <v>180.8380609</v>
      </c>
      <c r="J1617" s="100">
        <f t="array" ref="J1617">index(Sheet1!$F$47:$K$64, C1617,B1617)</f>
        <v>1347.9453</v>
      </c>
      <c r="K1617" s="100">
        <f t="array" ref="K1617">index(Sheet1!$F$47:$K$64, C1617+1,B1617)</f>
        <v>1289.79864</v>
      </c>
      <c r="L1617" s="102">
        <f t="shared" si="18"/>
        <v>1299.183203</v>
      </c>
      <c r="M1617" s="83">
        <f>L1617/( 0.5*Sheet1!$F$18/12)</f>
        <v>1245.842505</v>
      </c>
      <c r="N1617" s="83">
        <f t="shared" si="19"/>
        <v>0.3576923643</v>
      </c>
      <c r="O1617" s="83">
        <f t="shared" si="20"/>
        <v>615.0294455</v>
      </c>
      <c r="P1617" s="83">
        <f t="shared" si="21"/>
        <v>0.1765803748</v>
      </c>
      <c r="Q1617" s="83">
        <f t="shared" si="22"/>
        <v>1</v>
      </c>
      <c r="R1617" s="86">
        <f t="shared" si="31"/>
        <v>180.8778232</v>
      </c>
      <c r="S1617" s="83" t="str">
        <f>min(R1617, offset(Sheet1!$K$9,B1617-1,0))</f>
        <v>#DIV/0!</v>
      </c>
      <c r="T1617" s="83">
        <f t="shared" si="30"/>
        <v>6420.714113</v>
      </c>
      <c r="U1617" s="83">
        <f t="shared" si="26"/>
        <v>0</v>
      </c>
      <c r="V1617" s="83" t="str">
        <f t="shared" si="27"/>
        <v>#DIV/0!</v>
      </c>
      <c r="W1617" s="83" t="str">
        <f t="shared" si="28"/>
        <v>#DIV/0!</v>
      </c>
    </row>
    <row r="1618" ht="12.75" customHeight="1">
      <c r="A1618" s="83">
        <f t="shared" si="29"/>
        <v>32.92</v>
      </c>
      <c r="B1618" s="83">
        <f>IF( ISERROR( MATCH(R1617,Sheet1!$K$9:$K$13,1) ), 1,  MATCH(R1617,Sheet1!$K$9:$K$13,1)+1)</f>
        <v>4</v>
      </c>
      <c r="C1618" s="94">
        <f>IF( ISERROR( MATCH(D1618,Sheet1!$B$25:$B$42) ), 1, MATCH(D1618,Sheet1!$B$25:$B$42))</f>
        <v>12</v>
      </c>
      <c r="D1618" s="83">
        <f>if(U1618, OFFSET(Sheet1!$P$9, 2*B1617-1, 0),T1617)</f>
        <v>6420.714113</v>
      </c>
      <c r="E1618" s="100">
        <f t="array" ref="E1618">index(Sheet1!$C$25:$H$42, C1618,B1618)</f>
        <v>169.0258934</v>
      </c>
      <c r="F1618" s="100">
        <f t="array" ref="F1618">index(Sheet1!$C$25:$H$42, C1618+1,B1618)</f>
        <v>183.1113845</v>
      </c>
      <c r="G1618" s="94">
        <f t="array" ref="G1618">index(Sheet1!$B$25:$B$42, C1618,1)</f>
        <v>6000</v>
      </c>
      <c r="H1618" s="94">
        <f t="array" ref="H1618">index(Sheet1!$B$25:$B$42, C1618+1,1)</f>
        <v>6500</v>
      </c>
      <c r="I1618" s="100">
        <f t="shared" si="17"/>
        <v>180.8778232</v>
      </c>
      <c r="J1618" s="100">
        <f t="array" ref="J1618">index(Sheet1!$F$47:$K$64, C1618,B1618)</f>
        <v>1347.9453</v>
      </c>
      <c r="K1618" s="100">
        <f t="array" ref="K1618">index(Sheet1!$F$47:$K$64, C1618+1,B1618)</f>
        <v>1289.79864</v>
      </c>
      <c r="L1618" s="102">
        <f t="shared" si="18"/>
        <v>1299.019059</v>
      </c>
      <c r="M1618" s="83">
        <f>L1618/( 0.5*Sheet1!$F$18/12)</f>
        <v>1245.6851</v>
      </c>
      <c r="N1618" s="83">
        <f t="shared" si="19"/>
        <v>0.3576471721</v>
      </c>
      <c r="O1618" s="83">
        <f t="shared" si="20"/>
        <v>615.2999382</v>
      </c>
      <c r="P1618" s="83">
        <f t="shared" si="21"/>
        <v>0.1766580357</v>
      </c>
      <c r="Q1618" s="83">
        <f t="shared" si="22"/>
        <v>1</v>
      </c>
      <c r="R1618" s="86">
        <f t="shared" si="31"/>
        <v>180.9175586</v>
      </c>
      <c r="S1618" s="83" t="str">
        <f>min(R1618, offset(Sheet1!$K$9,B1618-1,0))</f>
        <v>#DIV/0!</v>
      </c>
      <c r="T1618" s="83">
        <f t="shared" si="30"/>
        <v>6422.124619</v>
      </c>
      <c r="U1618" s="83">
        <f t="shared" si="26"/>
        <v>0</v>
      </c>
      <c r="V1618" s="83" t="str">
        <f t="shared" si="27"/>
        <v>#DIV/0!</v>
      </c>
      <c r="W1618" s="83" t="str">
        <f t="shared" si="28"/>
        <v>#DIV/0!</v>
      </c>
    </row>
    <row r="1619" ht="12.75" customHeight="1">
      <c r="A1619" s="83">
        <f t="shared" si="29"/>
        <v>32.94</v>
      </c>
      <c r="B1619" s="83">
        <f>IF( ISERROR( MATCH(R1618,Sheet1!$K$9:$K$13,1) ), 1,  MATCH(R1618,Sheet1!$K$9:$K$13,1)+1)</f>
        <v>4</v>
      </c>
      <c r="C1619" s="94">
        <f>IF( ISERROR( MATCH(D1619,Sheet1!$B$25:$B$42) ), 1, MATCH(D1619,Sheet1!$B$25:$B$42))</f>
        <v>12</v>
      </c>
      <c r="D1619" s="83">
        <f>if(U1619, OFFSET(Sheet1!$P$9, 2*B1618-1, 0),T1618)</f>
        <v>6422.124619</v>
      </c>
      <c r="E1619" s="100">
        <f t="array" ref="E1619">index(Sheet1!$C$25:$H$42, C1619,B1619)</f>
        <v>169.0258934</v>
      </c>
      <c r="F1619" s="100">
        <f t="array" ref="F1619">index(Sheet1!$C$25:$H$42, C1619+1,B1619)</f>
        <v>183.1113845</v>
      </c>
      <c r="G1619" s="94">
        <f t="array" ref="G1619">index(Sheet1!$B$25:$B$42, C1619,1)</f>
        <v>6000</v>
      </c>
      <c r="H1619" s="94">
        <f t="array" ref="H1619">index(Sheet1!$B$25:$B$42, C1619+1,1)</f>
        <v>6500</v>
      </c>
      <c r="I1619" s="100">
        <f t="shared" si="17"/>
        <v>180.9175586</v>
      </c>
      <c r="J1619" s="100">
        <f t="array" ref="J1619">index(Sheet1!$F$47:$K$64, C1619,B1619)</f>
        <v>1347.9453</v>
      </c>
      <c r="K1619" s="100">
        <f t="array" ref="K1619">index(Sheet1!$F$47:$K$64, C1619+1,B1619)</f>
        <v>1289.79864</v>
      </c>
      <c r="L1619" s="102">
        <f t="shared" si="18"/>
        <v>1298.855027</v>
      </c>
      <c r="M1619" s="83">
        <f>L1619/( 0.5*Sheet1!$F$18/12)</f>
        <v>1245.527803</v>
      </c>
      <c r="N1619" s="83">
        <f t="shared" si="19"/>
        <v>0.3576020105</v>
      </c>
      <c r="O1619" s="83">
        <f t="shared" si="20"/>
        <v>615.5703067</v>
      </c>
      <c r="P1619" s="83">
        <f t="shared" si="21"/>
        <v>0.1767356609</v>
      </c>
      <c r="Q1619" s="83">
        <f t="shared" si="22"/>
        <v>1</v>
      </c>
      <c r="R1619" s="86">
        <f t="shared" si="31"/>
        <v>180.957267</v>
      </c>
      <c r="S1619" s="83" t="str">
        <f>min(R1619, offset(Sheet1!$K$9,B1619-1,0))</f>
        <v>#DIV/0!</v>
      </c>
      <c r="T1619" s="83">
        <f t="shared" si="30"/>
        <v>6423.534169</v>
      </c>
      <c r="U1619" s="83">
        <f t="shared" si="26"/>
        <v>0</v>
      </c>
      <c r="V1619" s="83" t="str">
        <f t="shared" si="27"/>
        <v>#DIV/0!</v>
      </c>
      <c r="W1619" s="83" t="str">
        <f t="shared" si="28"/>
        <v>#DIV/0!</v>
      </c>
    </row>
    <row r="1620" ht="12.75" customHeight="1">
      <c r="A1620" s="83">
        <f t="shared" si="29"/>
        <v>32.96</v>
      </c>
      <c r="B1620" s="83">
        <f>IF( ISERROR( MATCH(R1619,Sheet1!$K$9:$K$13,1) ), 1,  MATCH(R1619,Sheet1!$K$9:$K$13,1)+1)</f>
        <v>4</v>
      </c>
      <c r="C1620" s="94">
        <f>IF( ISERROR( MATCH(D1620,Sheet1!$B$25:$B$42) ), 1, MATCH(D1620,Sheet1!$B$25:$B$42))</f>
        <v>12</v>
      </c>
      <c r="D1620" s="83">
        <f>if(U1620, OFFSET(Sheet1!$P$9, 2*B1619-1, 0),T1619)</f>
        <v>6423.534169</v>
      </c>
      <c r="E1620" s="100">
        <f t="array" ref="E1620">index(Sheet1!$C$25:$H$42, C1620,B1620)</f>
        <v>169.0258934</v>
      </c>
      <c r="F1620" s="100">
        <f t="array" ref="F1620">index(Sheet1!$C$25:$H$42, C1620+1,B1620)</f>
        <v>183.1113845</v>
      </c>
      <c r="G1620" s="94">
        <f t="array" ref="G1620">index(Sheet1!$B$25:$B$42, C1620,1)</f>
        <v>6000</v>
      </c>
      <c r="H1620" s="94">
        <f t="array" ref="H1620">index(Sheet1!$B$25:$B$42, C1620+1,1)</f>
        <v>6500</v>
      </c>
      <c r="I1620" s="100">
        <f t="shared" si="17"/>
        <v>180.957267</v>
      </c>
      <c r="J1620" s="100">
        <f t="array" ref="J1620">index(Sheet1!$F$47:$K$64, C1620,B1620)</f>
        <v>1347.9453</v>
      </c>
      <c r="K1620" s="100">
        <f t="array" ref="K1620">index(Sheet1!$F$47:$K$64, C1620+1,B1620)</f>
        <v>1289.79864</v>
      </c>
      <c r="L1620" s="102">
        <f t="shared" si="18"/>
        <v>1298.691105</v>
      </c>
      <c r="M1620" s="83">
        <f>L1620/( 0.5*Sheet1!$F$18/12)</f>
        <v>1245.370612</v>
      </c>
      <c r="N1620" s="83">
        <f t="shared" si="19"/>
        <v>0.3575568796</v>
      </c>
      <c r="O1620" s="83">
        <f t="shared" si="20"/>
        <v>615.8405512</v>
      </c>
      <c r="P1620" s="83">
        <f t="shared" si="21"/>
        <v>0.1768132504</v>
      </c>
      <c r="Q1620" s="83">
        <f t="shared" si="22"/>
        <v>1</v>
      </c>
      <c r="R1620" s="86">
        <f t="shared" si="31"/>
        <v>180.9969484</v>
      </c>
      <c r="S1620" s="83" t="str">
        <f>min(R1620, offset(Sheet1!$K$9,B1620-1,0))</f>
        <v>#DIV/0!</v>
      </c>
      <c r="T1620" s="83">
        <f t="shared" si="30"/>
        <v>6424.942761</v>
      </c>
      <c r="U1620" s="83">
        <f t="shared" si="26"/>
        <v>0</v>
      </c>
      <c r="V1620" s="83" t="str">
        <f t="shared" si="27"/>
        <v>#DIV/0!</v>
      </c>
      <c r="W1620" s="83" t="str">
        <f t="shared" si="28"/>
        <v>#DIV/0!</v>
      </c>
    </row>
    <row r="1621" ht="12.75" customHeight="1">
      <c r="A1621" s="83">
        <f t="shared" si="29"/>
        <v>32.98</v>
      </c>
      <c r="B1621" s="83">
        <f>IF( ISERROR( MATCH(R1620,Sheet1!$K$9:$K$13,1) ), 1,  MATCH(R1620,Sheet1!$K$9:$K$13,1)+1)</f>
        <v>4</v>
      </c>
      <c r="C1621" s="94">
        <f>IF( ISERROR( MATCH(D1621,Sheet1!$B$25:$B$42) ), 1, MATCH(D1621,Sheet1!$B$25:$B$42))</f>
        <v>12</v>
      </c>
      <c r="D1621" s="83">
        <f>if(U1621, OFFSET(Sheet1!$P$9, 2*B1620-1, 0),T1620)</f>
        <v>6424.942761</v>
      </c>
      <c r="E1621" s="100">
        <f t="array" ref="E1621">index(Sheet1!$C$25:$H$42, C1621,B1621)</f>
        <v>169.0258934</v>
      </c>
      <c r="F1621" s="100">
        <f t="array" ref="F1621">index(Sheet1!$C$25:$H$42, C1621+1,B1621)</f>
        <v>183.1113845</v>
      </c>
      <c r="G1621" s="94">
        <f t="array" ref="G1621">index(Sheet1!$B$25:$B$42, C1621,1)</f>
        <v>6000</v>
      </c>
      <c r="H1621" s="94">
        <f t="array" ref="H1621">index(Sheet1!$B$25:$B$42, C1621+1,1)</f>
        <v>6500</v>
      </c>
      <c r="I1621" s="100">
        <f t="shared" si="17"/>
        <v>180.9969484</v>
      </c>
      <c r="J1621" s="100">
        <f t="array" ref="J1621">index(Sheet1!$F$47:$K$64, C1621,B1621)</f>
        <v>1347.9453</v>
      </c>
      <c r="K1621" s="100">
        <f t="array" ref="K1621">index(Sheet1!$F$47:$K$64, C1621+1,B1621)</f>
        <v>1289.79864</v>
      </c>
      <c r="L1621" s="102">
        <f t="shared" si="18"/>
        <v>1298.527295</v>
      </c>
      <c r="M1621" s="83">
        <f>L1621/( 0.5*Sheet1!$F$18/12)</f>
        <v>1245.213527</v>
      </c>
      <c r="N1621" s="83">
        <f t="shared" si="19"/>
        <v>0.3575117793</v>
      </c>
      <c r="O1621" s="83">
        <f t="shared" si="20"/>
        <v>616.1106716</v>
      </c>
      <c r="P1621" s="83">
        <f t="shared" si="21"/>
        <v>0.1768908044</v>
      </c>
      <c r="Q1621" s="83">
        <f t="shared" si="22"/>
        <v>1</v>
      </c>
      <c r="R1621" s="86">
        <f t="shared" si="31"/>
        <v>181.0366029</v>
      </c>
      <c r="S1621" s="83" t="str">
        <f>min(R1621, offset(Sheet1!$K$9,B1621-1,0))</f>
        <v>#DIV/0!</v>
      </c>
      <c r="T1621" s="83">
        <f t="shared" si="30"/>
        <v>6426.350398</v>
      </c>
      <c r="U1621" s="83">
        <f t="shared" si="26"/>
        <v>0</v>
      </c>
      <c r="V1621" s="83" t="str">
        <f t="shared" si="27"/>
        <v>#DIV/0!</v>
      </c>
      <c r="W1621" s="83" t="str">
        <f t="shared" si="28"/>
        <v>#DIV/0!</v>
      </c>
    </row>
    <row r="1622" ht="12.75" customHeight="1">
      <c r="A1622" s="83">
        <f t="shared" si="29"/>
        <v>33</v>
      </c>
      <c r="B1622" s="83">
        <f>IF( ISERROR( MATCH(R1621,Sheet1!$K$9:$K$13,1) ), 1,  MATCH(R1621,Sheet1!$K$9:$K$13,1)+1)</f>
        <v>4</v>
      </c>
      <c r="C1622" s="94">
        <f>IF( ISERROR( MATCH(D1622,Sheet1!$B$25:$B$42) ), 1, MATCH(D1622,Sheet1!$B$25:$B$42))</f>
        <v>12</v>
      </c>
      <c r="D1622" s="83">
        <f>if(U1622, OFFSET(Sheet1!$P$9, 2*B1621-1, 0),T1621)</f>
        <v>6426.350398</v>
      </c>
      <c r="E1622" s="100">
        <f t="array" ref="E1622">index(Sheet1!$C$25:$H$42, C1622,B1622)</f>
        <v>169.0258934</v>
      </c>
      <c r="F1622" s="100">
        <f t="array" ref="F1622">index(Sheet1!$C$25:$H$42, C1622+1,B1622)</f>
        <v>183.1113845</v>
      </c>
      <c r="G1622" s="94">
        <f t="array" ref="G1622">index(Sheet1!$B$25:$B$42, C1622,1)</f>
        <v>6000</v>
      </c>
      <c r="H1622" s="94">
        <f t="array" ref="H1622">index(Sheet1!$B$25:$B$42, C1622+1,1)</f>
        <v>6500</v>
      </c>
      <c r="I1622" s="100">
        <f t="shared" si="17"/>
        <v>181.0366029</v>
      </c>
      <c r="J1622" s="100">
        <f t="array" ref="J1622">index(Sheet1!$F$47:$K$64, C1622,B1622)</f>
        <v>1347.9453</v>
      </c>
      <c r="K1622" s="100">
        <f t="array" ref="K1622">index(Sheet1!$F$47:$K$64, C1622+1,B1622)</f>
        <v>1289.79864</v>
      </c>
      <c r="L1622" s="102">
        <f t="shared" si="18"/>
        <v>1298.363597</v>
      </c>
      <c r="M1622" s="83">
        <f>L1622/( 0.5*Sheet1!$F$18/12)</f>
        <v>1245.05655</v>
      </c>
      <c r="N1622" s="83">
        <f t="shared" si="19"/>
        <v>0.3574667096</v>
      </c>
      <c r="O1622" s="83">
        <f t="shared" si="20"/>
        <v>616.3806678</v>
      </c>
      <c r="P1622" s="83">
        <f t="shared" si="21"/>
        <v>0.1769683226</v>
      </c>
      <c r="Q1622" s="83">
        <f t="shared" si="22"/>
        <v>1</v>
      </c>
      <c r="R1622" s="86">
        <f t="shared" si="31"/>
        <v>181.0762305</v>
      </c>
      <c r="S1622" s="83" t="str">
        <f>min(R1622, offset(Sheet1!$K$9,B1622-1,0))</f>
        <v>#DIV/0!</v>
      </c>
      <c r="T1622" s="83">
        <f t="shared" si="30"/>
        <v>6427.75708</v>
      </c>
      <c r="U1622" s="83">
        <f t="shared" si="26"/>
        <v>0</v>
      </c>
      <c r="V1622" s="83" t="str">
        <f t="shared" si="27"/>
        <v>#DIV/0!</v>
      </c>
      <c r="W1622" s="83" t="str">
        <f t="shared" si="28"/>
        <v>#DIV/0!</v>
      </c>
    </row>
    <row r="1623" ht="12.75" customHeight="1">
      <c r="A1623" s="83">
        <f t="shared" si="29"/>
        <v>33.02</v>
      </c>
      <c r="B1623" s="83">
        <f>IF( ISERROR( MATCH(R1622,Sheet1!$K$9:$K$13,1) ), 1,  MATCH(R1622,Sheet1!$K$9:$K$13,1)+1)</f>
        <v>4</v>
      </c>
      <c r="C1623" s="94">
        <f>IF( ISERROR( MATCH(D1623,Sheet1!$B$25:$B$42) ), 1, MATCH(D1623,Sheet1!$B$25:$B$42))</f>
        <v>12</v>
      </c>
      <c r="D1623" s="83">
        <f>if(U1623, OFFSET(Sheet1!$P$9, 2*B1622-1, 0),T1622)</f>
        <v>6427.75708</v>
      </c>
      <c r="E1623" s="100">
        <f t="array" ref="E1623">index(Sheet1!$C$25:$H$42, C1623,B1623)</f>
        <v>169.0258934</v>
      </c>
      <c r="F1623" s="100">
        <f t="array" ref="F1623">index(Sheet1!$C$25:$H$42, C1623+1,B1623)</f>
        <v>183.1113845</v>
      </c>
      <c r="G1623" s="94">
        <f t="array" ref="G1623">index(Sheet1!$B$25:$B$42, C1623,1)</f>
        <v>6000</v>
      </c>
      <c r="H1623" s="94">
        <f t="array" ref="H1623">index(Sheet1!$B$25:$B$42, C1623+1,1)</f>
        <v>6500</v>
      </c>
      <c r="I1623" s="100">
        <f t="shared" si="17"/>
        <v>181.0762305</v>
      </c>
      <c r="J1623" s="100">
        <f t="array" ref="J1623">index(Sheet1!$F$47:$K$64, C1623,B1623)</f>
        <v>1347.9453</v>
      </c>
      <c r="K1623" s="100">
        <f t="array" ref="K1623">index(Sheet1!$F$47:$K$64, C1623+1,B1623)</f>
        <v>1289.79864</v>
      </c>
      <c r="L1623" s="102">
        <f t="shared" si="18"/>
        <v>1298.200009</v>
      </c>
      <c r="M1623" s="83">
        <f>L1623/( 0.5*Sheet1!$F$18/12)</f>
        <v>1244.899678</v>
      </c>
      <c r="N1623" s="83">
        <f t="shared" si="19"/>
        <v>0.3574216705</v>
      </c>
      <c r="O1623" s="83">
        <f t="shared" si="20"/>
        <v>616.6505398</v>
      </c>
      <c r="P1623" s="83">
        <f t="shared" si="21"/>
        <v>0.1770458053</v>
      </c>
      <c r="Q1623" s="83">
        <f t="shared" si="22"/>
        <v>1</v>
      </c>
      <c r="R1623" s="86">
        <f t="shared" si="31"/>
        <v>181.1158312</v>
      </c>
      <c r="S1623" s="83" t="str">
        <f>min(R1623, offset(Sheet1!$K$9,B1623-1,0))</f>
        <v>#DIV/0!</v>
      </c>
      <c r="T1623" s="83">
        <f t="shared" si="30"/>
        <v>6429.162806</v>
      </c>
      <c r="U1623" s="83">
        <f t="shared" si="26"/>
        <v>0</v>
      </c>
      <c r="V1623" s="83" t="str">
        <f t="shared" si="27"/>
        <v>#DIV/0!</v>
      </c>
      <c r="W1623" s="83" t="str">
        <f t="shared" si="28"/>
        <v>#DIV/0!</v>
      </c>
    </row>
    <row r="1624" ht="12.75" customHeight="1">
      <c r="A1624" s="83">
        <f t="shared" si="29"/>
        <v>33.04</v>
      </c>
      <c r="B1624" s="83">
        <f>IF( ISERROR( MATCH(R1623,Sheet1!$K$9:$K$13,1) ), 1,  MATCH(R1623,Sheet1!$K$9:$K$13,1)+1)</f>
        <v>4</v>
      </c>
      <c r="C1624" s="94">
        <f>IF( ISERROR( MATCH(D1624,Sheet1!$B$25:$B$42) ), 1, MATCH(D1624,Sheet1!$B$25:$B$42))</f>
        <v>12</v>
      </c>
      <c r="D1624" s="83">
        <f>if(U1624, OFFSET(Sheet1!$P$9, 2*B1623-1, 0),T1623)</f>
        <v>6429.162806</v>
      </c>
      <c r="E1624" s="100">
        <f t="array" ref="E1624">index(Sheet1!$C$25:$H$42, C1624,B1624)</f>
        <v>169.0258934</v>
      </c>
      <c r="F1624" s="100">
        <f t="array" ref="F1624">index(Sheet1!$C$25:$H$42, C1624+1,B1624)</f>
        <v>183.1113845</v>
      </c>
      <c r="G1624" s="94">
        <f t="array" ref="G1624">index(Sheet1!$B$25:$B$42, C1624,1)</f>
        <v>6000</v>
      </c>
      <c r="H1624" s="94">
        <f t="array" ref="H1624">index(Sheet1!$B$25:$B$42, C1624+1,1)</f>
        <v>6500</v>
      </c>
      <c r="I1624" s="100">
        <f t="shared" si="17"/>
        <v>181.1158312</v>
      </c>
      <c r="J1624" s="100">
        <f t="array" ref="J1624">index(Sheet1!$F$47:$K$64, C1624,B1624)</f>
        <v>1347.9453</v>
      </c>
      <c r="K1624" s="100">
        <f t="array" ref="K1624">index(Sheet1!$F$47:$K$64, C1624+1,B1624)</f>
        <v>1289.79864</v>
      </c>
      <c r="L1624" s="102">
        <f t="shared" si="18"/>
        <v>1298.036532</v>
      </c>
      <c r="M1624" s="83">
        <f>L1624/( 0.5*Sheet1!$F$18/12)</f>
        <v>1244.742914</v>
      </c>
      <c r="N1624" s="83">
        <f t="shared" si="19"/>
        <v>0.357376662</v>
      </c>
      <c r="O1624" s="83">
        <f t="shared" si="20"/>
        <v>616.9202877</v>
      </c>
      <c r="P1624" s="83">
        <f t="shared" si="21"/>
        <v>0.1771232523</v>
      </c>
      <c r="Q1624" s="83">
        <f t="shared" si="22"/>
        <v>1</v>
      </c>
      <c r="R1624" s="86">
        <f t="shared" si="31"/>
        <v>181.155405</v>
      </c>
      <c r="S1624" s="83" t="str">
        <f>min(R1624, offset(Sheet1!$K$9,B1624-1,0))</f>
        <v>#DIV/0!</v>
      </c>
      <c r="T1624" s="83">
        <f t="shared" si="30"/>
        <v>6430.567579</v>
      </c>
      <c r="U1624" s="83">
        <f t="shared" si="26"/>
        <v>0</v>
      </c>
      <c r="V1624" s="83" t="str">
        <f t="shared" si="27"/>
        <v>#DIV/0!</v>
      </c>
      <c r="W1624" s="83" t="str">
        <f t="shared" si="28"/>
        <v>#DIV/0!</v>
      </c>
    </row>
    <row r="1625" ht="12.75" customHeight="1">
      <c r="A1625" s="83">
        <f t="shared" si="29"/>
        <v>33.06</v>
      </c>
      <c r="B1625" s="83">
        <f>IF( ISERROR( MATCH(R1624,Sheet1!$K$9:$K$13,1) ), 1,  MATCH(R1624,Sheet1!$K$9:$K$13,1)+1)</f>
        <v>4</v>
      </c>
      <c r="C1625" s="94">
        <f>IF( ISERROR( MATCH(D1625,Sheet1!$B$25:$B$42) ), 1, MATCH(D1625,Sheet1!$B$25:$B$42))</f>
        <v>12</v>
      </c>
      <c r="D1625" s="83">
        <f>if(U1625, OFFSET(Sheet1!$P$9, 2*B1624-1, 0),T1624)</f>
        <v>6430.567579</v>
      </c>
      <c r="E1625" s="100">
        <f t="array" ref="E1625">index(Sheet1!$C$25:$H$42, C1625,B1625)</f>
        <v>169.0258934</v>
      </c>
      <c r="F1625" s="100">
        <f t="array" ref="F1625">index(Sheet1!$C$25:$H$42, C1625+1,B1625)</f>
        <v>183.1113845</v>
      </c>
      <c r="G1625" s="94">
        <f t="array" ref="G1625">index(Sheet1!$B$25:$B$42, C1625,1)</f>
        <v>6000</v>
      </c>
      <c r="H1625" s="94">
        <f t="array" ref="H1625">index(Sheet1!$B$25:$B$42, C1625+1,1)</f>
        <v>6500</v>
      </c>
      <c r="I1625" s="100">
        <f t="shared" si="17"/>
        <v>181.155405</v>
      </c>
      <c r="J1625" s="100">
        <f t="array" ref="J1625">index(Sheet1!$F$47:$K$64, C1625,B1625)</f>
        <v>1347.9453</v>
      </c>
      <c r="K1625" s="100">
        <f t="array" ref="K1625">index(Sheet1!$F$47:$K$64, C1625+1,B1625)</f>
        <v>1289.79864</v>
      </c>
      <c r="L1625" s="102">
        <f t="shared" si="18"/>
        <v>1297.873167</v>
      </c>
      <c r="M1625" s="83">
        <f>L1625/( 0.5*Sheet1!$F$18/12)</f>
        <v>1244.586255</v>
      </c>
      <c r="N1625" s="83">
        <f t="shared" si="19"/>
        <v>0.357331684</v>
      </c>
      <c r="O1625" s="83">
        <f t="shared" si="20"/>
        <v>617.1899114</v>
      </c>
      <c r="P1625" s="83">
        <f t="shared" si="21"/>
        <v>0.1772006636</v>
      </c>
      <c r="Q1625" s="83">
        <f t="shared" si="22"/>
        <v>1</v>
      </c>
      <c r="R1625" s="86">
        <f t="shared" si="31"/>
        <v>181.194952</v>
      </c>
      <c r="S1625" s="83" t="str">
        <f>min(R1625, offset(Sheet1!$K$9,B1625-1,0))</f>
        <v>#DIV/0!</v>
      </c>
      <c r="T1625" s="83">
        <f t="shared" si="30"/>
        <v>6431.971397</v>
      </c>
      <c r="U1625" s="83">
        <f t="shared" si="26"/>
        <v>0</v>
      </c>
      <c r="V1625" s="83" t="str">
        <f t="shared" si="27"/>
        <v>#DIV/0!</v>
      </c>
      <c r="W1625" s="83" t="str">
        <f t="shared" si="28"/>
        <v>#DIV/0!</v>
      </c>
    </row>
    <row r="1626" ht="12.75" customHeight="1">
      <c r="A1626" s="83">
        <f t="shared" si="29"/>
        <v>33.08</v>
      </c>
      <c r="B1626" s="83">
        <f>IF( ISERROR( MATCH(R1625,Sheet1!$K$9:$K$13,1) ), 1,  MATCH(R1625,Sheet1!$K$9:$K$13,1)+1)</f>
        <v>4</v>
      </c>
      <c r="C1626" s="94">
        <f>IF( ISERROR( MATCH(D1626,Sheet1!$B$25:$B$42) ), 1, MATCH(D1626,Sheet1!$B$25:$B$42))</f>
        <v>12</v>
      </c>
      <c r="D1626" s="83">
        <f>if(U1626, OFFSET(Sheet1!$P$9, 2*B1625-1, 0),T1625)</f>
        <v>6431.971397</v>
      </c>
      <c r="E1626" s="100">
        <f t="array" ref="E1626">index(Sheet1!$C$25:$H$42, C1626,B1626)</f>
        <v>169.0258934</v>
      </c>
      <c r="F1626" s="100">
        <f t="array" ref="F1626">index(Sheet1!$C$25:$H$42, C1626+1,B1626)</f>
        <v>183.1113845</v>
      </c>
      <c r="G1626" s="94">
        <f t="array" ref="G1626">index(Sheet1!$B$25:$B$42, C1626,1)</f>
        <v>6000</v>
      </c>
      <c r="H1626" s="94">
        <f t="array" ref="H1626">index(Sheet1!$B$25:$B$42, C1626+1,1)</f>
        <v>6500</v>
      </c>
      <c r="I1626" s="100">
        <f t="shared" si="17"/>
        <v>181.194952</v>
      </c>
      <c r="J1626" s="100">
        <f t="array" ref="J1626">index(Sheet1!$F$47:$K$64, C1626,B1626)</f>
        <v>1347.9453</v>
      </c>
      <c r="K1626" s="100">
        <f t="array" ref="K1626">index(Sheet1!$F$47:$K$64, C1626+1,B1626)</f>
        <v>1289.79864</v>
      </c>
      <c r="L1626" s="102">
        <f t="shared" si="18"/>
        <v>1297.709912</v>
      </c>
      <c r="M1626" s="83">
        <f>L1626/( 0.5*Sheet1!$F$18/12)</f>
        <v>1244.429703</v>
      </c>
      <c r="N1626" s="83">
        <f t="shared" si="19"/>
        <v>0.3572867365</v>
      </c>
      <c r="O1626" s="83">
        <f t="shared" si="20"/>
        <v>617.4594108</v>
      </c>
      <c r="P1626" s="83">
        <f t="shared" si="21"/>
        <v>0.1772780393</v>
      </c>
      <c r="Q1626" s="83">
        <f t="shared" si="22"/>
        <v>1</v>
      </c>
      <c r="R1626" s="86">
        <f t="shared" si="31"/>
        <v>181.2344721</v>
      </c>
      <c r="S1626" s="83" t="str">
        <f>min(R1626, offset(Sheet1!$K$9,B1626-1,0))</f>
        <v>#DIV/0!</v>
      </c>
      <c r="T1626" s="83">
        <f t="shared" si="30"/>
        <v>6433.374263</v>
      </c>
      <c r="U1626" s="83">
        <f t="shared" si="26"/>
        <v>0</v>
      </c>
      <c r="V1626" s="83" t="str">
        <f t="shared" si="27"/>
        <v>#DIV/0!</v>
      </c>
      <c r="W1626" s="83" t="str">
        <f t="shared" si="28"/>
        <v>#DIV/0!</v>
      </c>
    </row>
    <row r="1627" ht="12.75" customHeight="1">
      <c r="A1627" s="83">
        <f t="shared" si="29"/>
        <v>33.1</v>
      </c>
      <c r="B1627" s="83">
        <f>IF( ISERROR( MATCH(R1626,Sheet1!$K$9:$K$13,1) ), 1,  MATCH(R1626,Sheet1!$K$9:$K$13,1)+1)</f>
        <v>4</v>
      </c>
      <c r="C1627" s="94">
        <f>IF( ISERROR( MATCH(D1627,Sheet1!$B$25:$B$42) ), 1, MATCH(D1627,Sheet1!$B$25:$B$42))</f>
        <v>12</v>
      </c>
      <c r="D1627" s="83">
        <f>if(U1627, OFFSET(Sheet1!$P$9, 2*B1626-1, 0),T1626)</f>
        <v>6433.374263</v>
      </c>
      <c r="E1627" s="100">
        <f t="array" ref="E1627">index(Sheet1!$C$25:$H$42, C1627,B1627)</f>
        <v>169.0258934</v>
      </c>
      <c r="F1627" s="100">
        <f t="array" ref="F1627">index(Sheet1!$C$25:$H$42, C1627+1,B1627)</f>
        <v>183.1113845</v>
      </c>
      <c r="G1627" s="94">
        <f t="array" ref="G1627">index(Sheet1!$B$25:$B$42, C1627,1)</f>
        <v>6000</v>
      </c>
      <c r="H1627" s="94">
        <f t="array" ref="H1627">index(Sheet1!$B$25:$B$42, C1627+1,1)</f>
        <v>6500</v>
      </c>
      <c r="I1627" s="100">
        <f t="shared" si="17"/>
        <v>181.2344721</v>
      </c>
      <c r="J1627" s="100">
        <f t="array" ref="J1627">index(Sheet1!$F$47:$K$64, C1627,B1627)</f>
        <v>1347.9453</v>
      </c>
      <c r="K1627" s="100">
        <f t="array" ref="K1627">index(Sheet1!$F$47:$K$64, C1627+1,B1627)</f>
        <v>1289.79864</v>
      </c>
      <c r="L1627" s="102">
        <f t="shared" si="18"/>
        <v>1297.546768</v>
      </c>
      <c r="M1627" s="83">
        <f>L1627/( 0.5*Sheet1!$F$18/12)</f>
        <v>1244.273258</v>
      </c>
      <c r="N1627" s="83">
        <f t="shared" si="19"/>
        <v>0.3572418196</v>
      </c>
      <c r="O1627" s="83">
        <f t="shared" si="20"/>
        <v>617.728786</v>
      </c>
      <c r="P1627" s="83">
        <f t="shared" si="21"/>
        <v>0.1773553793</v>
      </c>
      <c r="Q1627" s="83">
        <f t="shared" si="22"/>
        <v>1</v>
      </c>
      <c r="R1627" s="86">
        <f t="shared" si="31"/>
        <v>181.2739653</v>
      </c>
      <c r="S1627" s="83" t="str">
        <f>min(R1627, offset(Sheet1!$K$9,B1627-1,0))</f>
        <v>#DIV/0!</v>
      </c>
      <c r="T1627" s="83">
        <f t="shared" si="30"/>
        <v>6434.776175</v>
      </c>
      <c r="U1627" s="83">
        <f t="shared" si="26"/>
        <v>0</v>
      </c>
      <c r="V1627" s="83" t="str">
        <f t="shared" si="27"/>
        <v>#DIV/0!</v>
      </c>
      <c r="W1627" s="83" t="str">
        <f t="shared" si="28"/>
        <v>#DIV/0!</v>
      </c>
    </row>
    <row r="1628" ht="12.75" customHeight="1">
      <c r="A1628" s="83">
        <f t="shared" si="29"/>
        <v>33.12</v>
      </c>
      <c r="B1628" s="83">
        <f>IF( ISERROR( MATCH(R1627,Sheet1!$K$9:$K$13,1) ), 1,  MATCH(R1627,Sheet1!$K$9:$K$13,1)+1)</f>
        <v>4</v>
      </c>
      <c r="C1628" s="94">
        <f>IF( ISERROR( MATCH(D1628,Sheet1!$B$25:$B$42) ), 1, MATCH(D1628,Sheet1!$B$25:$B$42))</f>
        <v>12</v>
      </c>
      <c r="D1628" s="83">
        <f>if(U1628, OFFSET(Sheet1!$P$9, 2*B1627-1, 0),T1627)</f>
        <v>6434.776175</v>
      </c>
      <c r="E1628" s="100">
        <f t="array" ref="E1628">index(Sheet1!$C$25:$H$42, C1628,B1628)</f>
        <v>169.0258934</v>
      </c>
      <c r="F1628" s="100">
        <f t="array" ref="F1628">index(Sheet1!$C$25:$H$42, C1628+1,B1628)</f>
        <v>183.1113845</v>
      </c>
      <c r="G1628" s="94">
        <f t="array" ref="G1628">index(Sheet1!$B$25:$B$42, C1628,1)</f>
        <v>6000</v>
      </c>
      <c r="H1628" s="94">
        <f t="array" ref="H1628">index(Sheet1!$B$25:$B$42, C1628+1,1)</f>
        <v>6500</v>
      </c>
      <c r="I1628" s="100">
        <f t="shared" si="17"/>
        <v>181.2739653</v>
      </c>
      <c r="J1628" s="100">
        <f t="array" ref="J1628">index(Sheet1!$F$47:$K$64, C1628,B1628)</f>
        <v>1347.9453</v>
      </c>
      <c r="K1628" s="100">
        <f t="array" ref="K1628">index(Sheet1!$F$47:$K$64, C1628+1,B1628)</f>
        <v>1289.79864</v>
      </c>
      <c r="L1628" s="102">
        <f t="shared" si="18"/>
        <v>1297.383735</v>
      </c>
      <c r="M1628" s="83">
        <f>L1628/( 0.5*Sheet1!$F$18/12)</f>
        <v>1244.116918</v>
      </c>
      <c r="N1628" s="83">
        <f t="shared" si="19"/>
        <v>0.3571969332</v>
      </c>
      <c r="O1628" s="83">
        <f t="shared" si="20"/>
        <v>617.998037</v>
      </c>
      <c r="P1628" s="83">
        <f t="shared" si="21"/>
        <v>0.1774326836</v>
      </c>
      <c r="Q1628" s="83">
        <f t="shared" si="22"/>
        <v>1</v>
      </c>
      <c r="R1628" s="86">
        <f t="shared" si="31"/>
        <v>181.3134318</v>
      </c>
      <c r="S1628" s="83" t="str">
        <f>min(R1628, offset(Sheet1!$K$9,B1628-1,0))</f>
        <v>#DIV/0!</v>
      </c>
      <c r="T1628" s="83">
        <f t="shared" si="30"/>
        <v>6436.177135</v>
      </c>
      <c r="U1628" s="83">
        <f t="shared" si="26"/>
        <v>0</v>
      </c>
      <c r="V1628" s="83" t="str">
        <f t="shared" si="27"/>
        <v>#DIV/0!</v>
      </c>
      <c r="W1628" s="83" t="str">
        <f t="shared" si="28"/>
        <v>#DIV/0!</v>
      </c>
    </row>
    <row r="1629" ht="12.75" customHeight="1">
      <c r="A1629" s="83">
        <f t="shared" si="29"/>
        <v>33.14</v>
      </c>
      <c r="B1629" s="83">
        <f>IF( ISERROR( MATCH(R1628,Sheet1!$K$9:$K$13,1) ), 1,  MATCH(R1628,Sheet1!$K$9:$K$13,1)+1)</f>
        <v>4</v>
      </c>
      <c r="C1629" s="94">
        <f>IF( ISERROR( MATCH(D1629,Sheet1!$B$25:$B$42) ), 1, MATCH(D1629,Sheet1!$B$25:$B$42))</f>
        <v>12</v>
      </c>
      <c r="D1629" s="83">
        <f>if(U1629, OFFSET(Sheet1!$P$9, 2*B1628-1, 0),T1628)</f>
        <v>6436.177135</v>
      </c>
      <c r="E1629" s="100">
        <f t="array" ref="E1629">index(Sheet1!$C$25:$H$42, C1629,B1629)</f>
        <v>169.0258934</v>
      </c>
      <c r="F1629" s="100">
        <f t="array" ref="F1629">index(Sheet1!$C$25:$H$42, C1629+1,B1629)</f>
        <v>183.1113845</v>
      </c>
      <c r="G1629" s="94">
        <f t="array" ref="G1629">index(Sheet1!$B$25:$B$42, C1629,1)</f>
        <v>6000</v>
      </c>
      <c r="H1629" s="94">
        <f t="array" ref="H1629">index(Sheet1!$B$25:$B$42, C1629+1,1)</f>
        <v>6500</v>
      </c>
      <c r="I1629" s="100">
        <f t="shared" si="17"/>
        <v>181.3134318</v>
      </c>
      <c r="J1629" s="100">
        <f t="array" ref="J1629">index(Sheet1!$F$47:$K$64, C1629,B1629)</f>
        <v>1347.9453</v>
      </c>
      <c r="K1629" s="100">
        <f t="array" ref="K1629">index(Sheet1!$F$47:$K$64, C1629+1,B1629)</f>
        <v>1289.79864</v>
      </c>
      <c r="L1629" s="102">
        <f t="shared" si="18"/>
        <v>1297.220813</v>
      </c>
      <c r="M1629" s="83">
        <f>L1629/( 0.5*Sheet1!$F$18/12)</f>
        <v>1243.960685</v>
      </c>
      <c r="N1629" s="83">
        <f t="shared" si="19"/>
        <v>0.3571520773</v>
      </c>
      <c r="O1629" s="83">
        <f t="shared" si="20"/>
        <v>618.2671636</v>
      </c>
      <c r="P1629" s="83">
        <f t="shared" si="21"/>
        <v>0.1775099522</v>
      </c>
      <c r="Q1629" s="83">
        <f t="shared" si="22"/>
        <v>1</v>
      </c>
      <c r="R1629" s="86">
        <f t="shared" si="31"/>
        <v>181.3528714</v>
      </c>
      <c r="S1629" s="83" t="str">
        <f>min(R1629, offset(Sheet1!$K$9,B1629-1,0))</f>
        <v>#DIV/0!</v>
      </c>
      <c r="T1629" s="83">
        <f t="shared" si="30"/>
        <v>6437.577144</v>
      </c>
      <c r="U1629" s="83">
        <f t="shared" si="26"/>
        <v>0</v>
      </c>
      <c r="V1629" s="83" t="str">
        <f t="shared" si="27"/>
        <v>#DIV/0!</v>
      </c>
      <c r="W1629" s="83" t="str">
        <f t="shared" si="28"/>
        <v>#DIV/0!</v>
      </c>
    </row>
    <row r="1630" ht="12.75" customHeight="1">
      <c r="A1630" s="83">
        <f t="shared" si="29"/>
        <v>33.16</v>
      </c>
      <c r="B1630" s="83">
        <f>IF( ISERROR( MATCH(R1629,Sheet1!$K$9:$K$13,1) ), 1,  MATCH(R1629,Sheet1!$K$9:$K$13,1)+1)</f>
        <v>4</v>
      </c>
      <c r="C1630" s="94">
        <f>IF( ISERROR( MATCH(D1630,Sheet1!$B$25:$B$42) ), 1, MATCH(D1630,Sheet1!$B$25:$B$42))</f>
        <v>12</v>
      </c>
      <c r="D1630" s="83">
        <f>if(U1630, OFFSET(Sheet1!$P$9, 2*B1629-1, 0),T1629)</f>
        <v>6437.577144</v>
      </c>
      <c r="E1630" s="100">
        <f t="array" ref="E1630">index(Sheet1!$C$25:$H$42, C1630,B1630)</f>
        <v>169.0258934</v>
      </c>
      <c r="F1630" s="100">
        <f t="array" ref="F1630">index(Sheet1!$C$25:$H$42, C1630+1,B1630)</f>
        <v>183.1113845</v>
      </c>
      <c r="G1630" s="94">
        <f t="array" ref="G1630">index(Sheet1!$B$25:$B$42, C1630,1)</f>
        <v>6000</v>
      </c>
      <c r="H1630" s="94">
        <f t="array" ref="H1630">index(Sheet1!$B$25:$B$42, C1630+1,1)</f>
        <v>6500</v>
      </c>
      <c r="I1630" s="100">
        <f t="shared" si="17"/>
        <v>181.3528714</v>
      </c>
      <c r="J1630" s="100">
        <f t="array" ref="J1630">index(Sheet1!$F$47:$K$64, C1630,B1630)</f>
        <v>1347.9453</v>
      </c>
      <c r="K1630" s="100">
        <f t="array" ref="K1630">index(Sheet1!$F$47:$K$64, C1630+1,B1630)</f>
        <v>1289.79864</v>
      </c>
      <c r="L1630" s="102">
        <f t="shared" si="18"/>
        <v>1297.058001</v>
      </c>
      <c r="M1630" s="83">
        <f>L1630/( 0.5*Sheet1!$F$18/12)</f>
        <v>1243.804558</v>
      </c>
      <c r="N1630" s="83">
        <f t="shared" si="19"/>
        <v>0.3571072518</v>
      </c>
      <c r="O1630" s="83">
        <f t="shared" si="20"/>
        <v>618.536166</v>
      </c>
      <c r="P1630" s="83">
        <f t="shared" si="21"/>
        <v>0.1775871852</v>
      </c>
      <c r="Q1630" s="83">
        <f t="shared" si="22"/>
        <v>1</v>
      </c>
      <c r="R1630" s="86">
        <f t="shared" si="31"/>
        <v>181.3922842</v>
      </c>
      <c r="S1630" s="83" t="str">
        <f>min(R1630, offset(Sheet1!$K$9,B1630-1,0))</f>
        <v>#DIV/0!</v>
      </c>
      <c r="T1630" s="83">
        <f t="shared" si="30"/>
        <v>6438.976201</v>
      </c>
      <c r="U1630" s="83">
        <f t="shared" si="26"/>
        <v>0</v>
      </c>
      <c r="V1630" s="83" t="str">
        <f t="shared" si="27"/>
        <v>#DIV/0!</v>
      </c>
      <c r="W1630" s="83" t="str">
        <f t="shared" si="28"/>
        <v>#DIV/0!</v>
      </c>
    </row>
    <row r="1631" ht="12.75" customHeight="1">
      <c r="A1631" s="83">
        <f t="shared" si="29"/>
        <v>33.18</v>
      </c>
      <c r="B1631" s="83">
        <f>IF( ISERROR( MATCH(R1630,Sheet1!$K$9:$K$13,1) ), 1,  MATCH(R1630,Sheet1!$K$9:$K$13,1)+1)</f>
        <v>4</v>
      </c>
      <c r="C1631" s="94">
        <f>IF( ISERROR( MATCH(D1631,Sheet1!$B$25:$B$42) ), 1, MATCH(D1631,Sheet1!$B$25:$B$42))</f>
        <v>12</v>
      </c>
      <c r="D1631" s="83">
        <f>if(U1631, OFFSET(Sheet1!$P$9, 2*B1630-1, 0),T1630)</f>
        <v>6438.976201</v>
      </c>
      <c r="E1631" s="100">
        <f t="array" ref="E1631">index(Sheet1!$C$25:$H$42, C1631,B1631)</f>
        <v>169.0258934</v>
      </c>
      <c r="F1631" s="100">
        <f t="array" ref="F1631">index(Sheet1!$C$25:$H$42, C1631+1,B1631)</f>
        <v>183.1113845</v>
      </c>
      <c r="G1631" s="94">
        <f t="array" ref="G1631">index(Sheet1!$B$25:$B$42, C1631,1)</f>
        <v>6000</v>
      </c>
      <c r="H1631" s="94">
        <f t="array" ref="H1631">index(Sheet1!$B$25:$B$42, C1631+1,1)</f>
        <v>6500</v>
      </c>
      <c r="I1631" s="100">
        <f t="shared" si="17"/>
        <v>181.3922842</v>
      </c>
      <c r="J1631" s="100">
        <f t="array" ref="J1631">index(Sheet1!$F$47:$K$64, C1631,B1631)</f>
        <v>1347.9453</v>
      </c>
      <c r="K1631" s="100">
        <f t="array" ref="K1631">index(Sheet1!$F$47:$K$64, C1631+1,B1631)</f>
        <v>1289.79864</v>
      </c>
      <c r="L1631" s="102">
        <f t="shared" si="18"/>
        <v>1296.8953</v>
      </c>
      <c r="M1631" s="83">
        <f>L1631/( 0.5*Sheet1!$F$18/12)</f>
        <v>1243.648537</v>
      </c>
      <c r="N1631" s="83">
        <f t="shared" si="19"/>
        <v>0.3570624568</v>
      </c>
      <c r="O1631" s="83">
        <f t="shared" si="20"/>
        <v>618.805044</v>
      </c>
      <c r="P1631" s="83">
        <f t="shared" si="21"/>
        <v>0.1776643824</v>
      </c>
      <c r="Q1631" s="83">
        <f t="shared" si="22"/>
        <v>1</v>
      </c>
      <c r="R1631" s="86">
        <f t="shared" si="31"/>
        <v>181.4316702</v>
      </c>
      <c r="S1631" s="83" t="str">
        <f>min(R1631, offset(Sheet1!$K$9,B1631-1,0))</f>
        <v>#DIV/0!</v>
      </c>
      <c r="T1631" s="83">
        <f t="shared" si="30"/>
        <v>6440.374307</v>
      </c>
      <c r="U1631" s="83">
        <f t="shared" si="26"/>
        <v>0</v>
      </c>
      <c r="V1631" s="83" t="str">
        <f t="shared" si="27"/>
        <v>#DIV/0!</v>
      </c>
      <c r="W1631" s="83" t="str">
        <f t="shared" si="28"/>
        <v>#DIV/0!</v>
      </c>
    </row>
    <row r="1632" ht="12.75" customHeight="1">
      <c r="A1632" s="83">
        <f t="shared" si="29"/>
        <v>33.2</v>
      </c>
      <c r="B1632" s="83">
        <f>IF( ISERROR( MATCH(R1631,Sheet1!$K$9:$K$13,1) ), 1,  MATCH(R1631,Sheet1!$K$9:$K$13,1)+1)</f>
        <v>4</v>
      </c>
      <c r="C1632" s="94">
        <f>IF( ISERROR( MATCH(D1632,Sheet1!$B$25:$B$42) ), 1, MATCH(D1632,Sheet1!$B$25:$B$42))</f>
        <v>12</v>
      </c>
      <c r="D1632" s="83">
        <f>if(U1632, OFFSET(Sheet1!$P$9, 2*B1631-1, 0),T1631)</f>
        <v>6440.374307</v>
      </c>
      <c r="E1632" s="100">
        <f t="array" ref="E1632">index(Sheet1!$C$25:$H$42, C1632,B1632)</f>
        <v>169.0258934</v>
      </c>
      <c r="F1632" s="100">
        <f t="array" ref="F1632">index(Sheet1!$C$25:$H$42, C1632+1,B1632)</f>
        <v>183.1113845</v>
      </c>
      <c r="G1632" s="94">
        <f t="array" ref="G1632">index(Sheet1!$B$25:$B$42, C1632,1)</f>
        <v>6000</v>
      </c>
      <c r="H1632" s="94">
        <f t="array" ref="H1632">index(Sheet1!$B$25:$B$42, C1632+1,1)</f>
        <v>6500</v>
      </c>
      <c r="I1632" s="100">
        <f t="shared" si="17"/>
        <v>181.4316702</v>
      </c>
      <c r="J1632" s="100">
        <f t="array" ref="J1632">index(Sheet1!$F$47:$K$64, C1632,B1632)</f>
        <v>1347.9453</v>
      </c>
      <c r="K1632" s="100">
        <f t="array" ref="K1632">index(Sheet1!$F$47:$K$64, C1632+1,B1632)</f>
        <v>1289.79864</v>
      </c>
      <c r="L1632" s="102">
        <f t="shared" si="18"/>
        <v>1296.73271</v>
      </c>
      <c r="M1632" s="83">
        <f>L1632/( 0.5*Sheet1!$F$18/12)</f>
        <v>1243.492622</v>
      </c>
      <c r="N1632" s="83">
        <f t="shared" si="19"/>
        <v>0.3570176923</v>
      </c>
      <c r="O1632" s="83">
        <f t="shared" si="20"/>
        <v>619.0737977</v>
      </c>
      <c r="P1632" s="83">
        <f t="shared" si="21"/>
        <v>0.177741544</v>
      </c>
      <c r="Q1632" s="83">
        <f t="shared" si="22"/>
        <v>1</v>
      </c>
      <c r="R1632" s="86">
        <f t="shared" si="31"/>
        <v>181.4710295</v>
      </c>
      <c r="S1632" s="83" t="str">
        <f>min(R1632, offset(Sheet1!$K$9,B1632-1,0))</f>
        <v>#DIV/0!</v>
      </c>
      <c r="T1632" s="83">
        <f t="shared" si="30"/>
        <v>6441.771463</v>
      </c>
      <c r="U1632" s="83">
        <f t="shared" si="26"/>
        <v>0</v>
      </c>
      <c r="V1632" s="83" t="str">
        <f t="shared" si="27"/>
        <v>#DIV/0!</v>
      </c>
      <c r="W1632" s="83" t="str">
        <f t="shared" si="28"/>
        <v>#DIV/0!</v>
      </c>
    </row>
    <row r="1633" ht="12.75" customHeight="1">
      <c r="A1633" s="83">
        <f t="shared" si="29"/>
        <v>33.22</v>
      </c>
      <c r="B1633" s="83">
        <f>IF( ISERROR( MATCH(R1632,Sheet1!$K$9:$K$13,1) ), 1,  MATCH(R1632,Sheet1!$K$9:$K$13,1)+1)</f>
        <v>4</v>
      </c>
      <c r="C1633" s="94">
        <f>IF( ISERROR( MATCH(D1633,Sheet1!$B$25:$B$42) ), 1, MATCH(D1633,Sheet1!$B$25:$B$42))</f>
        <v>12</v>
      </c>
      <c r="D1633" s="83">
        <f>if(U1633, OFFSET(Sheet1!$P$9, 2*B1632-1, 0),T1632)</f>
        <v>6441.771463</v>
      </c>
      <c r="E1633" s="100">
        <f t="array" ref="E1633">index(Sheet1!$C$25:$H$42, C1633,B1633)</f>
        <v>169.0258934</v>
      </c>
      <c r="F1633" s="100">
        <f t="array" ref="F1633">index(Sheet1!$C$25:$H$42, C1633+1,B1633)</f>
        <v>183.1113845</v>
      </c>
      <c r="G1633" s="94">
        <f t="array" ref="G1633">index(Sheet1!$B$25:$B$42, C1633,1)</f>
        <v>6000</v>
      </c>
      <c r="H1633" s="94">
        <f t="array" ref="H1633">index(Sheet1!$B$25:$B$42, C1633+1,1)</f>
        <v>6500</v>
      </c>
      <c r="I1633" s="100">
        <f t="shared" si="17"/>
        <v>181.4710295</v>
      </c>
      <c r="J1633" s="100">
        <f t="array" ref="J1633">index(Sheet1!$F$47:$K$64, C1633,B1633)</f>
        <v>1347.9453</v>
      </c>
      <c r="K1633" s="100">
        <f t="array" ref="K1633">index(Sheet1!$F$47:$K$64, C1633+1,B1633)</f>
        <v>1289.79864</v>
      </c>
      <c r="L1633" s="102">
        <f t="shared" si="18"/>
        <v>1296.57023</v>
      </c>
      <c r="M1633" s="83">
        <f>L1633/( 0.5*Sheet1!$F$18/12)</f>
        <v>1243.336813</v>
      </c>
      <c r="N1633" s="83">
        <f t="shared" si="19"/>
        <v>0.3569729581</v>
      </c>
      <c r="O1633" s="83">
        <f t="shared" si="20"/>
        <v>619.342427</v>
      </c>
      <c r="P1633" s="83">
        <f t="shared" si="21"/>
        <v>0.1778186698</v>
      </c>
      <c r="Q1633" s="83">
        <f t="shared" si="22"/>
        <v>1</v>
      </c>
      <c r="R1633" s="86">
        <f t="shared" si="31"/>
        <v>181.510362</v>
      </c>
      <c r="S1633" s="83" t="str">
        <f>min(R1633, offset(Sheet1!$K$9,B1633-1,0))</f>
        <v>#DIV/0!</v>
      </c>
      <c r="T1633" s="83">
        <f t="shared" si="30"/>
        <v>6443.16767</v>
      </c>
      <c r="U1633" s="83">
        <f t="shared" si="26"/>
        <v>0</v>
      </c>
      <c r="V1633" s="83" t="str">
        <f t="shared" si="27"/>
        <v>#DIV/0!</v>
      </c>
      <c r="W1633" s="83" t="str">
        <f t="shared" si="28"/>
        <v>#DIV/0!</v>
      </c>
    </row>
    <row r="1634" ht="12.75" customHeight="1">
      <c r="A1634" s="83">
        <f t="shared" si="29"/>
        <v>33.24</v>
      </c>
      <c r="B1634" s="83">
        <f>IF( ISERROR( MATCH(R1633,Sheet1!$K$9:$K$13,1) ), 1,  MATCH(R1633,Sheet1!$K$9:$K$13,1)+1)</f>
        <v>4</v>
      </c>
      <c r="C1634" s="94">
        <f>IF( ISERROR( MATCH(D1634,Sheet1!$B$25:$B$42) ), 1, MATCH(D1634,Sheet1!$B$25:$B$42))</f>
        <v>12</v>
      </c>
      <c r="D1634" s="83">
        <f>if(U1634, OFFSET(Sheet1!$P$9, 2*B1633-1, 0),T1633)</f>
        <v>6443.16767</v>
      </c>
      <c r="E1634" s="100">
        <f t="array" ref="E1634">index(Sheet1!$C$25:$H$42, C1634,B1634)</f>
        <v>169.0258934</v>
      </c>
      <c r="F1634" s="100">
        <f t="array" ref="F1634">index(Sheet1!$C$25:$H$42, C1634+1,B1634)</f>
        <v>183.1113845</v>
      </c>
      <c r="G1634" s="94">
        <f t="array" ref="G1634">index(Sheet1!$B$25:$B$42, C1634,1)</f>
        <v>6000</v>
      </c>
      <c r="H1634" s="94">
        <f t="array" ref="H1634">index(Sheet1!$B$25:$B$42, C1634+1,1)</f>
        <v>6500</v>
      </c>
      <c r="I1634" s="100">
        <f t="shared" si="17"/>
        <v>181.510362</v>
      </c>
      <c r="J1634" s="100">
        <f t="array" ref="J1634">index(Sheet1!$F$47:$K$64, C1634,B1634)</f>
        <v>1347.9453</v>
      </c>
      <c r="K1634" s="100">
        <f t="array" ref="K1634">index(Sheet1!$F$47:$K$64, C1634+1,B1634)</f>
        <v>1289.79864</v>
      </c>
      <c r="L1634" s="102">
        <f t="shared" si="18"/>
        <v>1296.40786</v>
      </c>
      <c r="M1634" s="83">
        <f>L1634/( 0.5*Sheet1!$F$18/12)</f>
        <v>1243.18111</v>
      </c>
      <c r="N1634" s="83">
        <f t="shared" si="19"/>
        <v>0.3569282544</v>
      </c>
      <c r="O1634" s="83">
        <f t="shared" si="20"/>
        <v>619.6109319</v>
      </c>
      <c r="P1634" s="83">
        <f t="shared" si="21"/>
        <v>0.1778957599</v>
      </c>
      <c r="Q1634" s="83">
        <f t="shared" si="22"/>
        <v>1</v>
      </c>
      <c r="R1634" s="86">
        <f t="shared" si="31"/>
        <v>181.5496678</v>
      </c>
      <c r="S1634" s="83" t="str">
        <f>min(R1634, offset(Sheet1!$K$9,B1634-1,0))</f>
        <v>#DIV/0!</v>
      </c>
      <c r="T1634" s="83">
        <f t="shared" si="30"/>
        <v>6444.562927</v>
      </c>
      <c r="U1634" s="83">
        <f t="shared" si="26"/>
        <v>0</v>
      </c>
      <c r="V1634" s="83" t="str">
        <f t="shared" si="27"/>
        <v>#DIV/0!</v>
      </c>
      <c r="W1634" s="83" t="str">
        <f t="shared" si="28"/>
        <v>#DIV/0!</v>
      </c>
    </row>
    <row r="1635" ht="12.75" customHeight="1">
      <c r="A1635" s="83">
        <f t="shared" si="29"/>
        <v>33.26</v>
      </c>
      <c r="B1635" s="83">
        <f>IF( ISERROR( MATCH(R1634,Sheet1!$K$9:$K$13,1) ), 1,  MATCH(R1634,Sheet1!$K$9:$K$13,1)+1)</f>
        <v>4</v>
      </c>
      <c r="C1635" s="94">
        <f>IF( ISERROR( MATCH(D1635,Sheet1!$B$25:$B$42) ), 1, MATCH(D1635,Sheet1!$B$25:$B$42))</f>
        <v>12</v>
      </c>
      <c r="D1635" s="83">
        <f>if(U1635, OFFSET(Sheet1!$P$9, 2*B1634-1, 0),T1634)</f>
        <v>6444.562927</v>
      </c>
      <c r="E1635" s="100">
        <f t="array" ref="E1635">index(Sheet1!$C$25:$H$42, C1635,B1635)</f>
        <v>169.0258934</v>
      </c>
      <c r="F1635" s="100">
        <f t="array" ref="F1635">index(Sheet1!$C$25:$H$42, C1635+1,B1635)</f>
        <v>183.1113845</v>
      </c>
      <c r="G1635" s="94">
        <f t="array" ref="G1635">index(Sheet1!$B$25:$B$42, C1635,1)</f>
        <v>6000</v>
      </c>
      <c r="H1635" s="94">
        <f t="array" ref="H1635">index(Sheet1!$B$25:$B$42, C1635+1,1)</f>
        <v>6500</v>
      </c>
      <c r="I1635" s="100">
        <f t="shared" si="17"/>
        <v>181.5496678</v>
      </c>
      <c r="J1635" s="100">
        <f t="array" ref="J1635">index(Sheet1!$F$47:$K$64, C1635,B1635)</f>
        <v>1347.9453</v>
      </c>
      <c r="K1635" s="100">
        <f t="array" ref="K1635">index(Sheet1!$F$47:$K$64, C1635+1,B1635)</f>
        <v>1289.79864</v>
      </c>
      <c r="L1635" s="102">
        <f t="shared" si="18"/>
        <v>1296.245601</v>
      </c>
      <c r="M1635" s="83">
        <f>L1635/( 0.5*Sheet1!$F$18/12)</f>
        <v>1243.025513</v>
      </c>
      <c r="N1635" s="83">
        <f t="shared" si="19"/>
        <v>0.3568835811</v>
      </c>
      <c r="O1635" s="83">
        <f t="shared" si="20"/>
        <v>619.8793124</v>
      </c>
      <c r="P1635" s="83">
        <f t="shared" si="21"/>
        <v>0.1779728144</v>
      </c>
      <c r="Q1635" s="83">
        <f t="shared" si="22"/>
        <v>1</v>
      </c>
      <c r="R1635" s="86">
        <f t="shared" si="31"/>
        <v>181.5889468</v>
      </c>
      <c r="S1635" s="83" t="str">
        <f>min(R1635, offset(Sheet1!$K$9,B1635-1,0))</f>
        <v>#DIV/0!</v>
      </c>
      <c r="T1635" s="83">
        <f t="shared" si="30"/>
        <v>6445.957236</v>
      </c>
      <c r="U1635" s="83">
        <f t="shared" si="26"/>
        <v>0</v>
      </c>
      <c r="V1635" s="83" t="str">
        <f t="shared" si="27"/>
        <v>#DIV/0!</v>
      </c>
      <c r="W1635" s="83" t="str">
        <f t="shared" si="28"/>
        <v>#DIV/0!</v>
      </c>
    </row>
    <row r="1636" ht="12.75" customHeight="1">
      <c r="A1636" s="83">
        <f t="shared" si="29"/>
        <v>33.28</v>
      </c>
      <c r="B1636" s="83">
        <f>IF( ISERROR( MATCH(R1635,Sheet1!$K$9:$K$13,1) ), 1,  MATCH(R1635,Sheet1!$K$9:$K$13,1)+1)</f>
        <v>4</v>
      </c>
      <c r="C1636" s="94">
        <f>IF( ISERROR( MATCH(D1636,Sheet1!$B$25:$B$42) ), 1, MATCH(D1636,Sheet1!$B$25:$B$42))</f>
        <v>12</v>
      </c>
      <c r="D1636" s="83">
        <f>if(U1636, OFFSET(Sheet1!$P$9, 2*B1635-1, 0),T1635)</f>
        <v>6445.957236</v>
      </c>
      <c r="E1636" s="100">
        <f t="array" ref="E1636">index(Sheet1!$C$25:$H$42, C1636,B1636)</f>
        <v>169.0258934</v>
      </c>
      <c r="F1636" s="100">
        <f t="array" ref="F1636">index(Sheet1!$C$25:$H$42, C1636+1,B1636)</f>
        <v>183.1113845</v>
      </c>
      <c r="G1636" s="94">
        <f t="array" ref="G1636">index(Sheet1!$B$25:$B$42, C1636,1)</f>
        <v>6000</v>
      </c>
      <c r="H1636" s="94">
        <f t="array" ref="H1636">index(Sheet1!$B$25:$B$42, C1636+1,1)</f>
        <v>6500</v>
      </c>
      <c r="I1636" s="100">
        <f t="shared" si="17"/>
        <v>181.5889468</v>
      </c>
      <c r="J1636" s="100">
        <f t="array" ref="J1636">index(Sheet1!$F$47:$K$64, C1636,B1636)</f>
        <v>1347.9453</v>
      </c>
      <c r="K1636" s="100">
        <f t="array" ref="K1636">index(Sheet1!$F$47:$K$64, C1636+1,B1636)</f>
        <v>1289.79864</v>
      </c>
      <c r="L1636" s="102">
        <f t="shared" si="18"/>
        <v>1296.083452</v>
      </c>
      <c r="M1636" s="83">
        <f>L1636/( 0.5*Sheet1!$F$18/12)</f>
        <v>1242.870021</v>
      </c>
      <c r="N1636" s="83">
        <f t="shared" si="19"/>
        <v>0.3568389381</v>
      </c>
      <c r="O1636" s="83">
        <f t="shared" si="20"/>
        <v>620.1475685</v>
      </c>
      <c r="P1636" s="83">
        <f t="shared" si="21"/>
        <v>0.178049833</v>
      </c>
      <c r="Q1636" s="83">
        <f t="shared" si="22"/>
        <v>1</v>
      </c>
      <c r="R1636" s="86">
        <f t="shared" si="31"/>
        <v>181.6281991</v>
      </c>
      <c r="S1636" s="83" t="str">
        <f>min(R1636, offset(Sheet1!$K$9,B1636-1,0))</f>
        <v>#DIV/0!</v>
      </c>
      <c r="T1636" s="83">
        <f t="shared" si="30"/>
        <v>6447.350597</v>
      </c>
      <c r="U1636" s="83">
        <f t="shared" si="26"/>
        <v>0</v>
      </c>
      <c r="V1636" s="83" t="str">
        <f t="shared" si="27"/>
        <v>#DIV/0!</v>
      </c>
      <c r="W1636" s="83" t="str">
        <f t="shared" si="28"/>
        <v>#DIV/0!</v>
      </c>
    </row>
    <row r="1637" ht="12.75" customHeight="1">
      <c r="A1637" s="83">
        <f t="shared" si="29"/>
        <v>33.3</v>
      </c>
      <c r="B1637" s="83">
        <f>IF( ISERROR( MATCH(R1636,Sheet1!$K$9:$K$13,1) ), 1,  MATCH(R1636,Sheet1!$K$9:$K$13,1)+1)</f>
        <v>4</v>
      </c>
      <c r="C1637" s="94">
        <f>IF( ISERROR( MATCH(D1637,Sheet1!$B$25:$B$42) ), 1, MATCH(D1637,Sheet1!$B$25:$B$42))</f>
        <v>12</v>
      </c>
      <c r="D1637" s="83">
        <f>if(U1637, OFFSET(Sheet1!$P$9, 2*B1636-1, 0),T1636)</f>
        <v>6447.350597</v>
      </c>
      <c r="E1637" s="100">
        <f t="array" ref="E1637">index(Sheet1!$C$25:$H$42, C1637,B1637)</f>
        <v>169.0258934</v>
      </c>
      <c r="F1637" s="100">
        <f t="array" ref="F1637">index(Sheet1!$C$25:$H$42, C1637+1,B1637)</f>
        <v>183.1113845</v>
      </c>
      <c r="G1637" s="94">
        <f t="array" ref="G1637">index(Sheet1!$B$25:$B$42, C1637,1)</f>
        <v>6000</v>
      </c>
      <c r="H1637" s="94">
        <f t="array" ref="H1637">index(Sheet1!$B$25:$B$42, C1637+1,1)</f>
        <v>6500</v>
      </c>
      <c r="I1637" s="100">
        <f t="shared" si="17"/>
        <v>181.6281991</v>
      </c>
      <c r="J1637" s="100">
        <f t="array" ref="J1637">index(Sheet1!$F$47:$K$64, C1637,B1637)</f>
        <v>1347.9453</v>
      </c>
      <c r="K1637" s="100">
        <f t="array" ref="K1637">index(Sheet1!$F$47:$K$64, C1637+1,B1637)</f>
        <v>1289.79864</v>
      </c>
      <c r="L1637" s="102">
        <f t="shared" si="18"/>
        <v>1295.921414</v>
      </c>
      <c r="M1637" s="83">
        <f>L1637/( 0.5*Sheet1!$F$18/12)</f>
        <v>1242.714636</v>
      </c>
      <c r="N1637" s="83">
        <f t="shared" si="19"/>
        <v>0.3567943255</v>
      </c>
      <c r="O1637" s="83">
        <f t="shared" si="20"/>
        <v>620.4157001</v>
      </c>
      <c r="P1637" s="83">
        <f t="shared" si="21"/>
        <v>0.178126816</v>
      </c>
      <c r="Q1637" s="83">
        <f t="shared" si="22"/>
        <v>1</v>
      </c>
      <c r="R1637" s="86">
        <f t="shared" si="31"/>
        <v>181.6674248</v>
      </c>
      <c r="S1637" s="83" t="str">
        <f>min(R1637, offset(Sheet1!$K$9,B1637-1,0))</f>
        <v>#DIV/0!</v>
      </c>
      <c r="T1637" s="83">
        <f t="shared" si="30"/>
        <v>6448.743009</v>
      </c>
      <c r="U1637" s="83">
        <f t="shared" si="26"/>
        <v>0</v>
      </c>
      <c r="V1637" s="83" t="str">
        <f t="shared" si="27"/>
        <v>#DIV/0!</v>
      </c>
      <c r="W1637" s="83" t="str">
        <f t="shared" si="28"/>
        <v>#DIV/0!</v>
      </c>
    </row>
    <row r="1638" ht="12.75" customHeight="1">
      <c r="A1638" s="83">
        <f t="shared" si="29"/>
        <v>33.32</v>
      </c>
      <c r="B1638" s="83">
        <f>IF( ISERROR( MATCH(R1637,Sheet1!$K$9:$K$13,1) ), 1,  MATCH(R1637,Sheet1!$K$9:$K$13,1)+1)</f>
        <v>4</v>
      </c>
      <c r="C1638" s="94">
        <f>IF( ISERROR( MATCH(D1638,Sheet1!$B$25:$B$42) ), 1, MATCH(D1638,Sheet1!$B$25:$B$42))</f>
        <v>12</v>
      </c>
      <c r="D1638" s="83">
        <f>if(U1638, OFFSET(Sheet1!$P$9, 2*B1637-1, 0),T1637)</f>
        <v>6448.743009</v>
      </c>
      <c r="E1638" s="100">
        <f t="array" ref="E1638">index(Sheet1!$C$25:$H$42, C1638,B1638)</f>
        <v>169.0258934</v>
      </c>
      <c r="F1638" s="100">
        <f t="array" ref="F1638">index(Sheet1!$C$25:$H$42, C1638+1,B1638)</f>
        <v>183.1113845</v>
      </c>
      <c r="G1638" s="94">
        <f t="array" ref="G1638">index(Sheet1!$B$25:$B$42, C1638,1)</f>
        <v>6000</v>
      </c>
      <c r="H1638" s="94">
        <f t="array" ref="H1638">index(Sheet1!$B$25:$B$42, C1638+1,1)</f>
        <v>6500</v>
      </c>
      <c r="I1638" s="100">
        <f t="shared" si="17"/>
        <v>181.6674248</v>
      </c>
      <c r="J1638" s="100">
        <f t="array" ref="J1638">index(Sheet1!$F$47:$K$64, C1638,B1638)</f>
        <v>1347.9453</v>
      </c>
      <c r="K1638" s="100">
        <f t="array" ref="K1638">index(Sheet1!$F$47:$K$64, C1638+1,B1638)</f>
        <v>1289.79864</v>
      </c>
      <c r="L1638" s="102">
        <f t="shared" si="18"/>
        <v>1295.759486</v>
      </c>
      <c r="M1638" s="83">
        <f>L1638/( 0.5*Sheet1!$F$18/12)</f>
        <v>1242.559356</v>
      </c>
      <c r="N1638" s="83">
        <f t="shared" si="19"/>
        <v>0.3567497432</v>
      </c>
      <c r="O1638" s="83">
        <f t="shared" si="20"/>
        <v>620.6837073</v>
      </c>
      <c r="P1638" s="83">
        <f t="shared" si="21"/>
        <v>0.1782037632</v>
      </c>
      <c r="Q1638" s="83">
        <f t="shared" si="22"/>
        <v>1</v>
      </c>
      <c r="R1638" s="86">
        <f t="shared" si="31"/>
        <v>181.7066237</v>
      </c>
      <c r="S1638" s="83" t="str">
        <f>min(R1638, offset(Sheet1!$K$9,B1638-1,0))</f>
        <v>#DIV/0!</v>
      </c>
      <c r="T1638" s="83">
        <f t="shared" si="30"/>
        <v>6450.134475</v>
      </c>
      <c r="U1638" s="83">
        <f t="shared" si="26"/>
        <v>0</v>
      </c>
      <c r="V1638" s="83" t="str">
        <f t="shared" si="27"/>
        <v>#DIV/0!</v>
      </c>
      <c r="W1638" s="83" t="str">
        <f t="shared" si="28"/>
        <v>#DIV/0!</v>
      </c>
    </row>
    <row r="1639" ht="12.75" customHeight="1">
      <c r="A1639" s="83">
        <f t="shared" si="29"/>
        <v>33.34</v>
      </c>
      <c r="B1639" s="83">
        <f>IF( ISERROR( MATCH(R1638,Sheet1!$K$9:$K$13,1) ), 1,  MATCH(R1638,Sheet1!$K$9:$K$13,1)+1)</f>
        <v>4</v>
      </c>
      <c r="C1639" s="94">
        <f>IF( ISERROR( MATCH(D1639,Sheet1!$B$25:$B$42) ), 1, MATCH(D1639,Sheet1!$B$25:$B$42))</f>
        <v>12</v>
      </c>
      <c r="D1639" s="83">
        <f>if(U1639, OFFSET(Sheet1!$P$9, 2*B1638-1, 0),T1638)</f>
        <v>6450.134475</v>
      </c>
      <c r="E1639" s="100">
        <f t="array" ref="E1639">index(Sheet1!$C$25:$H$42, C1639,B1639)</f>
        <v>169.0258934</v>
      </c>
      <c r="F1639" s="100">
        <f t="array" ref="F1639">index(Sheet1!$C$25:$H$42, C1639+1,B1639)</f>
        <v>183.1113845</v>
      </c>
      <c r="G1639" s="94">
        <f t="array" ref="G1639">index(Sheet1!$B$25:$B$42, C1639,1)</f>
        <v>6000</v>
      </c>
      <c r="H1639" s="94">
        <f t="array" ref="H1639">index(Sheet1!$B$25:$B$42, C1639+1,1)</f>
        <v>6500</v>
      </c>
      <c r="I1639" s="100">
        <f t="shared" si="17"/>
        <v>181.7066237</v>
      </c>
      <c r="J1639" s="100">
        <f t="array" ref="J1639">index(Sheet1!$F$47:$K$64, C1639,B1639)</f>
        <v>1347.9453</v>
      </c>
      <c r="K1639" s="100">
        <f t="array" ref="K1639">index(Sheet1!$F$47:$K$64, C1639+1,B1639)</f>
        <v>1289.79864</v>
      </c>
      <c r="L1639" s="102">
        <f t="shared" si="18"/>
        <v>1295.597667</v>
      </c>
      <c r="M1639" s="83">
        <f>L1639/( 0.5*Sheet1!$F$18/12)</f>
        <v>1242.404181</v>
      </c>
      <c r="N1639" s="83">
        <f t="shared" si="19"/>
        <v>0.3567051913</v>
      </c>
      <c r="O1639" s="83">
        <f t="shared" si="20"/>
        <v>620.95159</v>
      </c>
      <c r="P1639" s="83">
        <f t="shared" si="21"/>
        <v>0.1782806747</v>
      </c>
      <c r="Q1639" s="83">
        <f t="shared" si="22"/>
        <v>1</v>
      </c>
      <c r="R1639" s="86">
        <f t="shared" si="31"/>
        <v>181.745796</v>
      </c>
      <c r="S1639" s="83" t="str">
        <f>min(R1639, offset(Sheet1!$K$9,B1639-1,0))</f>
        <v>#DIV/0!</v>
      </c>
      <c r="T1639" s="83">
        <f t="shared" si="30"/>
        <v>6451.524994</v>
      </c>
      <c r="U1639" s="83">
        <f t="shared" si="26"/>
        <v>0</v>
      </c>
      <c r="V1639" s="83" t="str">
        <f t="shared" si="27"/>
        <v>#DIV/0!</v>
      </c>
      <c r="W1639" s="83" t="str">
        <f t="shared" si="28"/>
        <v>#DIV/0!</v>
      </c>
    </row>
    <row r="1640" ht="12.75" customHeight="1">
      <c r="A1640" s="83">
        <f t="shared" si="29"/>
        <v>33.36</v>
      </c>
      <c r="B1640" s="83">
        <f>IF( ISERROR( MATCH(R1639,Sheet1!$K$9:$K$13,1) ), 1,  MATCH(R1639,Sheet1!$K$9:$K$13,1)+1)</f>
        <v>4</v>
      </c>
      <c r="C1640" s="94">
        <f>IF( ISERROR( MATCH(D1640,Sheet1!$B$25:$B$42) ), 1, MATCH(D1640,Sheet1!$B$25:$B$42))</f>
        <v>12</v>
      </c>
      <c r="D1640" s="83">
        <f>if(U1640, OFFSET(Sheet1!$P$9, 2*B1639-1, 0),T1639)</f>
        <v>6451.524994</v>
      </c>
      <c r="E1640" s="100">
        <f t="array" ref="E1640">index(Sheet1!$C$25:$H$42, C1640,B1640)</f>
        <v>169.0258934</v>
      </c>
      <c r="F1640" s="100">
        <f t="array" ref="F1640">index(Sheet1!$C$25:$H$42, C1640+1,B1640)</f>
        <v>183.1113845</v>
      </c>
      <c r="G1640" s="94">
        <f t="array" ref="G1640">index(Sheet1!$B$25:$B$42, C1640,1)</f>
        <v>6000</v>
      </c>
      <c r="H1640" s="94">
        <f t="array" ref="H1640">index(Sheet1!$B$25:$B$42, C1640+1,1)</f>
        <v>6500</v>
      </c>
      <c r="I1640" s="100">
        <f t="shared" si="17"/>
        <v>181.745796</v>
      </c>
      <c r="J1640" s="100">
        <f t="array" ref="J1640">index(Sheet1!$F$47:$K$64, C1640,B1640)</f>
        <v>1347.9453</v>
      </c>
      <c r="K1640" s="100">
        <f t="array" ref="K1640">index(Sheet1!$F$47:$K$64, C1640+1,B1640)</f>
        <v>1289.79864</v>
      </c>
      <c r="L1640" s="102">
        <f t="shared" si="18"/>
        <v>1295.435959</v>
      </c>
      <c r="M1640" s="83">
        <f>L1640/( 0.5*Sheet1!$F$18/12)</f>
        <v>1242.249112</v>
      </c>
      <c r="N1640" s="83">
        <f t="shared" si="19"/>
        <v>0.3566606697</v>
      </c>
      <c r="O1640" s="83">
        <f t="shared" si="20"/>
        <v>621.2193482</v>
      </c>
      <c r="P1640" s="83">
        <f t="shared" si="21"/>
        <v>0.1783575504</v>
      </c>
      <c r="Q1640" s="83">
        <f t="shared" si="22"/>
        <v>1</v>
      </c>
      <c r="R1640" s="86">
        <f t="shared" si="31"/>
        <v>181.7849417</v>
      </c>
      <c r="S1640" s="83" t="str">
        <f>min(R1640, offset(Sheet1!$K$9,B1640-1,0))</f>
        <v>#DIV/0!</v>
      </c>
      <c r="T1640" s="83">
        <f t="shared" si="30"/>
        <v>6452.914568</v>
      </c>
      <c r="U1640" s="83">
        <f t="shared" si="26"/>
        <v>0</v>
      </c>
      <c r="V1640" s="83" t="str">
        <f t="shared" si="27"/>
        <v>#DIV/0!</v>
      </c>
      <c r="W1640" s="83" t="str">
        <f t="shared" si="28"/>
        <v>#DIV/0!</v>
      </c>
    </row>
    <row r="1641" ht="12.75" customHeight="1">
      <c r="A1641" s="83">
        <f t="shared" si="29"/>
        <v>33.38</v>
      </c>
      <c r="B1641" s="83">
        <f>IF( ISERROR( MATCH(R1640,Sheet1!$K$9:$K$13,1) ), 1,  MATCH(R1640,Sheet1!$K$9:$K$13,1)+1)</f>
        <v>4</v>
      </c>
      <c r="C1641" s="94">
        <f>IF( ISERROR( MATCH(D1641,Sheet1!$B$25:$B$42) ), 1, MATCH(D1641,Sheet1!$B$25:$B$42))</f>
        <v>12</v>
      </c>
      <c r="D1641" s="83">
        <f>if(U1641, OFFSET(Sheet1!$P$9, 2*B1640-1, 0),T1640)</f>
        <v>6452.914568</v>
      </c>
      <c r="E1641" s="100">
        <f t="array" ref="E1641">index(Sheet1!$C$25:$H$42, C1641,B1641)</f>
        <v>169.0258934</v>
      </c>
      <c r="F1641" s="100">
        <f t="array" ref="F1641">index(Sheet1!$C$25:$H$42, C1641+1,B1641)</f>
        <v>183.1113845</v>
      </c>
      <c r="G1641" s="94">
        <f t="array" ref="G1641">index(Sheet1!$B$25:$B$42, C1641,1)</f>
        <v>6000</v>
      </c>
      <c r="H1641" s="94">
        <f t="array" ref="H1641">index(Sheet1!$B$25:$B$42, C1641+1,1)</f>
        <v>6500</v>
      </c>
      <c r="I1641" s="100">
        <f t="shared" si="17"/>
        <v>181.7849417</v>
      </c>
      <c r="J1641" s="100">
        <f t="array" ref="J1641">index(Sheet1!$F$47:$K$64, C1641,B1641)</f>
        <v>1347.9453</v>
      </c>
      <c r="K1641" s="100">
        <f t="array" ref="K1641">index(Sheet1!$F$47:$K$64, C1641+1,B1641)</f>
        <v>1289.79864</v>
      </c>
      <c r="L1641" s="102">
        <f t="shared" si="18"/>
        <v>1295.274361</v>
      </c>
      <c r="M1641" s="83">
        <f>L1641/( 0.5*Sheet1!$F$18/12)</f>
        <v>1242.094149</v>
      </c>
      <c r="N1641" s="83">
        <f t="shared" si="19"/>
        <v>0.3566161783</v>
      </c>
      <c r="O1641" s="83">
        <f t="shared" si="20"/>
        <v>621.4869819</v>
      </c>
      <c r="P1641" s="83">
        <f t="shared" si="21"/>
        <v>0.1784343904</v>
      </c>
      <c r="Q1641" s="83">
        <f t="shared" si="22"/>
        <v>1</v>
      </c>
      <c r="R1641" s="86">
        <f t="shared" si="31"/>
        <v>181.8240607</v>
      </c>
      <c r="S1641" s="83" t="str">
        <f>min(R1641, offset(Sheet1!$K$9,B1641-1,0))</f>
        <v>#DIV/0!</v>
      </c>
      <c r="T1641" s="83">
        <f t="shared" si="30"/>
        <v>6454.303195</v>
      </c>
      <c r="U1641" s="83">
        <f t="shared" si="26"/>
        <v>0</v>
      </c>
      <c r="V1641" s="83" t="str">
        <f t="shared" si="27"/>
        <v>#DIV/0!</v>
      </c>
      <c r="W1641" s="83" t="str">
        <f t="shared" si="28"/>
        <v>#DIV/0!</v>
      </c>
    </row>
    <row r="1642" ht="12.75" customHeight="1">
      <c r="A1642" s="83">
        <f t="shared" si="29"/>
        <v>33.4</v>
      </c>
      <c r="B1642" s="83">
        <f>IF( ISERROR( MATCH(R1641,Sheet1!$K$9:$K$13,1) ), 1,  MATCH(R1641,Sheet1!$K$9:$K$13,1)+1)</f>
        <v>4</v>
      </c>
      <c r="C1642" s="94">
        <f>IF( ISERROR( MATCH(D1642,Sheet1!$B$25:$B$42) ), 1, MATCH(D1642,Sheet1!$B$25:$B$42))</f>
        <v>12</v>
      </c>
      <c r="D1642" s="83">
        <f>if(U1642, OFFSET(Sheet1!$P$9, 2*B1641-1, 0),T1641)</f>
        <v>6454.303195</v>
      </c>
      <c r="E1642" s="100">
        <f t="array" ref="E1642">index(Sheet1!$C$25:$H$42, C1642,B1642)</f>
        <v>169.0258934</v>
      </c>
      <c r="F1642" s="100">
        <f t="array" ref="F1642">index(Sheet1!$C$25:$H$42, C1642+1,B1642)</f>
        <v>183.1113845</v>
      </c>
      <c r="G1642" s="94">
        <f t="array" ref="G1642">index(Sheet1!$B$25:$B$42, C1642,1)</f>
        <v>6000</v>
      </c>
      <c r="H1642" s="94">
        <f t="array" ref="H1642">index(Sheet1!$B$25:$B$42, C1642+1,1)</f>
        <v>6500</v>
      </c>
      <c r="I1642" s="100">
        <f t="shared" si="17"/>
        <v>181.8240607</v>
      </c>
      <c r="J1642" s="100">
        <f t="array" ref="J1642">index(Sheet1!$F$47:$K$64, C1642,B1642)</f>
        <v>1347.9453</v>
      </c>
      <c r="K1642" s="100">
        <f t="array" ref="K1642">index(Sheet1!$F$47:$K$64, C1642+1,B1642)</f>
        <v>1289.79864</v>
      </c>
      <c r="L1642" s="102">
        <f t="shared" si="18"/>
        <v>1295.112873</v>
      </c>
      <c r="M1642" s="83">
        <f>L1642/( 0.5*Sheet1!$F$18/12)</f>
        <v>1241.939291</v>
      </c>
      <c r="N1642" s="83">
        <f t="shared" si="19"/>
        <v>0.3565717173</v>
      </c>
      <c r="O1642" s="83">
        <f t="shared" si="20"/>
        <v>621.754491</v>
      </c>
      <c r="P1642" s="83">
        <f t="shared" si="21"/>
        <v>0.1785111947</v>
      </c>
      <c r="Q1642" s="83">
        <f t="shared" si="22"/>
        <v>1</v>
      </c>
      <c r="R1642" s="86">
        <f t="shared" si="31"/>
        <v>181.863153</v>
      </c>
      <c r="S1642" s="83" t="str">
        <f>min(R1642, offset(Sheet1!$K$9,B1642-1,0))</f>
        <v>#DIV/0!</v>
      </c>
      <c r="T1642" s="83">
        <f t="shared" si="30"/>
        <v>6455.690878</v>
      </c>
      <c r="U1642" s="83">
        <f t="shared" si="26"/>
        <v>0</v>
      </c>
      <c r="V1642" s="83" t="str">
        <f t="shared" si="27"/>
        <v>#DIV/0!</v>
      </c>
      <c r="W1642" s="83" t="str">
        <f t="shared" si="28"/>
        <v>#DIV/0!</v>
      </c>
    </row>
    <row r="1643" ht="12.75" customHeight="1">
      <c r="A1643" s="83">
        <f t="shared" si="29"/>
        <v>33.42</v>
      </c>
      <c r="B1643" s="83">
        <f>IF( ISERROR( MATCH(R1642,Sheet1!$K$9:$K$13,1) ), 1,  MATCH(R1642,Sheet1!$K$9:$K$13,1)+1)</f>
        <v>4</v>
      </c>
      <c r="C1643" s="94">
        <f>IF( ISERROR( MATCH(D1643,Sheet1!$B$25:$B$42) ), 1, MATCH(D1643,Sheet1!$B$25:$B$42))</f>
        <v>12</v>
      </c>
      <c r="D1643" s="83">
        <f>if(U1643, OFFSET(Sheet1!$P$9, 2*B1642-1, 0),T1642)</f>
        <v>6455.690878</v>
      </c>
      <c r="E1643" s="100">
        <f t="array" ref="E1643">index(Sheet1!$C$25:$H$42, C1643,B1643)</f>
        <v>169.0258934</v>
      </c>
      <c r="F1643" s="100">
        <f t="array" ref="F1643">index(Sheet1!$C$25:$H$42, C1643+1,B1643)</f>
        <v>183.1113845</v>
      </c>
      <c r="G1643" s="94">
        <f t="array" ref="G1643">index(Sheet1!$B$25:$B$42, C1643,1)</f>
        <v>6000</v>
      </c>
      <c r="H1643" s="94">
        <f t="array" ref="H1643">index(Sheet1!$B$25:$B$42, C1643+1,1)</f>
        <v>6500</v>
      </c>
      <c r="I1643" s="100">
        <f t="shared" si="17"/>
        <v>181.863153</v>
      </c>
      <c r="J1643" s="100">
        <f t="array" ref="J1643">index(Sheet1!$F$47:$K$64, C1643,B1643)</f>
        <v>1347.9453</v>
      </c>
      <c r="K1643" s="100">
        <f t="array" ref="K1643">index(Sheet1!$F$47:$K$64, C1643+1,B1643)</f>
        <v>1289.79864</v>
      </c>
      <c r="L1643" s="102">
        <f t="shared" si="18"/>
        <v>1294.951495</v>
      </c>
      <c r="M1643" s="83">
        <f>L1643/( 0.5*Sheet1!$F$18/12)</f>
        <v>1241.784539</v>
      </c>
      <c r="N1643" s="83">
        <f t="shared" si="19"/>
        <v>0.3565272865</v>
      </c>
      <c r="O1643" s="83">
        <f t="shared" si="20"/>
        <v>622.0218756</v>
      </c>
      <c r="P1643" s="83">
        <f t="shared" si="21"/>
        <v>0.1785879631</v>
      </c>
      <c r="Q1643" s="83">
        <f t="shared" si="22"/>
        <v>1</v>
      </c>
      <c r="R1643" s="86">
        <f t="shared" si="31"/>
        <v>181.9022188</v>
      </c>
      <c r="S1643" s="83" t="str">
        <f>min(R1643, offset(Sheet1!$K$9,B1643-1,0))</f>
        <v>#DIV/0!</v>
      </c>
      <c r="T1643" s="83">
        <f t="shared" si="30"/>
        <v>6457.077615</v>
      </c>
      <c r="U1643" s="83">
        <f t="shared" si="26"/>
        <v>0</v>
      </c>
      <c r="V1643" s="83" t="str">
        <f t="shared" si="27"/>
        <v>#DIV/0!</v>
      </c>
      <c r="W1643" s="83" t="str">
        <f t="shared" si="28"/>
        <v>#DIV/0!</v>
      </c>
    </row>
    <row r="1644" ht="12.75" customHeight="1">
      <c r="A1644" s="83">
        <f t="shared" si="29"/>
        <v>33.44</v>
      </c>
      <c r="B1644" s="83">
        <f>IF( ISERROR( MATCH(R1643,Sheet1!$K$9:$K$13,1) ), 1,  MATCH(R1643,Sheet1!$K$9:$K$13,1)+1)</f>
        <v>4</v>
      </c>
      <c r="C1644" s="94">
        <f>IF( ISERROR( MATCH(D1644,Sheet1!$B$25:$B$42) ), 1, MATCH(D1644,Sheet1!$B$25:$B$42))</f>
        <v>12</v>
      </c>
      <c r="D1644" s="83">
        <f>if(U1644, OFFSET(Sheet1!$P$9, 2*B1643-1, 0),T1643)</f>
        <v>6457.077615</v>
      </c>
      <c r="E1644" s="100">
        <f t="array" ref="E1644">index(Sheet1!$C$25:$H$42, C1644,B1644)</f>
        <v>169.0258934</v>
      </c>
      <c r="F1644" s="100">
        <f t="array" ref="F1644">index(Sheet1!$C$25:$H$42, C1644+1,B1644)</f>
        <v>183.1113845</v>
      </c>
      <c r="G1644" s="94">
        <f t="array" ref="G1644">index(Sheet1!$B$25:$B$42, C1644,1)</f>
        <v>6000</v>
      </c>
      <c r="H1644" s="94">
        <f t="array" ref="H1644">index(Sheet1!$B$25:$B$42, C1644+1,1)</f>
        <v>6500</v>
      </c>
      <c r="I1644" s="100">
        <f t="shared" si="17"/>
        <v>181.9022188</v>
      </c>
      <c r="J1644" s="100">
        <f t="array" ref="J1644">index(Sheet1!$F$47:$K$64, C1644,B1644)</f>
        <v>1347.9453</v>
      </c>
      <c r="K1644" s="100">
        <f t="array" ref="K1644">index(Sheet1!$F$47:$K$64, C1644+1,B1644)</f>
        <v>1289.79864</v>
      </c>
      <c r="L1644" s="102">
        <f t="shared" si="18"/>
        <v>1294.790227</v>
      </c>
      <c r="M1644" s="83">
        <f>L1644/( 0.5*Sheet1!$F$18/12)</f>
        <v>1241.629892</v>
      </c>
      <c r="N1644" s="83">
        <f t="shared" si="19"/>
        <v>0.3564828859</v>
      </c>
      <c r="O1644" s="83">
        <f t="shared" si="20"/>
        <v>622.2891356</v>
      </c>
      <c r="P1644" s="83">
        <f t="shared" si="21"/>
        <v>0.1786646958</v>
      </c>
      <c r="Q1644" s="83">
        <f t="shared" si="22"/>
        <v>1</v>
      </c>
      <c r="R1644" s="86">
        <f t="shared" si="31"/>
        <v>181.941258</v>
      </c>
      <c r="S1644" s="83" t="str">
        <f>min(R1644, offset(Sheet1!$K$9,B1644-1,0))</f>
        <v>#DIV/0!</v>
      </c>
      <c r="T1644" s="83">
        <f t="shared" si="30"/>
        <v>6458.463409</v>
      </c>
      <c r="U1644" s="83">
        <f t="shared" si="26"/>
        <v>0</v>
      </c>
      <c r="V1644" s="83" t="str">
        <f t="shared" si="27"/>
        <v>#DIV/0!</v>
      </c>
      <c r="W1644" s="83" t="str">
        <f t="shared" si="28"/>
        <v>#DIV/0!</v>
      </c>
    </row>
    <row r="1645" ht="12.75" customHeight="1">
      <c r="A1645" s="83">
        <f t="shared" si="29"/>
        <v>33.46</v>
      </c>
      <c r="B1645" s="83">
        <f>IF( ISERROR( MATCH(R1644,Sheet1!$K$9:$K$13,1) ), 1,  MATCH(R1644,Sheet1!$K$9:$K$13,1)+1)</f>
        <v>4</v>
      </c>
      <c r="C1645" s="94">
        <f>IF( ISERROR( MATCH(D1645,Sheet1!$B$25:$B$42) ), 1, MATCH(D1645,Sheet1!$B$25:$B$42))</f>
        <v>12</v>
      </c>
      <c r="D1645" s="83">
        <f>if(U1645, OFFSET(Sheet1!$P$9, 2*B1644-1, 0),T1644)</f>
        <v>6458.463409</v>
      </c>
      <c r="E1645" s="100">
        <f t="array" ref="E1645">index(Sheet1!$C$25:$H$42, C1645,B1645)</f>
        <v>169.0258934</v>
      </c>
      <c r="F1645" s="100">
        <f t="array" ref="F1645">index(Sheet1!$C$25:$H$42, C1645+1,B1645)</f>
        <v>183.1113845</v>
      </c>
      <c r="G1645" s="94">
        <f t="array" ref="G1645">index(Sheet1!$B$25:$B$42, C1645,1)</f>
        <v>6000</v>
      </c>
      <c r="H1645" s="94">
        <f t="array" ref="H1645">index(Sheet1!$B$25:$B$42, C1645+1,1)</f>
        <v>6500</v>
      </c>
      <c r="I1645" s="100">
        <f t="shared" si="17"/>
        <v>181.941258</v>
      </c>
      <c r="J1645" s="100">
        <f t="array" ref="J1645">index(Sheet1!$F$47:$K$64, C1645,B1645)</f>
        <v>1347.9453</v>
      </c>
      <c r="K1645" s="100">
        <f t="array" ref="K1645">index(Sheet1!$F$47:$K$64, C1645+1,B1645)</f>
        <v>1289.79864</v>
      </c>
      <c r="L1645" s="102">
        <f t="shared" si="18"/>
        <v>1294.629068</v>
      </c>
      <c r="M1645" s="83">
        <f>L1645/( 0.5*Sheet1!$F$18/12)</f>
        <v>1241.47535</v>
      </c>
      <c r="N1645" s="83">
        <f t="shared" si="19"/>
        <v>0.3564385156</v>
      </c>
      <c r="O1645" s="83">
        <f t="shared" si="20"/>
        <v>622.556271</v>
      </c>
      <c r="P1645" s="83">
        <f t="shared" si="21"/>
        <v>0.1787413928</v>
      </c>
      <c r="Q1645" s="83">
        <f t="shared" si="22"/>
        <v>1</v>
      </c>
      <c r="R1645" s="86">
        <f t="shared" si="31"/>
        <v>181.9802706</v>
      </c>
      <c r="S1645" s="83" t="str">
        <f>min(R1645, offset(Sheet1!$K$9,B1645-1,0))</f>
        <v>#DIV/0!</v>
      </c>
      <c r="T1645" s="83">
        <f t="shared" si="30"/>
        <v>6459.84826</v>
      </c>
      <c r="U1645" s="83">
        <f t="shared" si="26"/>
        <v>0</v>
      </c>
      <c r="V1645" s="83" t="str">
        <f t="shared" si="27"/>
        <v>#DIV/0!</v>
      </c>
      <c r="W1645" s="83" t="str">
        <f t="shared" si="28"/>
        <v>#DIV/0!</v>
      </c>
    </row>
    <row r="1646" ht="12.75" customHeight="1">
      <c r="A1646" s="83">
        <f t="shared" si="29"/>
        <v>33.48</v>
      </c>
      <c r="B1646" s="83">
        <f>IF( ISERROR( MATCH(R1645,Sheet1!$K$9:$K$13,1) ), 1,  MATCH(R1645,Sheet1!$K$9:$K$13,1)+1)</f>
        <v>4</v>
      </c>
      <c r="C1646" s="94">
        <f>IF( ISERROR( MATCH(D1646,Sheet1!$B$25:$B$42) ), 1, MATCH(D1646,Sheet1!$B$25:$B$42))</f>
        <v>12</v>
      </c>
      <c r="D1646" s="83">
        <f>if(U1646, OFFSET(Sheet1!$P$9, 2*B1645-1, 0),T1645)</f>
        <v>6459.84826</v>
      </c>
      <c r="E1646" s="100">
        <f t="array" ref="E1646">index(Sheet1!$C$25:$H$42, C1646,B1646)</f>
        <v>169.0258934</v>
      </c>
      <c r="F1646" s="100">
        <f t="array" ref="F1646">index(Sheet1!$C$25:$H$42, C1646+1,B1646)</f>
        <v>183.1113845</v>
      </c>
      <c r="G1646" s="94">
        <f t="array" ref="G1646">index(Sheet1!$B$25:$B$42, C1646,1)</f>
        <v>6000</v>
      </c>
      <c r="H1646" s="94">
        <f t="array" ref="H1646">index(Sheet1!$B$25:$B$42, C1646+1,1)</f>
        <v>6500</v>
      </c>
      <c r="I1646" s="100">
        <f t="shared" si="17"/>
        <v>181.9802706</v>
      </c>
      <c r="J1646" s="100">
        <f t="array" ref="J1646">index(Sheet1!$F$47:$K$64, C1646,B1646)</f>
        <v>1347.9453</v>
      </c>
      <c r="K1646" s="100">
        <f t="array" ref="K1646">index(Sheet1!$F$47:$K$64, C1646+1,B1646)</f>
        <v>1289.79864</v>
      </c>
      <c r="L1646" s="102">
        <f t="shared" si="18"/>
        <v>1294.468019</v>
      </c>
      <c r="M1646" s="83">
        <f>L1646/( 0.5*Sheet1!$F$18/12)</f>
        <v>1241.320913</v>
      </c>
      <c r="N1646" s="83">
        <f t="shared" si="19"/>
        <v>0.3563941755</v>
      </c>
      <c r="O1646" s="83">
        <f t="shared" si="20"/>
        <v>622.8232818</v>
      </c>
      <c r="P1646" s="83">
        <f t="shared" si="21"/>
        <v>0.1788180539</v>
      </c>
      <c r="Q1646" s="83">
        <f t="shared" si="22"/>
        <v>1</v>
      </c>
      <c r="R1646" s="86">
        <f t="shared" si="31"/>
        <v>182.0192566</v>
      </c>
      <c r="S1646" s="83" t="str">
        <f>min(R1646, offset(Sheet1!$K$9,B1646-1,0))</f>
        <v>#DIV/0!</v>
      </c>
      <c r="T1646" s="83">
        <f t="shared" si="30"/>
        <v>6461.232167</v>
      </c>
      <c r="U1646" s="83">
        <f t="shared" si="26"/>
        <v>0</v>
      </c>
      <c r="V1646" s="83" t="str">
        <f t="shared" si="27"/>
        <v>#DIV/0!</v>
      </c>
      <c r="W1646" s="83" t="str">
        <f t="shared" si="28"/>
        <v>#DIV/0!</v>
      </c>
    </row>
    <row r="1647" ht="12.75" customHeight="1">
      <c r="A1647" s="83">
        <f t="shared" si="29"/>
        <v>33.5</v>
      </c>
      <c r="B1647" s="83">
        <f>IF( ISERROR( MATCH(R1646,Sheet1!$K$9:$K$13,1) ), 1,  MATCH(R1646,Sheet1!$K$9:$K$13,1)+1)</f>
        <v>4</v>
      </c>
      <c r="C1647" s="94">
        <f>IF( ISERROR( MATCH(D1647,Sheet1!$B$25:$B$42) ), 1, MATCH(D1647,Sheet1!$B$25:$B$42))</f>
        <v>12</v>
      </c>
      <c r="D1647" s="83">
        <f>if(U1647, OFFSET(Sheet1!$P$9, 2*B1646-1, 0),T1646)</f>
        <v>6461.232167</v>
      </c>
      <c r="E1647" s="100">
        <f t="array" ref="E1647">index(Sheet1!$C$25:$H$42, C1647,B1647)</f>
        <v>169.0258934</v>
      </c>
      <c r="F1647" s="100">
        <f t="array" ref="F1647">index(Sheet1!$C$25:$H$42, C1647+1,B1647)</f>
        <v>183.1113845</v>
      </c>
      <c r="G1647" s="94">
        <f t="array" ref="G1647">index(Sheet1!$B$25:$B$42, C1647,1)</f>
        <v>6000</v>
      </c>
      <c r="H1647" s="94">
        <f t="array" ref="H1647">index(Sheet1!$B$25:$B$42, C1647+1,1)</f>
        <v>6500</v>
      </c>
      <c r="I1647" s="100">
        <f t="shared" si="17"/>
        <v>182.0192566</v>
      </c>
      <c r="J1647" s="100">
        <f t="array" ref="J1647">index(Sheet1!$F$47:$K$64, C1647,B1647)</f>
        <v>1347.9453</v>
      </c>
      <c r="K1647" s="100">
        <f t="array" ref="K1647">index(Sheet1!$F$47:$K$64, C1647+1,B1647)</f>
        <v>1289.79864</v>
      </c>
      <c r="L1647" s="102">
        <f t="shared" si="18"/>
        <v>1294.30708</v>
      </c>
      <c r="M1647" s="83">
        <f>L1647/( 0.5*Sheet1!$F$18/12)</f>
        <v>1241.166582</v>
      </c>
      <c r="N1647" s="83">
        <f t="shared" si="19"/>
        <v>0.3563498655</v>
      </c>
      <c r="O1647" s="83">
        <f t="shared" si="20"/>
        <v>623.0901679</v>
      </c>
      <c r="P1647" s="83">
        <f t="shared" si="21"/>
        <v>0.1788946793</v>
      </c>
      <c r="Q1647" s="83">
        <f t="shared" si="22"/>
        <v>1</v>
      </c>
      <c r="R1647" s="86">
        <f t="shared" si="31"/>
        <v>182.0582161</v>
      </c>
      <c r="S1647" s="83" t="str">
        <f>min(R1647, offset(Sheet1!$K$9,B1647-1,0))</f>
        <v>#DIV/0!</v>
      </c>
      <c r="T1647" s="83">
        <f t="shared" si="30"/>
        <v>6462.615132</v>
      </c>
      <c r="U1647" s="83">
        <f t="shared" si="26"/>
        <v>0</v>
      </c>
      <c r="V1647" s="83" t="str">
        <f t="shared" si="27"/>
        <v>#DIV/0!</v>
      </c>
      <c r="W1647" s="83" t="str">
        <f t="shared" si="28"/>
        <v>#DIV/0!</v>
      </c>
    </row>
    <row r="1648" ht="12.75" customHeight="1">
      <c r="A1648" s="83">
        <f t="shared" si="29"/>
        <v>33.52</v>
      </c>
      <c r="B1648" s="83">
        <f>IF( ISERROR( MATCH(R1647,Sheet1!$K$9:$K$13,1) ), 1,  MATCH(R1647,Sheet1!$K$9:$K$13,1)+1)</f>
        <v>4</v>
      </c>
      <c r="C1648" s="94">
        <f>IF( ISERROR( MATCH(D1648,Sheet1!$B$25:$B$42) ), 1, MATCH(D1648,Sheet1!$B$25:$B$42))</f>
        <v>12</v>
      </c>
      <c r="D1648" s="83">
        <f>if(U1648, OFFSET(Sheet1!$P$9, 2*B1647-1, 0),T1647)</f>
        <v>6462.615132</v>
      </c>
      <c r="E1648" s="100">
        <f t="array" ref="E1648">index(Sheet1!$C$25:$H$42, C1648,B1648)</f>
        <v>169.0258934</v>
      </c>
      <c r="F1648" s="100">
        <f t="array" ref="F1648">index(Sheet1!$C$25:$H$42, C1648+1,B1648)</f>
        <v>183.1113845</v>
      </c>
      <c r="G1648" s="94">
        <f t="array" ref="G1648">index(Sheet1!$B$25:$B$42, C1648,1)</f>
        <v>6000</v>
      </c>
      <c r="H1648" s="94">
        <f t="array" ref="H1648">index(Sheet1!$B$25:$B$42, C1648+1,1)</f>
        <v>6500</v>
      </c>
      <c r="I1648" s="100">
        <f t="shared" si="17"/>
        <v>182.0582161</v>
      </c>
      <c r="J1648" s="100">
        <f t="array" ref="J1648">index(Sheet1!$F$47:$K$64, C1648,B1648)</f>
        <v>1347.9453</v>
      </c>
      <c r="K1648" s="100">
        <f t="array" ref="K1648">index(Sheet1!$F$47:$K$64, C1648+1,B1648)</f>
        <v>1289.79864</v>
      </c>
      <c r="L1648" s="102">
        <f t="shared" si="18"/>
        <v>1294.14625</v>
      </c>
      <c r="M1648" s="83">
        <f>L1648/( 0.5*Sheet1!$F$18/12)</f>
        <v>1241.012355</v>
      </c>
      <c r="N1648" s="83">
        <f t="shared" si="19"/>
        <v>0.3563055858</v>
      </c>
      <c r="O1648" s="83">
        <f t="shared" si="20"/>
        <v>623.3569295</v>
      </c>
      <c r="P1648" s="83">
        <f t="shared" si="21"/>
        <v>0.1789712689</v>
      </c>
      <c r="Q1648" s="83">
        <f t="shared" si="22"/>
        <v>1</v>
      </c>
      <c r="R1648" s="86">
        <f t="shared" si="31"/>
        <v>182.097149</v>
      </c>
      <c r="S1648" s="83" t="str">
        <f>min(R1648, offset(Sheet1!$K$9,B1648-1,0))</f>
        <v>#DIV/0!</v>
      </c>
      <c r="T1648" s="83">
        <f t="shared" si="30"/>
        <v>6463.997155</v>
      </c>
      <c r="U1648" s="83">
        <f t="shared" si="26"/>
        <v>0</v>
      </c>
      <c r="V1648" s="83" t="str">
        <f t="shared" si="27"/>
        <v>#DIV/0!</v>
      </c>
      <c r="W1648" s="83" t="str">
        <f t="shared" si="28"/>
        <v>#DIV/0!</v>
      </c>
    </row>
    <row r="1649" ht="12.75" customHeight="1">
      <c r="A1649" s="83">
        <f t="shared" si="29"/>
        <v>33.54</v>
      </c>
      <c r="B1649" s="83">
        <f>IF( ISERROR( MATCH(R1648,Sheet1!$K$9:$K$13,1) ), 1,  MATCH(R1648,Sheet1!$K$9:$K$13,1)+1)</f>
        <v>4</v>
      </c>
      <c r="C1649" s="94">
        <f>IF( ISERROR( MATCH(D1649,Sheet1!$B$25:$B$42) ), 1, MATCH(D1649,Sheet1!$B$25:$B$42))</f>
        <v>12</v>
      </c>
      <c r="D1649" s="83">
        <f>if(U1649, OFFSET(Sheet1!$P$9, 2*B1648-1, 0),T1648)</f>
        <v>6463.997155</v>
      </c>
      <c r="E1649" s="100">
        <f t="array" ref="E1649">index(Sheet1!$C$25:$H$42, C1649,B1649)</f>
        <v>169.0258934</v>
      </c>
      <c r="F1649" s="100">
        <f t="array" ref="F1649">index(Sheet1!$C$25:$H$42, C1649+1,B1649)</f>
        <v>183.1113845</v>
      </c>
      <c r="G1649" s="94">
        <f t="array" ref="G1649">index(Sheet1!$B$25:$B$42, C1649,1)</f>
        <v>6000</v>
      </c>
      <c r="H1649" s="94">
        <f t="array" ref="H1649">index(Sheet1!$B$25:$B$42, C1649+1,1)</f>
        <v>6500</v>
      </c>
      <c r="I1649" s="100">
        <f t="shared" si="17"/>
        <v>182.097149</v>
      </c>
      <c r="J1649" s="100">
        <f t="array" ref="J1649">index(Sheet1!$F$47:$K$64, C1649,B1649)</f>
        <v>1347.9453</v>
      </c>
      <c r="K1649" s="100">
        <f t="array" ref="K1649">index(Sheet1!$F$47:$K$64, C1649+1,B1649)</f>
        <v>1289.79864</v>
      </c>
      <c r="L1649" s="102">
        <f t="shared" si="18"/>
        <v>1293.98553</v>
      </c>
      <c r="M1649" s="83">
        <f>L1649/( 0.5*Sheet1!$F$18/12)</f>
        <v>1240.858234</v>
      </c>
      <c r="N1649" s="83">
        <f t="shared" si="19"/>
        <v>0.3562613362</v>
      </c>
      <c r="O1649" s="83">
        <f t="shared" si="20"/>
        <v>623.6235663</v>
      </c>
      <c r="P1649" s="83">
        <f t="shared" si="21"/>
        <v>0.1790478227</v>
      </c>
      <c r="Q1649" s="83">
        <f t="shared" si="22"/>
        <v>1</v>
      </c>
      <c r="R1649" s="86">
        <f t="shared" si="31"/>
        <v>182.1360555</v>
      </c>
      <c r="S1649" s="83" t="str">
        <f>min(R1649, offset(Sheet1!$K$9,B1649-1,0))</f>
        <v>#DIV/0!</v>
      </c>
      <c r="T1649" s="83">
        <f t="shared" si="30"/>
        <v>6465.378236</v>
      </c>
      <c r="U1649" s="83">
        <f t="shared" si="26"/>
        <v>0</v>
      </c>
      <c r="V1649" s="83" t="str">
        <f t="shared" si="27"/>
        <v>#DIV/0!</v>
      </c>
      <c r="W1649" s="83" t="str">
        <f t="shared" si="28"/>
        <v>#DIV/0!</v>
      </c>
    </row>
    <row r="1650" ht="12.75" customHeight="1">
      <c r="A1650" s="83">
        <f t="shared" si="29"/>
        <v>33.56</v>
      </c>
      <c r="B1650" s="83">
        <f>IF( ISERROR( MATCH(R1649,Sheet1!$K$9:$K$13,1) ), 1,  MATCH(R1649,Sheet1!$K$9:$K$13,1)+1)</f>
        <v>4</v>
      </c>
      <c r="C1650" s="94">
        <f>IF( ISERROR( MATCH(D1650,Sheet1!$B$25:$B$42) ), 1, MATCH(D1650,Sheet1!$B$25:$B$42))</f>
        <v>12</v>
      </c>
      <c r="D1650" s="83">
        <f>if(U1650, OFFSET(Sheet1!$P$9, 2*B1649-1, 0),T1649)</f>
        <v>6465.378236</v>
      </c>
      <c r="E1650" s="100">
        <f t="array" ref="E1650">index(Sheet1!$C$25:$H$42, C1650,B1650)</f>
        <v>169.0258934</v>
      </c>
      <c r="F1650" s="100">
        <f t="array" ref="F1650">index(Sheet1!$C$25:$H$42, C1650+1,B1650)</f>
        <v>183.1113845</v>
      </c>
      <c r="G1650" s="94">
        <f t="array" ref="G1650">index(Sheet1!$B$25:$B$42, C1650,1)</f>
        <v>6000</v>
      </c>
      <c r="H1650" s="94">
        <f t="array" ref="H1650">index(Sheet1!$B$25:$B$42, C1650+1,1)</f>
        <v>6500</v>
      </c>
      <c r="I1650" s="100">
        <f t="shared" si="17"/>
        <v>182.1360555</v>
      </c>
      <c r="J1650" s="100">
        <f t="array" ref="J1650">index(Sheet1!$F$47:$K$64, C1650,B1650)</f>
        <v>1347.9453</v>
      </c>
      <c r="K1650" s="100">
        <f t="array" ref="K1650">index(Sheet1!$F$47:$K$64, C1650+1,B1650)</f>
        <v>1289.79864</v>
      </c>
      <c r="L1650" s="102">
        <f t="shared" si="18"/>
        <v>1293.82492</v>
      </c>
      <c r="M1650" s="83">
        <f>L1650/( 0.5*Sheet1!$F$18/12)</f>
        <v>1240.704218</v>
      </c>
      <c r="N1650" s="83">
        <f t="shared" si="19"/>
        <v>0.3562171167</v>
      </c>
      <c r="O1650" s="83">
        <f t="shared" si="20"/>
        <v>623.8900785</v>
      </c>
      <c r="P1650" s="83">
        <f t="shared" si="21"/>
        <v>0.1791243406</v>
      </c>
      <c r="Q1650" s="83">
        <f t="shared" si="22"/>
        <v>1</v>
      </c>
      <c r="R1650" s="86">
        <f t="shared" si="31"/>
        <v>182.1749354</v>
      </c>
      <c r="S1650" s="83" t="str">
        <f>min(R1650, offset(Sheet1!$K$9,B1650-1,0))</f>
        <v>#DIV/0!</v>
      </c>
      <c r="T1650" s="83">
        <f t="shared" si="30"/>
        <v>6466.758377</v>
      </c>
      <c r="U1650" s="83">
        <f t="shared" si="26"/>
        <v>0</v>
      </c>
      <c r="V1650" s="83" t="str">
        <f t="shared" si="27"/>
        <v>#DIV/0!</v>
      </c>
      <c r="W1650" s="83" t="str">
        <f t="shared" si="28"/>
        <v>#DIV/0!</v>
      </c>
    </row>
    <row r="1651" ht="12.75" customHeight="1">
      <c r="A1651" s="83">
        <f t="shared" si="29"/>
        <v>33.58</v>
      </c>
      <c r="B1651" s="83">
        <f>IF( ISERROR( MATCH(R1650,Sheet1!$K$9:$K$13,1) ), 1,  MATCH(R1650,Sheet1!$K$9:$K$13,1)+1)</f>
        <v>4</v>
      </c>
      <c r="C1651" s="94">
        <f>IF( ISERROR( MATCH(D1651,Sheet1!$B$25:$B$42) ), 1, MATCH(D1651,Sheet1!$B$25:$B$42))</f>
        <v>12</v>
      </c>
      <c r="D1651" s="83">
        <f>if(U1651, OFFSET(Sheet1!$P$9, 2*B1650-1, 0),T1650)</f>
        <v>6466.758377</v>
      </c>
      <c r="E1651" s="100">
        <f t="array" ref="E1651">index(Sheet1!$C$25:$H$42, C1651,B1651)</f>
        <v>169.0258934</v>
      </c>
      <c r="F1651" s="100">
        <f t="array" ref="F1651">index(Sheet1!$C$25:$H$42, C1651+1,B1651)</f>
        <v>183.1113845</v>
      </c>
      <c r="G1651" s="94">
        <f t="array" ref="G1651">index(Sheet1!$B$25:$B$42, C1651,1)</f>
        <v>6000</v>
      </c>
      <c r="H1651" s="94">
        <f t="array" ref="H1651">index(Sheet1!$B$25:$B$42, C1651+1,1)</f>
        <v>6500</v>
      </c>
      <c r="I1651" s="100">
        <f t="shared" si="17"/>
        <v>182.1749354</v>
      </c>
      <c r="J1651" s="100">
        <f t="array" ref="J1651">index(Sheet1!$F$47:$K$64, C1651,B1651)</f>
        <v>1347.9453</v>
      </c>
      <c r="K1651" s="100">
        <f t="array" ref="K1651">index(Sheet1!$F$47:$K$64, C1651+1,B1651)</f>
        <v>1289.79864</v>
      </c>
      <c r="L1651" s="102">
        <f t="shared" si="18"/>
        <v>1293.664419</v>
      </c>
      <c r="M1651" s="83">
        <f>L1651/( 0.5*Sheet1!$F$18/12)</f>
        <v>1240.550306</v>
      </c>
      <c r="N1651" s="83">
        <f t="shared" si="19"/>
        <v>0.3561729274</v>
      </c>
      <c r="O1651" s="83">
        <f t="shared" si="20"/>
        <v>624.1564659</v>
      </c>
      <c r="P1651" s="83">
        <f t="shared" si="21"/>
        <v>0.1792008228</v>
      </c>
      <c r="Q1651" s="83">
        <f t="shared" si="22"/>
        <v>1</v>
      </c>
      <c r="R1651" s="86">
        <f t="shared" si="31"/>
        <v>182.2137888</v>
      </c>
      <c r="S1651" s="83" t="str">
        <f>min(R1651, offset(Sheet1!$K$9,B1651-1,0))</f>
        <v>#DIV/0!</v>
      </c>
      <c r="T1651" s="83">
        <f t="shared" si="30"/>
        <v>6468.137577</v>
      </c>
      <c r="U1651" s="83">
        <f t="shared" si="26"/>
        <v>0</v>
      </c>
      <c r="V1651" s="83" t="str">
        <f t="shared" si="27"/>
        <v>#DIV/0!</v>
      </c>
      <c r="W1651" s="83" t="str">
        <f t="shared" si="28"/>
        <v>#DIV/0!</v>
      </c>
    </row>
    <row r="1652" ht="12.75" customHeight="1">
      <c r="A1652" s="83">
        <f t="shared" si="29"/>
        <v>33.6</v>
      </c>
      <c r="B1652" s="83">
        <f>IF( ISERROR( MATCH(R1651,Sheet1!$K$9:$K$13,1) ), 1,  MATCH(R1651,Sheet1!$K$9:$K$13,1)+1)</f>
        <v>4</v>
      </c>
      <c r="C1652" s="94">
        <f>IF( ISERROR( MATCH(D1652,Sheet1!$B$25:$B$42) ), 1, MATCH(D1652,Sheet1!$B$25:$B$42))</f>
        <v>12</v>
      </c>
      <c r="D1652" s="83">
        <f>if(U1652, OFFSET(Sheet1!$P$9, 2*B1651-1, 0),T1651)</f>
        <v>6468.137577</v>
      </c>
      <c r="E1652" s="100">
        <f t="array" ref="E1652">index(Sheet1!$C$25:$H$42, C1652,B1652)</f>
        <v>169.0258934</v>
      </c>
      <c r="F1652" s="100">
        <f t="array" ref="F1652">index(Sheet1!$C$25:$H$42, C1652+1,B1652)</f>
        <v>183.1113845</v>
      </c>
      <c r="G1652" s="94">
        <f t="array" ref="G1652">index(Sheet1!$B$25:$B$42, C1652,1)</f>
        <v>6000</v>
      </c>
      <c r="H1652" s="94">
        <f t="array" ref="H1652">index(Sheet1!$B$25:$B$42, C1652+1,1)</f>
        <v>6500</v>
      </c>
      <c r="I1652" s="100">
        <f t="shared" si="17"/>
        <v>182.2137888</v>
      </c>
      <c r="J1652" s="100">
        <f t="array" ref="J1652">index(Sheet1!$F$47:$K$64, C1652,B1652)</f>
        <v>1347.9453</v>
      </c>
      <c r="K1652" s="100">
        <f t="array" ref="K1652">index(Sheet1!$F$47:$K$64, C1652+1,B1652)</f>
        <v>1289.79864</v>
      </c>
      <c r="L1652" s="102">
        <f t="shared" si="18"/>
        <v>1293.504027</v>
      </c>
      <c r="M1652" s="83">
        <f>L1652/( 0.5*Sheet1!$F$18/12)</f>
        <v>1240.3965</v>
      </c>
      <c r="N1652" s="83">
        <f t="shared" si="19"/>
        <v>0.3561287682</v>
      </c>
      <c r="O1652" s="83">
        <f t="shared" si="20"/>
        <v>624.4227287</v>
      </c>
      <c r="P1652" s="83">
        <f t="shared" si="21"/>
        <v>0.1792772692</v>
      </c>
      <c r="Q1652" s="83">
        <f t="shared" si="22"/>
        <v>1</v>
      </c>
      <c r="R1652" s="86">
        <f t="shared" si="31"/>
        <v>182.2526157</v>
      </c>
      <c r="S1652" s="83" t="str">
        <f>min(R1652, offset(Sheet1!$K$9,B1652-1,0))</f>
        <v>#DIV/0!</v>
      </c>
      <c r="T1652" s="83">
        <f t="shared" si="30"/>
        <v>6469.515837</v>
      </c>
      <c r="U1652" s="83">
        <f t="shared" si="26"/>
        <v>0</v>
      </c>
      <c r="V1652" s="83" t="str">
        <f t="shared" si="27"/>
        <v>#DIV/0!</v>
      </c>
      <c r="W1652" s="83" t="str">
        <f t="shared" si="28"/>
        <v>#DIV/0!</v>
      </c>
    </row>
    <row r="1653" ht="12.75" customHeight="1">
      <c r="A1653" s="83">
        <f t="shared" si="29"/>
        <v>33.62</v>
      </c>
      <c r="B1653" s="83">
        <f>IF( ISERROR( MATCH(R1652,Sheet1!$K$9:$K$13,1) ), 1,  MATCH(R1652,Sheet1!$K$9:$K$13,1)+1)</f>
        <v>4</v>
      </c>
      <c r="C1653" s="94">
        <f>IF( ISERROR( MATCH(D1653,Sheet1!$B$25:$B$42) ), 1, MATCH(D1653,Sheet1!$B$25:$B$42))</f>
        <v>12</v>
      </c>
      <c r="D1653" s="83">
        <f>if(U1653, OFFSET(Sheet1!$P$9, 2*B1652-1, 0),T1652)</f>
        <v>6469.515837</v>
      </c>
      <c r="E1653" s="100">
        <f t="array" ref="E1653">index(Sheet1!$C$25:$H$42, C1653,B1653)</f>
        <v>169.0258934</v>
      </c>
      <c r="F1653" s="100">
        <f t="array" ref="F1653">index(Sheet1!$C$25:$H$42, C1653+1,B1653)</f>
        <v>183.1113845</v>
      </c>
      <c r="G1653" s="94">
        <f t="array" ref="G1653">index(Sheet1!$B$25:$B$42, C1653,1)</f>
        <v>6000</v>
      </c>
      <c r="H1653" s="94">
        <f t="array" ref="H1653">index(Sheet1!$B$25:$B$42, C1653+1,1)</f>
        <v>6500</v>
      </c>
      <c r="I1653" s="100">
        <f t="shared" si="17"/>
        <v>182.2526157</v>
      </c>
      <c r="J1653" s="100">
        <f t="array" ref="J1653">index(Sheet1!$F$47:$K$64, C1653,B1653)</f>
        <v>1347.9453</v>
      </c>
      <c r="K1653" s="100">
        <f t="array" ref="K1653">index(Sheet1!$F$47:$K$64, C1653+1,B1653)</f>
        <v>1289.79864</v>
      </c>
      <c r="L1653" s="102">
        <f t="shared" si="18"/>
        <v>1293.343744</v>
      </c>
      <c r="M1653" s="83">
        <f>L1653/( 0.5*Sheet1!$F$18/12)</f>
        <v>1240.242798</v>
      </c>
      <c r="N1653" s="83">
        <f t="shared" si="19"/>
        <v>0.3560846391</v>
      </c>
      <c r="O1653" s="83">
        <f t="shared" si="20"/>
        <v>624.6888667</v>
      </c>
      <c r="P1653" s="83">
        <f t="shared" si="21"/>
        <v>0.1793536798</v>
      </c>
      <c r="Q1653" s="83">
        <f t="shared" si="22"/>
        <v>1</v>
      </c>
      <c r="R1653" s="86">
        <f t="shared" si="31"/>
        <v>182.2914162</v>
      </c>
      <c r="S1653" s="83" t="str">
        <f>min(R1653, offset(Sheet1!$K$9,B1653-1,0))</f>
        <v>#DIV/0!</v>
      </c>
      <c r="T1653" s="83">
        <f t="shared" si="30"/>
        <v>6470.893158</v>
      </c>
      <c r="U1653" s="83">
        <f t="shared" si="26"/>
        <v>0</v>
      </c>
      <c r="V1653" s="83" t="str">
        <f t="shared" si="27"/>
        <v>#DIV/0!</v>
      </c>
      <c r="W1653" s="83" t="str">
        <f t="shared" si="28"/>
        <v>#DIV/0!</v>
      </c>
    </row>
    <row r="1654" ht="12.75" customHeight="1">
      <c r="A1654" s="83">
        <f t="shared" si="29"/>
        <v>33.64</v>
      </c>
      <c r="B1654" s="83">
        <f>IF( ISERROR( MATCH(R1653,Sheet1!$K$9:$K$13,1) ), 1,  MATCH(R1653,Sheet1!$K$9:$K$13,1)+1)</f>
        <v>4</v>
      </c>
      <c r="C1654" s="94">
        <f>IF( ISERROR( MATCH(D1654,Sheet1!$B$25:$B$42) ), 1, MATCH(D1654,Sheet1!$B$25:$B$42))</f>
        <v>12</v>
      </c>
      <c r="D1654" s="83">
        <f>if(U1654, OFFSET(Sheet1!$P$9, 2*B1653-1, 0),T1653)</f>
        <v>6470.893158</v>
      </c>
      <c r="E1654" s="100">
        <f t="array" ref="E1654">index(Sheet1!$C$25:$H$42, C1654,B1654)</f>
        <v>169.0258934</v>
      </c>
      <c r="F1654" s="100">
        <f t="array" ref="F1654">index(Sheet1!$C$25:$H$42, C1654+1,B1654)</f>
        <v>183.1113845</v>
      </c>
      <c r="G1654" s="94">
        <f t="array" ref="G1654">index(Sheet1!$B$25:$B$42, C1654,1)</f>
        <v>6000</v>
      </c>
      <c r="H1654" s="94">
        <f t="array" ref="H1654">index(Sheet1!$B$25:$B$42, C1654+1,1)</f>
        <v>6500</v>
      </c>
      <c r="I1654" s="100">
        <f t="shared" si="17"/>
        <v>182.2914162</v>
      </c>
      <c r="J1654" s="100">
        <f t="array" ref="J1654">index(Sheet1!$F$47:$K$64, C1654,B1654)</f>
        <v>1347.9453</v>
      </c>
      <c r="K1654" s="100">
        <f t="array" ref="K1654">index(Sheet1!$F$47:$K$64, C1654+1,B1654)</f>
        <v>1289.79864</v>
      </c>
      <c r="L1654" s="102">
        <f t="shared" si="18"/>
        <v>1293.183571</v>
      </c>
      <c r="M1654" s="83">
        <f>L1654/( 0.5*Sheet1!$F$18/12)</f>
        <v>1240.089201</v>
      </c>
      <c r="N1654" s="83">
        <f t="shared" si="19"/>
        <v>0.35604054</v>
      </c>
      <c r="O1654" s="83">
        <f t="shared" si="20"/>
        <v>624.95488</v>
      </c>
      <c r="P1654" s="83">
        <f t="shared" si="21"/>
        <v>0.1794300545</v>
      </c>
      <c r="Q1654" s="83">
        <f t="shared" si="22"/>
        <v>1</v>
      </c>
      <c r="R1654" s="86">
        <f t="shared" si="31"/>
        <v>182.3301902</v>
      </c>
      <c r="S1654" s="83" t="str">
        <f>min(R1654, offset(Sheet1!$K$9,B1654-1,0))</f>
        <v>#DIV/0!</v>
      </c>
      <c r="T1654" s="83">
        <f t="shared" si="30"/>
        <v>6472.26954</v>
      </c>
      <c r="U1654" s="83">
        <f t="shared" si="26"/>
        <v>0</v>
      </c>
      <c r="V1654" s="83" t="str">
        <f t="shared" si="27"/>
        <v>#DIV/0!</v>
      </c>
      <c r="W1654" s="83" t="str">
        <f t="shared" si="28"/>
        <v>#DIV/0!</v>
      </c>
    </row>
    <row r="1655" ht="12.75" customHeight="1">
      <c r="A1655" s="83">
        <f t="shared" si="29"/>
        <v>33.66</v>
      </c>
      <c r="B1655" s="83">
        <f>IF( ISERROR( MATCH(R1654,Sheet1!$K$9:$K$13,1) ), 1,  MATCH(R1654,Sheet1!$K$9:$K$13,1)+1)</f>
        <v>4</v>
      </c>
      <c r="C1655" s="94">
        <f>IF( ISERROR( MATCH(D1655,Sheet1!$B$25:$B$42) ), 1, MATCH(D1655,Sheet1!$B$25:$B$42))</f>
        <v>12</v>
      </c>
      <c r="D1655" s="83">
        <f>if(U1655, OFFSET(Sheet1!$P$9, 2*B1654-1, 0),T1654)</f>
        <v>6472.26954</v>
      </c>
      <c r="E1655" s="100">
        <f t="array" ref="E1655">index(Sheet1!$C$25:$H$42, C1655,B1655)</f>
        <v>169.0258934</v>
      </c>
      <c r="F1655" s="100">
        <f t="array" ref="F1655">index(Sheet1!$C$25:$H$42, C1655+1,B1655)</f>
        <v>183.1113845</v>
      </c>
      <c r="G1655" s="94">
        <f t="array" ref="G1655">index(Sheet1!$B$25:$B$42, C1655,1)</f>
        <v>6000</v>
      </c>
      <c r="H1655" s="94">
        <f t="array" ref="H1655">index(Sheet1!$B$25:$B$42, C1655+1,1)</f>
        <v>6500</v>
      </c>
      <c r="I1655" s="100">
        <f t="shared" si="17"/>
        <v>182.3301902</v>
      </c>
      <c r="J1655" s="100">
        <f t="array" ref="J1655">index(Sheet1!$F$47:$K$64, C1655,B1655)</f>
        <v>1347.9453</v>
      </c>
      <c r="K1655" s="100">
        <f t="array" ref="K1655">index(Sheet1!$F$47:$K$64, C1655+1,B1655)</f>
        <v>1289.79864</v>
      </c>
      <c r="L1655" s="102">
        <f t="shared" si="18"/>
        <v>1293.023507</v>
      </c>
      <c r="M1655" s="83">
        <f>L1655/( 0.5*Sheet1!$F$18/12)</f>
        <v>1239.935709</v>
      </c>
      <c r="N1655" s="83">
        <f t="shared" si="19"/>
        <v>0.3559964711</v>
      </c>
      <c r="O1655" s="83">
        <f t="shared" si="20"/>
        <v>625.2207685</v>
      </c>
      <c r="P1655" s="83">
        <f t="shared" si="21"/>
        <v>0.1795063935</v>
      </c>
      <c r="Q1655" s="83">
        <f t="shared" si="22"/>
        <v>1</v>
      </c>
      <c r="R1655" s="86">
        <f t="shared" si="31"/>
        <v>182.3689378</v>
      </c>
      <c r="S1655" s="83" t="str">
        <f>min(R1655, offset(Sheet1!$K$9,B1655-1,0))</f>
        <v>#DIV/0!</v>
      </c>
      <c r="T1655" s="83">
        <f t="shared" si="30"/>
        <v>6473.644983</v>
      </c>
      <c r="U1655" s="83">
        <f t="shared" si="26"/>
        <v>0</v>
      </c>
      <c r="V1655" s="83" t="str">
        <f t="shared" si="27"/>
        <v>#DIV/0!</v>
      </c>
      <c r="W1655" s="83" t="str">
        <f t="shared" si="28"/>
        <v>#DIV/0!</v>
      </c>
    </row>
    <row r="1656" ht="12.75" customHeight="1">
      <c r="A1656" s="83">
        <f t="shared" si="29"/>
        <v>33.68</v>
      </c>
      <c r="B1656" s="83">
        <f>IF( ISERROR( MATCH(R1655,Sheet1!$K$9:$K$13,1) ), 1,  MATCH(R1655,Sheet1!$K$9:$K$13,1)+1)</f>
        <v>4</v>
      </c>
      <c r="C1656" s="94">
        <f>IF( ISERROR( MATCH(D1656,Sheet1!$B$25:$B$42) ), 1, MATCH(D1656,Sheet1!$B$25:$B$42))</f>
        <v>12</v>
      </c>
      <c r="D1656" s="83">
        <f>if(U1656, OFFSET(Sheet1!$P$9, 2*B1655-1, 0),T1655)</f>
        <v>6473.644983</v>
      </c>
      <c r="E1656" s="100">
        <f t="array" ref="E1656">index(Sheet1!$C$25:$H$42, C1656,B1656)</f>
        <v>169.0258934</v>
      </c>
      <c r="F1656" s="100">
        <f t="array" ref="F1656">index(Sheet1!$C$25:$H$42, C1656+1,B1656)</f>
        <v>183.1113845</v>
      </c>
      <c r="G1656" s="94">
        <f t="array" ref="G1656">index(Sheet1!$B$25:$B$42, C1656,1)</f>
        <v>6000</v>
      </c>
      <c r="H1656" s="94">
        <f t="array" ref="H1656">index(Sheet1!$B$25:$B$42, C1656+1,1)</f>
        <v>6500</v>
      </c>
      <c r="I1656" s="100">
        <f t="shared" si="17"/>
        <v>182.3689378</v>
      </c>
      <c r="J1656" s="100">
        <f t="array" ref="J1656">index(Sheet1!$F$47:$K$64, C1656,B1656)</f>
        <v>1347.9453</v>
      </c>
      <c r="K1656" s="100">
        <f t="array" ref="K1656">index(Sheet1!$F$47:$K$64, C1656+1,B1656)</f>
        <v>1289.79864</v>
      </c>
      <c r="L1656" s="102">
        <f t="shared" si="18"/>
        <v>1292.863552</v>
      </c>
      <c r="M1656" s="83">
        <f>L1656/( 0.5*Sheet1!$F$18/12)</f>
        <v>1239.782321</v>
      </c>
      <c r="N1656" s="83">
        <f t="shared" si="19"/>
        <v>0.3559524321</v>
      </c>
      <c r="O1656" s="83">
        <f t="shared" si="20"/>
        <v>625.4865322</v>
      </c>
      <c r="P1656" s="83">
        <f t="shared" si="21"/>
        <v>0.1795826966</v>
      </c>
      <c r="Q1656" s="83">
        <f t="shared" si="22"/>
        <v>1</v>
      </c>
      <c r="R1656" s="86">
        <f t="shared" si="31"/>
        <v>182.407659</v>
      </c>
      <c r="S1656" s="83" t="str">
        <f>min(R1656, offset(Sheet1!$K$9,B1656-1,0))</f>
        <v>#DIV/0!</v>
      </c>
      <c r="T1656" s="83">
        <f t="shared" si="30"/>
        <v>6475.019489</v>
      </c>
      <c r="U1656" s="83">
        <f t="shared" si="26"/>
        <v>0</v>
      </c>
      <c r="V1656" s="83" t="str">
        <f t="shared" si="27"/>
        <v>#DIV/0!</v>
      </c>
      <c r="W1656" s="83" t="str">
        <f t="shared" si="28"/>
        <v>#DIV/0!</v>
      </c>
    </row>
    <row r="1657" ht="12.75" customHeight="1">
      <c r="A1657" s="83">
        <f t="shared" si="29"/>
        <v>33.7</v>
      </c>
      <c r="B1657" s="83">
        <f>IF( ISERROR( MATCH(R1656,Sheet1!$K$9:$K$13,1) ), 1,  MATCH(R1656,Sheet1!$K$9:$K$13,1)+1)</f>
        <v>4</v>
      </c>
      <c r="C1657" s="94">
        <f>IF( ISERROR( MATCH(D1657,Sheet1!$B$25:$B$42) ), 1, MATCH(D1657,Sheet1!$B$25:$B$42))</f>
        <v>12</v>
      </c>
      <c r="D1657" s="83">
        <f>if(U1657, OFFSET(Sheet1!$P$9, 2*B1656-1, 0),T1656)</f>
        <v>6475.019489</v>
      </c>
      <c r="E1657" s="100">
        <f t="array" ref="E1657">index(Sheet1!$C$25:$H$42, C1657,B1657)</f>
        <v>169.0258934</v>
      </c>
      <c r="F1657" s="100">
        <f t="array" ref="F1657">index(Sheet1!$C$25:$H$42, C1657+1,B1657)</f>
        <v>183.1113845</v>
      </c>
      <c r="G1657" s="94">
        <f t="array" ref="G1657">index(Sheet1!$B$25:$B$42, C1657,1)</f>
        <v>6000</v>
      </c>
      <c r="H1657" s="94">
        <f t="array" ref="H1657">index(Sheet1!$B$25:$B$42, C1657+1,1)</f>
        <v>6500</v>
      </c>
      <c r="I1657" s="100">
        <f t="shared" si="17"/>
        <v>182.407659</v>
      </c>
      <c r="J1657" s="100">
        <f t="array" ref="J1657">index(Sheet1!$F$47:$K$64, C1657,B1657)</f>
        <v>1347.9453</v>
      </c>
      <c r="K1657" s="100">
        <f t="array" ref="K1657">index(Sheet1!$F$47:$K$64, C1657+1,B1657)</f>
        <v>1289.79864</v>
      </c>
      <c r="L1657" s="102">
        <f t="shared" si="18"/>
        <v>1292.703707</v>
      </c>
      <c r="M1657" s="83">
        <f>L1657/( 0.5*Sheet1!$F$18/12)</f>
        <v>1239.629038</v>
      </c>
      <c r="N1657" s="83">
        <f t="shared" si="19"/>
        <v>0.3559084232</v>
      </c>
      <c r="O1657" s="83">
        <f t="shared" si="20"/>
        <v>625.7521711</v>
      </c>
      <c r="P1657" s="83">
        <f t="shared" si="21"/>
        <v>0.1796589639</v>
      </c>
      <c r="Q1657" s="83">
        <f t="shared" si="22"/>
        <v>1</v>
      </c>
      <c r="R1657" s="86">
        <f t="shared" si="31"/>
        <v>182.4463538</v>
      </c>
      <c r="S1657" s="83" t="str">
        <f>min(R1657, offset(Sheet1!$K$9,B1657-1,0))</f>
        <v>#DIV/0!</v>
      </c>
      <c r="T1657" s="83">
        <f t="shared" si="30"/>
        <v>6476.393057</v>
      </c>
      <c r="U1657" s="83">
        <f t="shared" si="26"/>
        <v>0</v>
      </c>
      <c r="V1657" s="83" t="str">
        <f t="shared" si="27"/>
        <v>#DIV/0!</v>
      </c>
      <c r="W1657" s="83" t="str">
        <f t="shared" si="28"/>
        <v>#DIV/0!</v>
      </c>
    </row>
    <row r="1658" ht="12.75" customHeight="1">
      <c r="A1658" s="83">
        <f t="shared" si="29"/>
        <v>33.72</v>
      </c>
      <c r="B1658" s="83">
        <f>IF( ISERROR( MATCH(R1657,Sheet1!$K$9:$K$13,1) ), 1,  MATCH(R1657,Sheet1!$K$9:$K$13,1)+1)</f>
        <v>4</v>
      </c>
      <c r="C1658" s="94">
        <f>IF( ISERROR( MATCH(D1658,Sheet1!$B$25:$B$42) ), 1, MATCH(D1658,Sheet1!$B$25:$B$42))</f>
        <v>12</v>
      </c>
      <c r="D1658" s="83">
        <f>if(U1658, OFFSET(Sheet1!$P$9, 2*B1657-1, 0),T1657)</f>
        <v>6476.393057</v>
      </c>
      <c r="E1658" s="100">
        <f t="array" ref="E1658">index(Sheet1!$C$25:$H$42, C1658,B1658)</f>
        <v>169.0258934</v>
      </c>
      <c r="F1658" s="100">
        <f t="array" ref="F1658">index(Sheet1!$C$25:$H$42, C1658+1,B1658)</f>
        <v>183.1113845</v>
      </c>
      <c r="G1658" s="94">
        <f t="array" ref="G1658">index(Sheet1!$B$25:$B$42, C1658,1)</f>
        <v>6000</v>
      </c>
      <c r="H1658" s="94">
        <f t="array" ref="H1658">index(Sheet1!$B$25:$B$42, C1658+1,1)</f>
        <v>6500</v>
      </c>
      <c r="I1658" s="100">
        <f t="shared" si="17"/>
        <v>182.4463538</v>
      </c>
      <c r="J1658" s="100">
        <f t="array" ref="J1658">index(Sheet1!$F$47:$K$64, C1658,B1658)</f>
        <v>1347.9453</v>
      </c>
      <c r="K1658" s="100">
        <f t="array" ref="K1658">index(Sheet1!$F$47:$K$64, C1658+1,B1658)</f>
        <v>1289.79864</v>
      </c>
      <c r="L1658" s="102">
        <f t="shared" si="18"/>
        <v>1292.54397</v>
      </c>
      <c r="M1658" s="83">
        <f>L1658/( 0.5*Sheet1!$F$18/12)</f>
        <v>1239.47586</v>
      </c>
      <c r="N1658" s="83">
        <f t="shared" si="19"/>
        <v>0.3558644443</v>
      </c>
      <c r="O1658" s="83">
        <f t="shared" si="20"/>
        <v>626.0176852</v>
      </c>
      <c r="P1658" s="83">
        <f t="shared" si="21"/>
        <v>0.1797351953</v>
      </c>
      <c r="Q1658" s="83">
        <f t="shared" si="22"/>
        <v>1</v>
      </c>
      <c r="R1658" s="86">
        <f t="shared" si="31"/>
        <v>182.4850222</v>
      </c>
      <c r="S1658" s="83" t="str">
        <f>min(R1658, offset(Sheet1!$K$9,B1658-1,0))</f>
        <v>#DIV/0!</v>
      </c>
      <c r="T1658" s="83">
        <f t="shared" si="30"/>
        <v>6477.765689</v>
      </c>
      <c r="U1658" s="83">
        <f t="shared" si="26"/>
        <v>0</v>
      </c>
      <c r="V1658" s="83" t="str">
        <f t="shared" si="27"/>
        <v>#DIV/0!</v>
      </c>
      <c r="W1658" s="83" t="str">
        <f t="shared" si="28"/>
        <v>#DIV/0!</v>
      </c>
    </row>
    <row r="1659" ht="12.75" customHeight="1">
      <c r="A1659" s="83">
        <f t="shared" si="29"/>
        <v>33.74</v>
      </c>
      <c r="B1659" s="83">
        <f>IF( ISERROR( MATCH(R1658,Sheet1!$K$9:$K$13,1) ), 1,  MATCH(R1658,Sheet1!$K$9:$K$13,1)+1)</f>
        <v>4</v>
      </c>
      <c r="C1659" s="94">
        <f>IF( ISERROR( MATCH(D1659,Sheet1!$B$25:$B$42) ), 1, MATCH(D1659,Sheet1!$B$25:$B$42))</f>
        <v>12</v>
      </c>
      <c r="D1659" s="83">
        <f>if(U1659, OFFSET(Sheet1!$P$9, 2*B1658-1, 0),T1658)</f>
        <v>6477.765689</v>
      </c>
      <c r="E1659" s="100">
        <f t="array" ref="E1659">index(Sheet1!$C$25:$H$42, C1659,B1659)</f>
        <v>169.0258934</v>
      </c>
      <c r="F1659" s="100">
        <f t="array" ref="F1659">index(Sheet1!$C$25:$H$42, C1659+1,B1659)</f>
        <v>183.1113845</v>
      </c>
      <c r="G1659" s="94">
        <f t="array" ref="G1659">index(Sheet1!$B$25:$B$42, C1659,1)</f>
        <v>6000</v>
      </c>
      <c r="H1659" s="94">
        <f t="array" ref="H1659">index(Sheet1!$B$25:$B$42, C1659+1,1)</f>
        <v>6500</v>
      </c>
      <c r="I1659" s="100">
        <f t="shared" si="17"/>
        <v>182.4850222</v>
      </c>
      <c r="J1659" s="100">
        <f t="array" ref="J1659">index(Sheet1!$F$47:$K$64, C1659,B1659)</f>
        <v>1347.9453</v>
      </c>
      <c r="K1659" s="100">
        <f t="array" ref="K1659">index(Sheet1!$F$47:$K$64, C1659+1,B1659)</f>
        <v>1289.79864</v>
      </c>
      <c r="L1659" s="102">
        <f t="shared" si="18"/>
        <v>1292.384342</v>
      </c>
      <c r="M1659" s="83">
        <f>L1659/( 0.5*Sheet1!$F$18/12)</f>
        <v>1239.322786</v>
      </c>
      <c r="N1659" s="83">
        <f t="shared" si="19"/>
        <v>0.3558204954</v>
      </c>
      <c r="O1659" s="83">
        <f t="shared" si="20"/>
        <v>626.2830745</v>
      </c>
      <c r="P1659" s="83">
        <f t="shared" si="21"/>
        <v>0.1798113909</v>
      </c>
      <c r="Q1659" s="83">
        <f t="shared" si="22"/>
        <v>1</v>
      </c>
      <c r="R1659" s="86">
        <f t="shared" si="31"/>
        <v>182.5236642</v>
      </c>
      <c r="S1659" s="83" t="str">
        <f>min(R1659, offset(Sheet1!$K$9,B1659-1,0))</f>
        <v>#DIV/0!</v>
      </c>
      <c r="T1659" s="83">
        <f t="shared" si="30"/>
        <v>6479.137384</v>
      </c>
      <c r="U1659" s="83">
        <f t="shared" si="26"/>
        <v>0</v>
      </c>
      <c r="V1659" s="83" t="str">
        <f t="shared" si="27"/>
        <v>#DIV/0!</v>
      </c>
      <c r="W1659" s="83" t="str">
        <f t="shared" si="28"/>
        <v>#DIV/0!</v>
      </c>
    </row>
    <row r="1660" ht="12.75" customHeight="1">
      <c r="A1660" s="83">
        <f t="shared" si="29"/>
        <v>33.76</v>
      </c>
      <c r="B1660" s="83">
        <f>IF( ISERROR( MATCH(R1659,Sheet1!$K$9:$K$13,1) ), 1,  MATCH(R1659,Sheet1!$K$9:$K$13,1)+1)</f>
        <v>4</v>
      </c>
      <c r="C1660" s="94">
        <f>IF( ISERROR( MATCH(D1660,Sheet1!$B$25:$B$42) ), 1, MATCH(D1660,Sheet1!$B$25:$B$42))</f>
        <v>12</v>
      </c>
      <c r="D1660" s="83">
        <f>if(U1660, OFFSET(Sheet1!$P$9, 2*B1659-1, 0),T1659)</f>
        <v>6479.137384</v>
      </c>
      <c r="E1660" s="100">
        <f t="array" ref="E1660">index(Sheet1!$C$25:$H$42, C1660,B1660)</f>
        <v>169.0258934</v>
      </c>
      <c r="F1660" s="100">
        <f t="array" ref="F1660">index(Sheet1!$C$25:$H$42, C1660+1,B1660)</f>
        <v>183.1113845</v>
      </c>
      <c r="G1660" s="94">
        <f t="array" ref="G1660">index(Sheet1!$B$25:$B$42, C1660,1)</f>
        <v>6000</v>
      </c>
      <c r="H1660" s="94">
        <f t="array" ref="H1660">index(Sheet1!$B$25:$B$42, C1660+1,1)</f>
        <v>6500</v>
      </c>
      <c r="I1660" s="100">
        <f t="shared" si="17"/>
        <v>182.5236642</v>
      </c>
      <c r="J1660" s="100">
        <f t="array" ref="J1660">index(Sheet1!$F$47:$K$64, C1660,B1660)</f>
        <v>1347.9453</v>
      </c>
      <c r="K1660" s="100">
        <f t="array" ref="K1660">index(Sheet1!$F$47:$K$64, C1660+1,B1660)</f>
        <v>1289.79864</v>
      </c>
      <c r="L1660" s="102">
        <f t="shared" si="18"/>
        <v>1292.224823</v>
      </c>
      <c r="M1660" s="83">
        <f>L1660/( 0.5*Sheet1!$F$18/12)</f>
        <v>1239.169816</v>
      </c>
      <c r="N1660" s="83">
        <f t="shared" si="19"/>
        <v>0.3557765765</v>
      </c>
      <c r="O1660" s="83">
        <f t="shared" si="20"/>
        <v>626.5483389</v>
      </c>
      <c r="P1660" s="83">
        <f t="shared" si="21"/>
        <v>0.1798875507</v>
      </c>
      <c r="Q1660" s="83">
        <f t="shared" si="22"/>
        <v>1</v>
      </c>
      <c r="R1660" s="86">
        <f t="shared" si="31"/>
        <v>182.5622798</v>
      </c>
      <c r="S1660" s="83" t="str">
        <f>min(R1660, offset(Sheet1!$K$9,B1660-1,0))</f>
        <v>#DIV/0!</v>
      </c>
      <c r="T1660" s="83">
        <f t="shared" si="30"/>
        <v>6480.508143</v>
      </c>
      <c r="U1660" s="83">
        <f t="shared" si="26"/>
        <v>0</v>
      </c>
      <c r="V1660" s="83" t="str">
        <f t="shared" si="27"/>
        <v>#DIV/0!</v>
      </c>
      <c r="W1660" s="83" t="str">
        <f t="shared" si="28"/>
        <v>#DIV/0!</v>
      </c>
    </row>
    <row r="1661" ht="12.75" customHeight="1">
      <c r="A1661" s="83">
        <f t="shared" si="29"/>
        <v>33.78</v>
      </c>
      <c r="B1661" s="83">
        <f>IF( ISERROR( MATCH(R1660,Sheet1!$K$9:$K$13,1) ), 1,  MATCH(R1660,Sheet1!$K$9:$K$13,1)+1)</f>
        <v>4</v>
      </c>
      <c r="C1661" s="94">
        <f>IF( ISERROR( MATCH(D1661,Sheet1!$B$25:$B$42) ), 1, MATCH(D1661,Sheet1!$B$25:$B$42))</f>
        <v>12</v>
      </c>
      <c r="D1661" s="83">
        <f>if(U1661, OFFSET(Sheet1!$P$9, 2*B1660-1, 0),T1660)</f>
        <v>6480.508143</v>
      </c>
      <c r="E1661" s="100">
        <f t="array" ref="E1661">index(Sheet1!$C$25:$H$42, C1661,B1661)</f>
        <v>169.0258934</v>
      </c>
      <c r="F1661" s="100">
        <f t="array" ref="F1661">index(Sheet1!$C$25:$H$42, C1661+1,B1661)</f>
        <v>183.1113845</v>
      </c>
      <c r="G1661" s="94">
        <f t="array" ref="G1661">index(Sheet1!$B$25:$B$42, C1661,1)</f>
        <v>6000</v>
      </c>
      <c r="H1661" s="94">
        <f t="array" ref="H1661">index(Sheet1!$B$25:$B$42, C1661+1,1)</f>
        <v>6500</v>
      </c>
      <c r="I1661" s="100">
        <f t="shared" si="17"/>
        <v>182.5622798</v>
      </c>
      <c r="J1661" s="100">
        <f t="array" ref="J1661">index(Sheet1!$F$47:$K$64, C1661,B1661)</f>
        <v>1347.9453</v>
      </c>
      <c r="K1661" s="100">
        <f t="array" ref="K1661">index(Sheet1!$F$47:$K$64, C1661+1,B1661)</f>
        <v>1289.79864</v>
      </c>
      <c r="L1661" s="102">
        <f t="shared" si="18"/>
        <v>1292.065413</v>
      </c>
      <c r="M1661" s="83">
        <f>L1661/( 0.5*Sheet1!$F$18/12)</f>
        <v>1239.016951</v>
      </c>
      <c r="N1661" s="83">
        <f t="shared" si="19"/>
        <v>0.3557326876</v>
      </c>
      <c r="O1661" s="83">
        <f t="shared" si="20"/>
        <v>626.8134785</v>
      </c>
      <c r="P1661" s="83">
        <f t="shared" si="21"/>
        <v>0.1799636746</v>
      </c>
      <c r="Q1661" s="83">
        <f t="shared" si="22"/>
        <v>1</v>
      </c>
      <c r="R1661" s="86">
        <f t="shared" si="31"/>
        <v>182.6008691</v>
      </c>
      <c r="S1661" s="83" t="str">
        <f>min(R1661, offset(Sheet1!$K$9,B1661-1,0))</f>
        <v>#DIV/0!</v>
      </c>
      <c r="T1661" s="83">
        <f t="shared" si="30"/>
        <v>6481.877967</v>
      </c>
      <c r="U1661" s="83">
        <f t="shared" si="26"/>
        <v>0</v>
      </c>
      <c r="V1661" s="83" t="str">
        <f t="shared" si="27"/>
        <v>#DIV/0!</v>
      </c>
      <c r="W1661" s="83" t="str">
        <f t="shared" si="28"/>
        <v>#DIV/0!</v>
      </c>
    </row>
    <row r="1662" ht="12.75" customHeight="1">
      <c r="A1662" s="83">
        <f t="shared" si="29"/>
        <v>33.8</v>
      </c>
      <c r="B1662" s="83">
        <f>IF( ISERROR( MATCH(R1661,Sheet1!$K$9:$K$13,1) ), 1,  MATCH(R1661,Sheet1!$K$9:$K$13,1)+1)</f>
        <v>4</v>
      </c>
      <c r="C1662" s="94">
        <f>IF( ISERROR( MATCH(D1662,Sheet1!$B$25:$B$42) ), 1, MATCH(D1662,Sheet1!$B$25:$B$42))</f>
        <v>12</v>
      </c>
      <c r="D1662" s="83">
        <f>if(U1662, OFFSET(Sheet1!$P$9, 2*B1661-1, 0),T1661)</f>
        <v>6481.877967</v>
      </c>
      <c r="E1662" s="100">
        <f t="array" ref="E1662">index(Sheet1!$C$25:$H$42, C1662,B1662)</f>
        <v>169.0258934</v>
      </c>
      <c r="F1662" s="100">
        <f t="array" ref="F1662">index(Sheet1!$C$25:$H$42, C1662+1,B1662)</f>
        <v>183.1113845</v>
      </c>
      <c r="G1662" s="94">
        <f t="array" ref="G1662">index(Sheet1!$B$25:$B$42, C1662,1)</f>
        <v>6000</v>
      </c>
      <c r="H1662" s="94">
        <f t="array" ref="H1662">index(Sheet1!$B$25:$B$42, C1662+1,1)</f>
        <v>6500</v>
      </c>
      <c r="I1662" s="100">
        <f t="shared" si="17"/>
        <v>182.6008691</v>
      </c>
      <c r="J1662" s="100">
        <f t="array" ref="J1662">index(Sheet1!$F$47:$K$64, C1662,B1662)</f>
        <v>1347.9453</v>
      </c>
      <c r="K1662" s="100">
        <f t="array" ref="K1662">index(Sheet1!$F$47:$K$64, C1662+1,B1662)</f>
        <v>1289.79864</v>
      </c>
      <c r="L1662" s="102">
        <f t="shared" si="18"/>
        <v>1291.906111</v>
      </c>
      <c r="M1662" s="83">
        <f>L1662/( 0.5*Sheet1!$F$18/12)</f>
        <v>1238.86419</v>
      </c>
      <c r="N1662" s="83">
        <f t="shared" si="19"/>
        <v>0.3556888286</v>
      </c>
      <c r="O1662" s="83">
        <f t="shared" si="20"/>
        <v>627.0784932</v>
      </c>
      <c r="P1662" s="83">
        <f t="shared" si="21"/>
        <v>0.1800397626</v>
      </c>
      <c r="Q1662" s="83">
        <f t="shared" si="22"/>
        <v>1</v>
      </c>
      <c r="R1662" s="86">
        <f t="shared" si="31"/>
        <v>182.639432</v>
      </c>
      <c r="S1662" s="83" t="str">
        <f>min(R1662, offset(Sheet1!$K$9,B1662-1,0))</f>
        <v>#DIV/0!</v>
      </c>
      <c r="T1662" s="83">
        <f t="shared" si="30"/>
        <v>6483.246856</v>
      </c>
      <c r="U1662" s="83">
        <f t="shared" si="26"/>
        <v>0</v>
      </c>
      <c r="V1662" s="83" t="str">
        <f t="shared" si="27"/>
        <v>#DIV/0!</v>
      </c>
      <c r="W1662" s="83" t="str">
        <f t="shared" si="28"/>
        <v>#DIV/0!</v>
      </c>
    </row>
    <row r="1663" ht="12.75" customHeight="1">
      <c r="A1663" s="83">
        <f t="shared" si="29"/>
        <v>33.82</v>
      </c>
      <c r="B1663" s="83">
        <f>IF( ISERROR( MATCH(R1662,Sheet1!$K$9:$K$13,1) ), 1,  MATCH(R1662,Sheet1!$K$9:$K$13,1)+1)</f>
        <v>4</v>
      </c>
      <c r="C1663" s="94">
        <f>IF( ISERROR( MATCH(D1663,Sheet1!$B$25:$B$42) ), 1, MATCH(D1663,Sheet1!$B$25:$B$42))</f>
        <v>12</v>
      </c>
      <c r="D1663" s="83">
        <f>if(U1663, OFFSET(Sheet1!$P$9, 2*B1662-1, 0),T1662)</f>
        <v>6483.246856</v>
      </c>
      <c r="E1663" s="100">
        <f t="array" ref="E1663">index(Sheet1!$C$25:$H$42, C1663,B1663)</f>
        <v>169.0258934</v>
      </c>
      <c r="F1663" s="100">
        <f t="array" ref="F1663">index(Sheet1!$C$25:$H$42, C1663+1,B1663)</f>
        <v>183.1113845</v>
      </c>
      <c r="G1663" s="94">
        <f t="array" ref="G1663">index(Sheet1!$B$25:$B$42, C1663,1)</f>
        <v>6000</v>
      </c>
      <c r="H1663" s="94">
        <f t="array" ref="H1663">index(Sheet1!$B$25:$B$42, C1663+1,1)</f>
        <v>6500</v>
      </c>
      <c r="I1663" s="100">
        <f t="shared" si="17"/>
        <v>182.639432</v>
      </c>
      <c r="J1663" s="100">
        <f t="array" ref="J1663">index(Sheet1!$F$47:$K$64, C1663,B1663)</f>
        <v>1347.9453</v>
      </c>
      <c r="K1663" s="100">
        <f t="array" ref="K1663">index(Sheet1!$F$47:$K$64, C1663+1,B1663)</f>
        <v>1289.79864</v>
      </c>
      <c r="L1663" s="102">
        <f t="shared" si="18"/>
        <v>1291.746919</v>
      </c>
      <c r="M1663" s="83">
        <f>L1663/( 0.5*Sheet1!$F$18/12)</f>
        <v>1238.711533</v>
      </c>
      <c r="N1663" s="83">
        <f t="shared" si="19"/>
        <v>0.3556449995</v>
      </c>
      <c r="O1663" s="83">
        <f t="shared" si="20"/>
        <v>627.343383</v>
      </c>
      <c r="P1663" s="83">
        <f t="shared" si="21"/>
        <v>0.1801158148</v>
      </c>
      <c r="Q1663" s="83">
        <f t="shared" si="22"/>
        <v>1</v>
      </c>
      <c r="R1663" s="86">
        <f t="shared" si="31"/>
        <v>182.6779687</v>
      </c>
      <c r="S1663" s="83" t="str">
        <f>min(R1663, offset(Sheet1!$K$9,B1663-1,0))</f>
        <v>#DIV/0!</v>
      </c>
      <c r="T1663" s="83">
        <f t="shared" si="30"/>
        <v>6484.614811</v>
      </c>
      <c r="U1663" s="83">
        <f t="shared" si="26"/>
        <v>0</v>
      </c>
      <c r="V1663" s="83" t="str">
        <f t="shared" si="27"/>
        <v>#DIV/0!</v>
      </c>
      <c r="W1663" s="83" t="str">
        <f t="shared" si="28"/>
        <v>#DIV/0!</v>
      </c>
    </row>
    <row r="1664" ht="12.75" customHeight="1">
      <c r="A1664" s="83">
        <f t="shared" si="29"/>
        <v>33.84</v>
      </c>
      <c r="B1664" s="83">
        <f>IF( ISERROR( MATCH(R1663,Sheet1!$K$9:$K$13,1) ), 1,  MATCH(R1663,Sheet1!$K$9:$K$13,1)+1)</f>
        <v>4</v>
      </c>
      <c r="C1664" s="94">
        <f>IF( ISERROR( MATCH(D1664,Sheet1!$B$25:$B$42) ), 1, MATCH(D1664,Sheet1!$B$25:$B$42))</f>
        <v>12</v>
      </c>
      <c r="D1664" s="83">
        <f>if(U1664, OFFSET(Sheet1!$P$9, 2*B1663-1, 0),T1663)</f>
        <v>6484.614811</v>
      </c>
      <c r="E1664" s="100">
        <f t="array" ref="E1664">index(Sheet1!$C$25:$H$42, C1664,B1664)</f>
        <v>169.0258934</v>
      </c>
      <c r="F1664" s="100">
        <f t="array" ref="F1664">index(Sheet1!$C$25:$H$42, C1664+1,B1664)</f>
        <v>183.1113845</v>
      </c>
      <c r="G1664" s="94">
        <f t="array" ref="G1664">index(Sheet1!$B$25:$B$42, C1664,1)</f>
        <v>6000</v>
      </c>
      <c r="H1664" s="94">
        <f t="array" ref="H1664">index(Sheet1!$B$25:$B$42, C1664+1,1)</f>
        <v>6500</v>
      </c>
      <c r="I1664" s="100">
        <f t="shared" si="17"/>
        <v>182.6779687</v>
      </c>
      <c r="J1664" s="100">
        <f t="array" ref="J1664">index(Sheet1!$F$47:$K$64, C1664,B1664)</f>
        <v>1347.9453</v>
      </c>
      <c r="K1664" s="100">
        <f t="array" ref="K1664">index(Sheet1!$F$47:$K$64, C1664+1,B1664)</f>
        <v>1289.79864</v>
      </c>
      <c r="L1664" s="102">
        <f t="shared" si="18"/>
        <v>1291.587835</v>
      </c>
      <c r="M1664" s="83">
        <f>L1664/( 0.5*Sheet1!$F$18/12)</f>
        <v>1238.558981</v>
      </c>
      <c r="N1664" s="83">
        <f t="shared" si="19"/>
        <v>0.3556012003</v>
      </c>
      <c r="O1664" s="83">
        <f t="shared" si="20"/>
        <v>627.6081478</v>
      </c>
      <c r="P1664" s="83">
        <f t="shared" si="21"/>
        <v>0.1801918311</v>
      </c>
      <c r="Q1664" s="83">
        <f t="shared" si="22"/>
        <v>1</v>
      </c>
      <c r="R1664" s="86">
        <f t="shared" si="31"/>
        <v>182.716479</v>
      </c>
      <c r="S1664" s="83" t="str">
        <f>min(R1664, offset(Sheet1!$K$9,B1664-1,0))</f>
        <v>#DIV/0!</v>
      </c>
      <c r="T1664" s="83">
        <f t="shared" si="30"/>
        <v>6485.981833</v>
      </c>
      <c r="U1664" s="83">
        <f t="shared" si="26"/>
        <v>0</v>
      </c>
      <c r="V1664" s="83" t="str">
        <f t="shared" si="27"/>
        <v>#DIV/0!</v>
      </c>
      <c r="W1664" s="83" t="str">
        <f t="shared" si="28"/>
        <v>#DIV/0!</v>
      </c>
    </row>
    <row r="1665" ht="12.75" customHeight="1">
      <c r="A1665" s="83">
        <f t="shared" si="29"/>
        <v>33.86</v>
      </c>
      <c r="B1665" s="83">
        <f>IF( ISERROR( MATCH(R1664,Sheet1!$K$9:$K$13,1) ), 1,  MATCH(R1664,Sheet1!$K$9:$K$13,1)+1)</f>
        <v>4</v>
      </c>
      <c r="C1665" s="94">
        <f>IF( ISERROR( MATCH(D1665,Sheet1!$B$25:$B$42) ), 1, MATCH(D1665,Sheet1!$B$25:$B$42))</f>
        <v>12</v>
      </c>
      <c r="D1665" s="83">
        <f>if(U1665, OFFSET(Sheet1!$P$9, 2*B1664-1, 0),T1664)</f>
        <v>6485.981833</v>
      </c>
      <c r="E1665" s="100">
        <f t="array" ref="E1665">index(Sheet1!$C$25:$H$42, C1665,B1665)</f>
        <v>169.0258934</v>
      </c>
      <c r="F1665" s="100">
        <f t="array" ref="F1665">index(Sheet1!$C$25:$H$42, C1665+1,B1665)</f>
        <v>183.1113845</v>
      </c>
      <c r="G1665" s="94">
        <f t="array" ref="G1665">index(Sheet1!$B$25:$B$42, C1665,1)</f>
        <v>6000</v>
      </c>
      <c r="H1665" s="94">
        <f t="array" ref="H1665">index(Sheet1!$B$25:$B$42, C1665+1,1)</f>
        <v>6500</v>
      </c>
      <c r="I1665" s="100">
        <f t="shared" si="17"/>
        <v>182.716479</v>
      </c>
      <c r="J1665" s="100">
        <f t="array" ref="J1665">index(Sheet1!$F$47:$K$64, C1665,B1665)</f>
        <v>1347.9453</v>
      </c>
      <c r="K1665" s="100">
        <f t="array" ref="K1665">index(Sheet1!$F$47:$K$64, C1665+1,B1665)</f>
        <v>1289.79864</v>
      </c>
      <c r="L1665" s="102">
        <f t="shared" si="18"/>
        <v>1291.428859</v>
      </c>
      <c r="M1665" s="83">
        <f>L1665/( 0.5*Sheet1!$F$18/12)</f>
        <v>1238.406532</v>
      </c>
      <c r="N1665" s="83">
        <f t="shared" si="19"/>
        <v>0.355557431</v>
      </c>
      <c r="O1665" s="83">
        <f t="shared" si="20"/>
        <v>627.8727878</v>
      </c>
      <c r="P1665" s="83">
        <f t="shared" si="21"/>
        <v>0.1802678116</v>
      </c>
      <c r="Q1665" s="83">
        <f t="shared" si="22"/>
        <v>1</v>
      </c>
      <c r="R1665" s="86">
        <f t="shared" si="31"/>
        <v>182.754963</v>
      </c>
      <c r="S1665" s="83" t="str">
        <f>min(R1665, offset(Sheet1!$K$9,B1665-1,0))</f>
        <v>#DIV/0!</v>
      </c>
      <c r="T1665" s="83">
        <f t="shared" si="30"/>
        <v>6487.34792</v>
      </c>
      <c r="U1665" s="83">
        <f t="shared" si="26"/>
        <v>0</v>
      </c>
      <c r="V1665" s="83" t="str">
        <f t="shared" si="27"/>
        <v>#DIV/0!</v>
      </c>
      <c r="W1665" s="83" t="str">
        <f t="shared" si="28"/>
        <v>#DIV/0!</v>
      </c>
    </row>
    <row r="1666" ht="12.75" customHeight="1">
      <c r="A1666" s="83">
        <f t="shared" si="29"/>
        <v>33.88</v>
      </c>
      <c r="B1666" s="83">
        <f>IF( ISERROR( MATCH(R1665,Sheet1!$K$9:$K$13,1) ), 1,  MATCH(R1665,Sheet1!$K$9:$K$13,1)+1)</f>
        <v>4</v>
      </c>
      <c r="C1666" s="94">
        <f>IF( ISERROR( MATCH(D1666,Sheet1!$B$25:$B$42) ), 1, MATCH(D1666,Sheet1!$B$25:$B$42))</f>
        <v>12</v>
      </c>
      <c r="D1666" s="83">
        <f>if(U1666, OFFSET(Sheet1!$P$9, 2*B1665-1, 0),T1665)</f>
        <v>6487.34792</v>
      </c>
      <c r="E1666" s="100">
        <f t="array" ref="E1666">index(Sheet1!$C$25:$H$42, C1666,B1666)</f>
        <v>169.0258934</v>
      </c>
      <c r="F1666" s="100">
        <f t="array" ref="F1666">index(Sheet1!$C$25:$H$42, C1666+1,B1666)</f>
        <v>183.1113845</v>
      </c>
      <c r="G1666" s="94">
        <f t="array" ref="G1666">index(Sheet1!$B$25:$B$42, C1666,1)</f>
        <v>6000</v>
      </c>
      <c r="H1666" s="94">
        <f t="array" ref="H1666">index(Sheet1!$B$25:$B$42, C1666+1,1)</f>
        <v>6500</v>
      </c>
      <c r="I1666" s="100">
        <f t="shared" si="17"/>
        <v>182.754963</v>
      </c>
      <c r="J1666" s="100">
        <f t="array" ref="J1666">index(Sheet1!$F$47:$K$64, C1666,B1666)</f>
        <v>1347.9453</v>
      </c>
      <c r="K1666" s="100">
        <f t="array" ref="K1666">index(Sheet1!$F$47:$K$64, C1666+1,B1666)</f>
        <v>1289.79864</v>
      </c>
      <c r="L1666" s="102">
        <f t="shared" si="18"/>
        <v>1291.269992</v>
      </c>
      <c r="M1666" s="83">
        <f>L1666/( 0.5*Sheet1!$F$18/12)</f>
        <v>1238.254188</v>
      </c>
      <c r="N1666" s="83">
        <f t="shared" si="19"/>
        <v>0.3555136917</v>
      </c>
      <c r="O1666" s="83">
        <f t="shared" si="20"/>
        <v>628.1373028</v>
      </c>
      <c r="P1666" s="83">
        <f t="shared" si="21"/>
        <v>0.1803437562</v>
      </c>
      <c r="Q1666" s="83">
        <f t="shared" si="22"/>
        <v>1</v>
      </c>
      <c r="R1666" s="86">
        <f t="shared" si="31"/>
        <v>182.7934208</v>
      </c>
      <c r="S1666" s="83" t="str">
        <f>min(R1666, offset(Sheet1!$K$9,B1666-1,0))</f>
        <v>#DIV/0!</v>
      </c>
      <c r="T1666" s="83">
        <f t="shared" si="30"/>
        <v>6488.713076</v>
      </c>
      <c r="U1666" s="83">
        <f t="shared" si="26"/>
        <v>0</v>
      </c>
      <c r="V1666" s="83" t="str">
        <f t="shared" si="27"/>
        <v>#DIV/0!</v>
      </c>
      <c r="W1666" s="83" t="str">
        <f t="shared" si="28"/>
        <v>#DIV/0!</v>
      </c>
    </row>
    <row r="1667" ht="12.75" customHeight="1">
      <c r="A1667" s="83">
        <f t="shared" si="29"/>
        <v>33.9</v>
      </c>
      <c r="B1667" s="83">
        <f>IF( ISERROR( MATCH(R1666,Sheet1!$K$9:$K$13,1) ), 1,  MATCH(R1666,Sheet1!$K$9:$K$13,1)+1)</f>
        <v>4</v>
      </c>
      <c r="C1667" s="94">
        <f>IF( ISERROR( MATCH(D1667,Sheet1!$B$25:$B$42) ), 1, MATCH(D1667,Sheet1!$B$25:$B$42))</f>
        <v>12</v>
      </c>
      <c r="D1667" s="83">
        <f>if(U1667, OFFSET(Sheet1!$P$9, 2*B1666-1, 0),T1666)</f>
        <v>6488.713076</v>
      </c>
      <c r="E1667" s="100">
        <f t="array" ref="E1667">index(Sheet1!$C$25:$H$42, C1667,B1667)</f>
        <v>169.0258934</v>
      </c>
      <c r="F1667" s="100">
        <f t="array" ref="F1667">index(Sheet1!$C$25:$H$42, C1667+1,B1667)</f>
        <v>183.1113845</v>
      </c>
      <c r="G1667" s="94">
        <f t="array" ref="G1667">index(Sheet1!$B$25:$B$42, C1667,1)</f>
        <v>6000</v>
      </c>
      <c r="H1667" s="94">
        <f t="array" ref="H1667">index(Sheet1!$B$25:$B$42, C1667+1,1)</f>
        <v>6500</v>
      </c>
      <c r="I1667" s="100">
        <f t="shared" si="17"/>
        <v>182.7934208</v>
      </c>
      <c r="J1667" s="100">
        <f t="array" ref="J1667">index(Sheet1!$F$47:$K$64, C1667,B1667)</f>
        <v>1347.9453</v>
      </c>
      <c r="K1667" s="100">
        <f t="array" ref="K1667">index(Sheet1!$F$47:$K$64, C1667+1,B1667)</f>
        <v>1289.79864</v>
      </c>
      <c r="L1667" s="102">
        <f t="shared" si="18"/>
        <v>1291.111234</v>
      </c>
      <c r="M1667" s="83">
        <f>L1667/( 0.5*Sheet1!$F$18/12)</f>
        <v>1238.101948</v>
      </c>
      <c r="N1667" s="83">
        <f t="shared" si="19"/>
        <v>0.3554699821</v>
      </c>
      <c r="O1667" s="83">
        <f t="shared" si="20"/>
        <v>628.4016929</v>
      </c>
      <c r="P1667" s="83">
        <f t="shared" si="21"/>
        <v>0.1804196649</v>
      </c>
      <c r="Q1667" s="83">
        <f t="shared" si="22"/>
        <v>1</v>
      </c>
      <c r="R1667" s="86">
        <f t="shared" si="31"/>
        <v>182.8318523</v>
      </c>
      <c r="S1667" s="83" t="str">
        <f>min(R1667, offset(Sheet1!$K$9,B1667-1,0))</f>
        <v>#DIV/0!</v>
      </c>
      <c r="T1667" s="83">
        <f t="shared" si="30"/>
        <v>6490.077299</v>
      </c>
      <c r="U1667" s="83">
        <f t="shared" si="26"/>
        <v>0</v>
      </c>
      <c r="V1667" s="83" t="str">
        <f t="shared" si="27"/>
        <v>#DIV/0!</v>
      </c>
      <c r="W1667" s="83" t="str">
        <f t="shared" si="28"/>
        <v>#DIV/0!</v>
      </c>
    </row>
    <row r="1668" ht="12.75" customHeight="1">
      <c r="A1668" s="83">
        <f t="shared" si="29"/>
        <v>33.92</v>
      </c>
      <c r="B1668" s="83">
        <f>IF( ISERROR( MATCH(R1667,Sheet1!$K$9:$K$13,1) ), 1,  MATCH(R1667,Sheet1!$K$9:$K$13,1)+1)</f>
        <v>4</v>
      </c>
      <c r="C1668" s="94">
        <f>IF( ISERROR( MATCH(D1668,Sheet1!$B$25:$B$42) ), 1, MATCH(D1668,Sheet1!$B$25:$B$42))</f>
        <v>12</v>
      </c>
      <c r="D1668" s="83">
        <f>if(U1668, OFFSET(Sheet1!$P$9, 2*B1667-1, 0),T1667)</f>
        <v>6490.077299</v>
      </c>
      <c r="E1668" s="100">
        <f t="array" ref="E1668">index(Sheet1!$C$25:$H$42, C1668,B1668)</f>
        <v>169.0258934</v>
      </c>
      <c r="F1668" s="100">
        <f t="array" ref="F1668">index(Sheet1!$C$25:$H$42, C1668+1,B1668)</f>
        <v>183.1113845</v>
      </c>
      <c r="G1668" s="94">
        <f t="array" ref="G1668">index(Sheet1!$B$25:$B$42, C1668,1)</f>
        <v>6000</v>
      </c>
      <c r="H1668" s="94">
        <f t="array" ref="H1668">index(Sheet1!$B$25:$B$42, C1668+1,1)</f>
        <v>6500</v>
      </c>
      <c r="I1668" s="100">
        <f t="shared" si="17"/>
        <v>182.8318523</v>
      </c>
      <c r="J1668" s="100">
        <f t="array" ref="J1668">index(Sheet1!$F$47:$K$64, C1668,B1668)</f>
        <v>1347.9453</v>
      </c>
      <c r="K1668" s="100">
        <f t="array" ref="K1668">index(Sheet1!$F$47:$K$64, C1668+1,B1668)</f>
        <v>1289.79864</v>
      </c>
      <c r="L1668" s="102">
        <f t="shared" si="18"/>
        <v>1290.952584</v>
      </c>
      <c r="M1668" s="83">
        <f>L1668/( 0.5*Sheet1!$F$18/12)</f>
        <v>1237.949811</v>
      </c>
      <c r="N1668" s="83">
        <f t="shared" si="19"/>
        <v>0.3554263025</v>
      </c>
      <c r="O1668" s="83">
        <f t="shared" si="20"/>
        <v>628.6659579</v>
      </c>
      <c r="P1668" s="83">
        <f t="shared" si="21"/>
        <v>0.1804955377</v>
      </c>
      <c r="Q1668" s="83">
        <f t="shared" si="22"/>
        <v>1</v>
      </c>
      <c r="R1668" s="86">
        <f t="shared" si="31"/>
        <v>182.8702576</v>
      </c>
      <c r="S1668" s="83" t="str">
        <f>min(R1668, offset(Sheet1!$K$9,B1668-1,0))</f>
        <v>#DIV/0!</v>
      </c>
      <c r="T1668" s="83">
        <f t="shared" si="30"/>
        <v>6491.44059</v>
      </c>
      <c r="U1668" s="83">
        <f t="shared" si="26"/>
        <v>0</v>
      </c>
      <c r="V1668" s="83" t="str">
        <f t="shared" si="27"/>
        <v>#DIV/0!</v>
      </c>
      <c r="W1668" s="83" t="str">
        <f t="shared" si="28"/>
        <v>#DIV/0!</v>
      </c>
    </row>
    <row r="1669" ht="12.75" customHeight="1">
      <c r="A1669" s="83">
        <f t="shared" si="29"/>
        <v>33.94</v>
      </c>
      <c r="B1669" s="83">
        <f>IF( ISERROR( MATCH(R1668,Sheet1!$K$9:$K$13,1) ), 1,  MATCH(R1668,Sheet1!$K$9:$K$13,1)+1)</f>
        <v>4</v>
      </c>
      <c r="C1669" s="94">
        <f>IF( ISERROR( MATCH(D1669,Sheet1!$B$25:$B$42) ), 1, MATCH(D1669,Sheet1!$B$25:$B$42))</f>
        <v>12</v>
      </c>
      <c r="D1669" s="83">
        <f>if(U1669, OFFSET(Sheet1!$P$9, 2*B1668-1, 0),T1668)</f>
        <v>6491.44059</v>
      </c>
      <c r="E1669" s="100">
        <f t="array" ref="E1669">index(Sheet1!$C$25:$H$42, C1669,B1669)</f>
        <v>169.0258934</v>
      </c>
      <c r="F1669" s="100">
        <f t="array" ref="F1669">index(Sheet1!$C$25:$H$42, C1669+1,B1669)</f>
        <v>183.1113845</v>
      </c>
      <c r="G1669" s="94">
        <f t="array" ref="G1669">index(Sheet1!$B$25:$B$42, C1669,1)</f>
        <v>6000</v>
      </c>
      <c r="H1669" s="94">
        <f t="array" ref="H1669">index(Sheet1!$B$25:$B$42, C1669+1,1)</f>
        <v>6500</v>
      </c>
      <c r="I1669" s="100">
        <f t="shared" si="17"/>
        <v>182.8702576</v>
      </c>
      <c r="J1669" s="100">
        <f t="array" ref="J1669">index(Sheet1!$F$47:$K$64, C1669,B1669)</f>
        <v>1347.9453</v>
      </c>
      <c r="K1669" s="100">
        <f t="array" ref="K1669">index(Sheet1!$F$47:$K$64, C1669+1,B1669)</f>
        <v>1289.79864</v>
      </c>
      <c r="L1669" s="102">
        <f t="shared" si="18"/>
        <v>1290.794042</v>
      </c>
      <c r="M1669" s="83">
        <f>L1669/( 0.5*Sheet1!$F$18/12)</f>
        <v>1237.797779</v>
      </c>
      <c r="N1669" s="83">
        <f t="shared" si="19"/>
        <v>0.3553826526</v>
      </c>
      <c r="O1669" s="83">
        <f t="shared" si="20"/>
        <v>628.930098</v>
      </c>
      <c r="P1669" s="83">
        <f t="shared" si="21"/>
        <v>0.1805713747</v>
      </c>
      <c r="Q1669" s="83">
        <f t="shared" si="22"/>
        <v>1</v>
      </c>
      <c r="R1669" s="86">
        <f t="shared" si="31"/>
        <v>182.9086366</v>
      </c>
      <c r="S1669" s="83" t="str">
        <f>min(R1669, offset(Sheet1!$K$9,B1669-1,0))</f>
        <v>#DIV/0!</v>
      </c>
      <c r="T1669" s="83">
        <f t="shared" si="30"/>
        <v>6492.80295</v>
      </c>
      <c r="U1669" s="83">
        <f t="shared" si="26"/>
        <v>0</v>
      </c>
      <c r="V1669" s="83" t="str">
        <f t="shared" si="27"/>
        <v>#DIV/0!</v>
      </c>
      <c r="W1669" s="83" t="str">
        <f t="shared" si="28"/>
        <v>#DIV/0!</v>
      </c>
    </row>
    <row r="1670" ht="12.75" customHeight="1">
      <c r="A1670" s="83">
        <f t="shared" si="29"/>
        <v>33.96</v>
      </c>
      <c r="B1670" s="83">
        <f>IF( ISERROR( MATCH(R1669,Sheet1!$K$9:$K$13,1) ), 1,  MATCH(R1669,Sheet1!$K$9:$K$13,1)+1)</f>
        <v>4</v>
      </c>
      <c r="C1670" s="94">
        <f>IF( ISERROR( MATCH(D1670,Sheet1!$B$25:$B$42) ), 1, MATCH(D1670,Sheet1!$B$25:$B$42))</f>
        <v>12</v>
      </c>
      <c r="D1670" s="83">
        <f>if(U1670, OFFSET(Sheet1!$P$9, 2*B1669-1, 0),T1669)</f>
        <v>6492.80295</v>
      </c>
      <c r="E1670" s="100">
        <f t="array" ref="E1670">index(Sheet1!$C$25:$H$42, C1670,B1670)</f>
        <v>169.0258934</v>
      </c>
      <c r="F1670" s="100">
        <f t="array" ref="F1670">index(Sheet1!$C$25:$H$42, C1670+1,B1670)</f>
        <v>183.1113845</v>
      </c>
      <c r="G1670" s="94">
        <f t="array" ref="G1670">index(Sheet1!$B$25:$B$42, C1670,1)</f>
        <v>6000</v>
      </c>
      <c r="H1670" s="94">
        <f t="array" ref="H1670">index(Sheet1!$B$25:$B$42, C1670+1,1)</f>
        <v>6500</v>
      </c>
      <c r="I1670" s="100">
        <f t="shared" si="17"/>
        <v>182.9086366</v>
      </c>
      <c r="J1670" s="100">
        <f t="array" ref="J1670">index(Sheet1!$F$47:$K$64, C1670,B1670)</f>
        <v>1347.9453</v>
      </c>
      <c r="K1670" s="100">
        <f t="array" ref="K1670">index(Sheet1!$F$47:$K$64, C1670+1,B1670)</f>
        <v>1289.79864</v>
      </c>
      <c r="L1670" s="102">
        <f t="shared" si="18"/>
        <v>1290.635609</v>
      </c>
      <c r="M1670" s="83">
        <f>L1670/( 0.5*Sheet1!$F$18/12)</f>
        <v>1237.64585</v>
      </c>
      <c r="N1670" s="83">
        <f t="shared" si="19"/>
        <v>0.3553390326</v>
      </c>
      <c r="O1670" s="83">
        <f t="shared" si="20"/>
        <v>629.1941131</v>
      </c>
      <c r="P1670" s="83">
        <f t="shared" si="21"/>
        <v>0.1806471758</v>
      </c>
      <c r="Q1670" s="83">
        <f t="shared" si="22"/>
        <v>1</v>
      </c>
      <c r="R1670" s="86">
        <f t="shared" si="31"/>
        <v>182.9469894</v>
      </c>
      <c r="S1670" s="83" t="str">
        <f>min(R1670, offset(Sheet1!$K$9,B1670-1,0))</f>
        <v>#DIV/0!</v>
      </c>
      <c r="T1670" s="83">
        <f t="shared" si="30"/>
        <v>6494.164379</v>
      </c>
      <c r="U1670" s="83">
        <f t="shared" si="26"/>
        <v>0</v>
      </c>
      <c r="V1670" s="83" t="str">
        <f t="shared" si="27"/>
        <v>#DIV/0!</v>
      </c>
      <c r="W1670" s="83" t="str">
        <f t="shared" si="28"/>
        <v>#DIV/0!</v>
      </c>
    </row>
    <row r="1671" ht="12.75" customHeight="1">
      <c r="A1671" s="83">
        <f t="shared" si="29"/>
        <v>33.98</v>
      </c>
      <c r="B1671" s="83">
        <f>IF( ISERROR( MATCH(R1670,Sheet1!$K$9:$K$13,1) ), 1,  MATCH(R1670,Sheet1!$K$9:$K$13,1)+1)</f>
        <v>4</v>
      </c>
      <c r="C1671" s="94">
        <f>IF( ISERROR( MATCH(D1671,Sheet1!$B$25:$B$42) ), 1, MATCH(D1671,Sheet1!$B$25:$B$42))</f>
        <v>12</v>
      </c>
      <c r="D1671" s="83">
        <f>if(U1671, OFFSET(Sheet1!$P$9, 2*B1670-1, 0),T1670)</f>
        <v>6494.164379</v>
      </c>
      <c r="E1671" s="100">
        <f t="array" ref="E1671">index(Sheet1!$C$25:$H$42, C1671,B1671)</f>
        <v>169.0258934</v>
      </c>
      <c r="F1671" s="100">
        <f t="array" ref="F1671">index(Sheet1!$C$25:$H$42, C1671+1,B1671)</f>
        <v>183.1113845</v>
      </c>
      <c r="G1671" s="94">
        <f t="array" ref="G1671">index(Sheet1!$B$25:$B$42, C1671,1)</f>
        <v>6000</v>
      </c>
      <c r="H1671" s="94">
        <f t="array" ref="H1671">index(Sheet1!$B$25:$B$42, C1671+1,1)</f>
        <v>6500</v>
      </c>
      <c r="I1671" s="100">
        <f t="shared" si="17"/>
        <v>182.9469894</v>
      </c>
      <c r="J1671" s="100">
        <f t="array" ref="J1671">index(Sheet1!$F$47:$K$64, C1671,B1671)</f>
        <v>1347.9453</v>
      </c>
      <c r="K1671" s="100">
        <f t="array" ref="K1671">index(Sheet1!$F$47:$K$64, C1671+1,B1671)</f>
        <v>1289.79864</v>
      </c>
      <c r="L1671" s="102">
        <f t="shared" si="18"/>
        <v>1290.477284</v>
      </c>
      <c r="M1671" s="83">
        <f>L1671/( 0.5*Sheet1!$F$18/12)</f>
        <v>1237.494026</v>
      </c>
      <c r="N1671" s="83">
        <f t="shared" si="19"/>
        <v>0.3552954424</v>
      </c>
      <c r="O1671" s="83">
        <f t="shared" si="20"/>
        <v>629.4580032</v>
      </c>
      <c r="P1671" s="83">
        <f t="shared" si="21"/>
        <v>0.1807229409</v>
      </c>
      <c r="Q1671" s="83">
        <f t="shared" si="22"/>
        <v>1</v>
      </c>
      <c r="R1671" s="86">
        <f t="shared" si="31"/>
        <v>182.985316</v>
      </c>
      <c r="S1671" s="83" t="str">
        <f>min(R1671, offset(Sheet1!$K$9,B1671-1,0))</f>
        <v>#DIV/0!</v>
      </c>
      <c r="T1671" s="83">
        <f t="shared" si="30"/>
        <v>6495.524879</v>
      </c>
      <c r="U1671" s="83">
        <f t="shared" si="26"/>
        <v>0</v>
      </c>
      <c r="V1671" s="83" t="str">
        <f t="shared" si="27"/>
        <v>#DIV/0!</v>
      </c>
      <c r="W1671" s="83" t="str">
        <f t="shared" si="28"/>
        <v>#DIV/0!</v>
      </c>
    </row>
    <row r="1672" ht="12.75" customHeight="1">
      <c r="A1672" s="83">
        <f t="shared" si="29"/>
        <v>34</v>
      </c>
      <c r="B1672" s="83">
        <f>IF( ISERROR( MATCH(R1671,Sheet1!$K$9:$K$13,1) ), 1,  MATCH(R1671,Sheet1!$K$9:$K$13,1)+1)</f>
        <v>4</v>
      </c>
      <c r="C1672" s="94">
        <f>IF( ISERROR( MATCH(D1672,Sheet1!$B$25:$B$42) ), 1, MATCH(D1672,Sheet1!$B$25:$B$42))</f>
        <v>12</v>
      </c>
      <c r="D1672" s="83">
        <f>if(U1672, OFFSET(Sheet1!$P$9, 2*B1671-1, 0),T1671)</f>
        <v>6495.524879</v>
      </c>
      <c r="E1672" s="100">
        <f t="array" ref="E1672">index(Sheet1!$C$25:$H$42, C1672,B1672)</f>
        <v>169.0258934</v>
      </c>
      <c r="F1672" s="100">
        <f t="array" ref="F1672">index(Sheet1!$C$25:$H$42, C1672+1,B1672)</f>
        <v>183.1113845</v>
      </c>
      <c r="G1672" s="94">
        <f t="array" ref="G1672">index(Sheet1!$B$25:$B$42, C1672,1)</f>
        <v>6000</v>
      </c>
      <c r="H1672" s="94">
        <f t="array" ref="H1672">index(Sheet1!$B$25:$B$42, C1672+1,1)</f>
        <v>6500</v>
      </c>
      <c r="I1672" s="100">
        <f t="shared" si="17"/>
        <v>182.985316</v>
      </c>
      <c r="J1672" s="100">
        <f t="array" ref="J1672">index(Sheet1!$F$47:$K$64, C1672,B1672)</f>
        <v>1347.9453</v>
      </c>
      <c r="K1672" s="100">
        <f t="array" ref="K1672">index(Sheet1!$F$47:$K$64, C1672+1,B1672)</f>
        <v>1289.79864</v>
      </c>
      <c r="L1672" s="102">
        <f t="shared" si="18"/>
        <v>1290.319067</v>
      </c>
      <c r="M1672" s="83">
        <f>L1672/( 0.5*Sheet1!$F$18/12)</f>
        <v>1237.342305</v>
      </c>
      <c r="N1672" s="83">
        <f t="shared" si="19"/>
        <v>0.3552518819</v>
      </c>
      <c r="O1672" s="83">
        <f t="shared" si="20"/>
        <v>629.7217683</v>
      </c>
      <c r="P1672" s="83">
        <f t="shared" si="21"/>
        <v>0.1807986702</v>
      </c>
      <c r="Q1672" s="83">
        <f t="shared" si="22"/>
        <v>1</v>
      </c>
      <c r="R1672" s="86">
        <f t="shared" si="31"/>
        <v>183.0236164</v>
      </c>
      <c r="S1672" s="83" t="str">
        <f>min(R1672, offset(Sheet1!$K$9,B1672-1,0))</f>
        <v>#DIV/0!</v>
      </c>
      <c r="T1672" s="83">
        <f t="shared" si="30"/>
        <v>6496.884448</v>
      </c>
      <c r="U1672" s="83">
        <f t="shared" si="26"/>
        <v>0</v>
      </c>
      <c r="V1672" s="83" t="str">
        <f t="shared" si="27"/>
        <v>#DIV/0!</v>
      </c>
      <c r="W1672" s="83" t="str">
        <f t="shared" si="28"/>
        <v>#DIV/0!</v>
      </c>
    </row>
    <row r="1673" ht="12.75" customHeight="1">
      <c r="A1673" s="83">
        <f t="shared" si="29"/>
        <v>34.02</v>
      </c>
      <c r="B1673" s="83">
        <f>IF( ISERROR( MATCH(R1672,Sheet1!$K$9:$K$13,1) ), 1,  MATCH(R1672,Sheet1!$K$9:$K$13,1)+1)</f>
        <v>4</v>
      </c>
      <c r="C1673" s="94">
        <f>IF( ISERROR( MATCH(D1673,Sheet1!$B$25:$B$42) ), 1, MATCH(D1673,Sheet1!$B$25:$B$42))</f>
        <v>12</v>
      </c>
      <c r="D1673" s="83">
        <f>if(U1673, OFFSET(Sheet1!$P$9, 2*B1672-1, 0),T1672)</f>
        <v>6496.884448</v>
      </c>
      <c r="E1673" s="100">
        <f t="array" ref="E1673">index(Sheet1!$C$25:$H$42, C1673,B1673)</f>
        <v>169.0258934</v>
      </c>
      <c r="F1673" s="100">
        <f t="array" ref="F1673">index(Sheet1!$C$25:$H$42, C1673+1,B1673)</f>
        <v>183.1113845</v>
      </c>
      <c r="G1673" s="94">
        <f t="array" ref="G1673">index(Sheet1!$B$25:$B$42, C1673,1)</f>
        <v>6000</v>
      </c>
      <c r="H1673" s="94">
        <f t="array" ref="H1673">index(Sheet1!$B$25:$B$42, C1673+1,1)</f>
        <v>6500</v>
      </c>
      <c r="I1673" s="100">
        <f t="shared" si="17"/>
        <v>183.0236164</v>
      </c>
      <c r="J1673" s="100">
        <f t="array" ref="J1673">index(Sheet1!$F$47:$K$64, C1673,B1673)</f>
        <v>1347.9453</v>
      </c>
      <c r="K1673" s="100">
        <f t="array" ref="K1673">index(Sheet1!$F$47:$K$64, C1673+1,B1673)</f>
        <v>1289.79864</v>
      </c>
      <c r="L1673" s="102">
        <f t="shared" si="18"/>
        <v>1290.160958</v>
      </c>
      <c r="M1673" s="83">
        <f>L1673/( 0.5*Sheet1!$F$18/12)</f>
        <v>1237.190687</v>
      </c>
      <c r="N1673" s="83">
        <f t="shared" si="19"/>
        <v>0.3552083512</v>
      </c>
      <c r="O1673" s="83">
        <f t="shared" si="20"/>
        <v>629.9854083</v>
      </c>
      <c r="P1673" s="83">
        <f t="shared" si="21"/>
        <v>0.1808743636</v>
      </c>
      <c r="Q1673" s="83">
        <f t="shared" si="22"/>
        <v>1</v>
      </c>
      <c r="R1673" s="86">
        <f t="shared" si="31"/>
        <v>183.0618906</v>
      </c>
      <c r="S1673" s="83" t="str">
        <f>min(R1673, offset(Sheet1!$K$9,B1673-1,0))</f>
        <v>#DIV/0!</v>
      </c>
      <c r="T1673" s="83">
        <f t="shared" si="30"/>
        <v>6498.243089</v>
      </c>
      <c r="U1673" s="83">
        <f t="shared" si="26"/>
        <v>0</v>
      </c>
      <c r="V1673" s="83" t="str">
        <f t="shared" si="27"/>
        <v>#DIV/0!</v>
      </c>
      <c r="W1673" s="83" t="str">
        <f t="shared" si="28"/>
        <v>#DIV/0!</v>
      </c>
    </row>
    <row r="1674" ht="12.75" customHeight="1">
      <c r="A1674" s="83">
        <f t="shared" si="29"/>
        <v>34.04</v>
      </c>
      <c r="B1674" s="83">
        <f>IF( ISERROR( MATCH(R1673,Sheet1!$K$9:$K$13,1) ), 1,  MATCH(R1673,Sheet1!$K$9:$K$13,1)+1)</f>
        <v>4</v>
      </c>
      <c r="C1674" s="94">
        <f>IF( ISERROR( MATCH(D1674,Sheet1!$B$25:$B$42) ), 1, MATCH(D1674,Sheet1!$B$25:$B$42))</f>
        <v>12</v>
      </c>
      <c r="D1674" s="83">
        <f>if(U1674, OFFSET(Sheet1!$P$9, 2*B1673-1, 0),T1673)</f>
        <v>6498.243089</v>
      </c>
      <c r="E1674" s="100">
        <f t="array" ref="E1674">index(Sheet1!$C$25:$H$42, C1674,B1674)</f>
        <v>169.0258934</v>
      </c>
      <c r="F1674" s="100">
        <f t="array" ref="F1674">index(Sheet1!$C$25:$H$42, C1674+1,B1674)</f>
        <v>183.1113845</v>
      </c>
      <c r="G1674" s="94">
        <f t="array" ref="G1674">index(Sheet1!$B$25:$B$42, C1674,1)</f>
        <v>6000</v>
      </c>
      <c r="H1674" s="94">
        <f t="array" ref="H1674">index(Sheet1!$B$25:$B$42, C1674+1,1)</f>
        <v>6500</v>
      </c>
      <c r="I1674" s="100">
        <f t="shared" si="17"/>
        <v>183.0618906</v>
      </c>
      <c r="J1674" s="100">
        <f t="array" ref="J1674">index(Sheet1!$F$47:$K$64, C1674,B1674)</f>
        <v>1347.9453</v>
      </c>
      <c r="K1674" s="100">
        <f t="array" ref="K1674">index(Sheet1!$F$47:$K$64, C1674+1,B1674)</f>
        <v>1289.79864</v>
      </c>
      <c r="L1674" s="102">
        <f t="shared" si="18"/>
        <v>1290.002957</v>
      </c>
      <c r="M1674" s="83">
        <f>L1674/( 0.5*Sheet1!$F$18/12)</f>
        <v>1237.039174</v>
      </c>
      <c r="N1674" s="83">
        <f t="shared" si="19"/>
        <v>0.3551648503</v>
      </c>
      <c r="O1674" s="83">
        <f t="shared" si="20"/>
        <v>630.2489233</v>
      </c>
      <c r="P1674" s="83">
        <f t="shared" si="21"/>
        <v>0.180950021</v>
      </c>
      <c r="Q1674" s="83">
        <f t="shared" si="22"/>
        <v>1</v>
      </c>
      <c r="R1674" s="86">
        <f t="shared" si="31"/>
        <v>183.1001387</v>
      </c>
      <c r="S1674" s="83" t="str">
        <f>min(R1674, offset(Sheet1!$K$9,B1674-1,0))</f>
        <v>#DIV/0!</v>
      </c>
      <c r="T1674" s="83">
        <f t="shared" si="30"/>
        <v>6499.6008</v>
      </c>
      <c r="U1674" s="83">
        <f t="shared" si="26"/>
        <v>0</v>
      </c>
      <c r="V1674" s="83" t="str">
        <f t="shared" si="27"/>
        <v>#DIV/0!</v>
      </c>
      <c r="W1674" s="83" t="str">
        <f t="shared" si="28"/>
        <v>#DIV/0!</v>
      </c>
    </row>
    <row r="1675" ht="12.75" customHeight="1">
      <c r="A1675" s="83">
        <f t="shared" si="29"/>
        <v>34.06</v>
      </c>
      <c r="B1675" s="83">
        <f>IF( ISERROR( MATCH(R1674,Sheet1!$K$9:$K$13,1) ), 1,  MATCH(R1674,Sheet1!$K$9:$K$13,1)+1)</f>
        <v>4</v>
      </c>
      <c r="C1675" s="94">
        <f>IF( ISERROR( MATCH(D1675,Sheet1!$B$25:$B$42) ), 1, MATCH(D1675,Sheet1!$B$25:$B$42))</f>
        <v>12</v>
      </c>
      <c r="D1675" s="83">
        <f>if(U1675, OFFSET(Sheet1!$P$9, 2*B1674-1, 0),T1674)</f>
        <v>6499.6008</v>
      </c>
      <c r="E1675" s="100">
        <f t="array" ref="E1675">index(Sheet1!$C$25:$H$42, C1675,B1675)</f>
        <v>169.0258934</v>
      </c>
      <c r="F1675" s="100">
        <f t="array" ref="F1675">index(Sheet1!$C$25:$H$42, C1675+1,B1675)</f>
        <v>183.1113845</v>
      </c>
      <c r="G1675" s="94">
        <f t="array" ref="G1675">index(Sheet1!$B$25:$B$42, C1675,1)</f>
        <v>6000</v>
      </c>
      <c r="H1675" s="94">
        <f t="array" ref="H1675">index(Sheet1!$B$25:$B$42, C1675+1,1)</f>
        <v>6500</v>
      </c>
      <c r="I1675" s="100">
        <f t="shared" si="17"/>
        <v>183.1001387</v>
      </c>
      <c r="J1675" s="100">
        <f t="array" ref="J1675">index(Sheet1!$F$47:$K$64, C1675,B1675)</f>
        <v>1347.9453</v>
      </c>
      <c r="K1675" s="100">
        <f t="array" ref="K1675">index(Sheet1!$F$47:$K$64, C1675+1,B1675)</f>
        <v>1289.79864</v>
      </c>
      <c r="L1675" s="102">
        <f t="shared" si="18"/>
        <v>1289.845064</v>
      </c>
      <c r="M1675" s="83">
        <f>L1675/( 0.5*Sheet1!$F$18/12)</f>
        <v>1236.887763</v>
      </c>
      <c r="N1675" s="83">
        <f t="shared" si="19"/>
        <v>0.3551213791</v>
      </c>
      <c r="O1675" s="83">
        <f t="shared" si="20"/>
        <v>630.5123131</v>
      </c>
      <c r="P1675" s="83">
        <f t="shared" si="21"/>
        <v>0.1810256426</v>
      </c>
      <c r="Q1675" s="83">
        <f t="shared" si="22"/>
        <v>1</v>
      </c>
      <c r="R1675" s="86">
        <f t="shared" si="31"/>
        <v>183.1383606</v>
      </c>
      <c r="S1675" s="83" t="str">
        <f>min(R1675, offset(Sheet1!$K$9,B1675-1,0))</f>
        <v>#DIV/0!</v>
      </c>
      <c r="T1675" s="83">
        <f t="shared" si="30"/>
        <v>6500.957584</v>
      </c>
      <c r="U1675" s="83">
        <f t="shared" si="26"/>
        <v>0</v>
      </c>
      <c r="V1675" s="83" t="str">
        <f t="shared" si="27"/>
        <v>#DIV/0!</v>
      </c>
      <c r="W1675" s="83" t="str">
        <f t="shared" si="28"/>
        <v>#DIV/0!</v>
      </c>
    </row>
    <row r="1676" ht="12.75" customHeight="1">
      <c r="A1676" s="83">
        <f t="shared" si="29"/>
        <v>34.08</v>
      </c>
      <c r="B1676" s="83">
        <f>IF( ISERROR( MATCH(R1675,Sheet1!$K$9:$K$13,1) ), 1,  MATCH(R1675,Sheet1!$K$9:$K$13,1)+1)</f>
        <v>4</v>
      </c>
      <c r="C1676" s="94">
        <f>IF( ISERROR( MATCH(D1676,Sheet1!$B$25:$B$42) ), 1, MATCH(D1676,Sheet1!$B$25:$B$42))</f>
        <v>13</v>
      </c>
      <c r="D1676" s="83">
        <f>if(U1676, OFFSET(Sheet1!$P$9, 2*B1675-1, 0),T1675)</f>
        <v>6500.957584</v>
      </c>
      <c r="E1676" s="100">
        <f t="array" ref="E1676">index(Sheet1!$C$25:$H$42, C1676,B1676)</f>
        <v>183.1113845</v>
      </c>
      <c r="F1676" s="100">
        <f t="array" ref="F1676">index(Sheet1!$C$25:$H$42, C1676+1,B1676)</f>
        <v>197.1968757</v>
      </c>
      <c r="G1676" s="94">
        <f t="array" ref="G1676">index(Sheet1!$B$25:$B$42, C1676,1)</f>
        <v>6500</v>
      </c>
      <c r="H1676" s="94">
        <f t="array" ref="H1676">index(Sheet1!$B$25:$B$42, C1676+1,1)</f>
        <v>7000</v>
      </c>
      <c r="I1676" s="100">
        <f t="shared" si="17"/>
        <v>183.1383606</v>
      </c>
      <c r="J1676" s="100">
        <f t="array" ref="J1676">index(Sheet1!$F$47:$K$64, C1676,B1676)</f>
        <v>1289.79864</v>
      </c>
      <c r="K1676" s="100">
        <f t="array" ref="K1676">index(Sheet1!$F$47:$K$64, C1676+1,B1676)</f>
        <v>1168.21926</v>
      </c>
      <c r="L1676" s="102">
        <f t="shared" si="18"/>
        <v>1289.565795</v>
      </c>
      <c r="M1676" s="83">
        <f>L1676/( 0.5*Sheet1!$F$18/12)</f>
        <v>1236.61996</v>
      </c>
      <c r="N1676" s="83">
        <f t="shared" si="19"/>
        <v>0.3550444904</v>
      </c>
      <c r="O1676" s="83">
        <f t="shared" si="20"/>
        <v>630.775578</v>
      </c>
      <c r="P1676" s="83">
        <f t="shared" si="21"/>
        <v>0.1811012282</v>
      </c>
      <c r="Q1676" s="83">
        <f t="shared" si="22"/>
        <v>1</v>
      </c>
      <c r="R1676" s="86">
        <f t="shared" si="31"/>
        <v>183.1765491</v>
      </c>
      <c r="S1676" s="83" t="str">
        <f>min(R1676, offset(Sheet1!$K$9,B1676-1,0))</f>
        <v>#DIV/0!</v>
      </c>
      <c r="T1676" s="83">
        <f t="shared" si="30"/>
        <v>6502.313179</v>
      </c>
      <c r="U1676" s="83">
        <f t="shared" si="26"/>
        <v>0</v>
      </c>
      <c r="V1676" s="83" t="str">
        <f t="shared" si="27"/>
        <v>#DIV/0!</v>
      </c>
      <c r="W1676" s="83" t="str">
        <f t="shared" si="28"/>
        <v>#DIV/0!</v>
      </c>
    </row>
    <row r="1677" ht="12.75" customHeight="1">
      <c r="A1677" s="83">
        <f t="shared" si="29"/>
        <v>34.1</v>
      </c>
      <c r="B1677" s="83">
        <f>IF( ISERROR( MATCH(R1676,Sheet1!$K$9:$K$13,1) ), 1,  MATCH(R1676,Sheet1!$K$9:$K$13,1)+1)</f>
        <v>4</v>
      </c>
      <c r="C1677" s="94">
        <f>IF( ISERROR( MATCH(D1677,Sheet1!$B$25:$B$42) ), 1, MATCH(D1677,Sheet1!$B$25:$B$42))</f>
        <v>13</v>
      </c>
      <c r="D1677" s="83">
        <f>if(U1677, OFFSET(Sheet1!$P$9, 2*B1676-1, 0),T1676)</f>
        <v>6502.313179</v>
      </c>
      <c r="E1677" s="100">
        <f t="array" ref="E1677">index(Sheet1!$C$25:$H$42, C1677,B1677)</f>
        <v>183.1113845</v>
      </c>
      <c r="F1677" s="100">
        <f t="array" ref="F1677">index(Sheet1!$C$25:$H$42, C1677+1,B1677)</f>
        <v>197.1968757</v>
      </c>
      <c r="G1677" s="94">
        <f t="array" ref="G1677">index(Sheet1!$B$25:$B$42, C1677,1)</f>
        <v>6500</v>
      </c>
      <c r="H1677" s="94">
        <f t="array" ref="H1677">index(Sheet1!$B$25:$B$42, C1677+1,1)</f>
        <v>7000</v>
      </c>
      <c r="I1677" s="100">
        <f t="shared" si="17"/>
        <v>183.1765491</v>
      </c>
      <c r="J1677" s="100">
        <f t="array" ref="J1677">index(Sheet1!$F$47:$K$64, C1677,B1677)</f>
        <v>1289.79864</v>
      </c>
      <c r="K1677" s="100">
        <f t="array" ref="K1677">index(Sheet1!$F$47:$K$64, C1677+1,B1677)</f>
        <v>1168.21926</v>
      </c>
      <c r="L1677" s="102">
        <f t="shared" si="18"/>
        <v>1289.23617</v>
      </c>
      <c r="M1677" s="83">
        <f>L1677/( 0.5*Sheet1!$F$18/12)</f>
        <v>1236.303869</v>
      </c>
      <c r="N1677" s="83">
        <f t="shared" si="19"/>
        <v>0.3549537378</v>
      </c>
      <c r="O1677" s="83">
        <f t="shared" si="20"/>
        <v>631.0386671</v>
      </c>
      <c r="P1677" s="83">
        <f t="shared" si="21"/>
        <v>0.1811767634</v>
      </c>
      <c r="Q1677" s="83">
        <f t="shared" si="22"/>
        <v>1</v>
      </c>
      <c r="R1677" s="86">
        <f t="shared" si="31"/>
        <v>183.214701</v>
      </c>
      <c r="S1677" s="83" t="str">
        <f>min(R1677, offset(Sheet1!$K$9,B1677-1,0))</f>
        <v>#DIV/0!</v>
      </c>
      <c r="T1677" s="83">
        <f t="shared" si="30"/>
        <v>6503.667479</v>
      </c>
      <c r="U1677" s="83">
        <f t="shared" si="26"/>
        <v>0</v>
      </c>
      <c r="V1677" s="83" t="str">
        <f t="shared" si="27"/>
        <v>#DIV/0!</v>
      </c>
      <c r="W1677" s="83" t="str">
        <f t="shared" si="28"/>
        <v>#DIV/0!</v>
      </c>
    </row>
    <row r="1678" ht="12.75" customHeight="1">
      <c r="A1678" s="83">
        <f t="shared" si="29"/>
        <v>34.12</v>
      </c>
      <c r="B1678" s="83">
        <f>IF( ISERROR( MATCH(R1677,Sheet1!$K$9:$K$13,1) ), 1,  MATCH(R1677,Sheet1!$K$9:$K$13,1)+1)</f>
        <v>4</v>
      </c>
      <c r="C1678" s="94">
        <f>IF( ISERROR( MATCH(D1678,Sheet1!$B$25:$B$42) ), 1, MATCH(D1678,Sheet1!$B$25:$B$42))</f>
        <v>13</v>
      </c>
      <c r="D1678" s="83">
        <f>if(U1678, OFFSET(Sheet1!$P$9, 2*B1677-1, 0),T1677)</f>
        <v>6503.667479</v>
      </c>
      <c r="E1678" s="100">
        <f t="array" ref="E1678">index(Sheet1!$C$25:$H$42, C1678,B1678)</f>
        <v>183.1113845</v>
      </c>
      <c r="F1678" s="100">
        <f t="array" ref="F1678">index(Sheet1!$C$25:$H$42, C1678+1,B1678)</f>
        <v>197.1968757</v>
      </c>
      <c r="G1678" s="94">
        <f t="array" ref="G1678">index(Sheet1!$B$25:$B$42, C1678,1)</f>
        <v>6500</v>
      </c>
      <c r="H1678" s="94">
        <f t="array" ref="H1678">index(Sheet1!$B$25:$B$42, C1678+1,1)</f>
        <v>7000</v>
      </c>
      <c r="I1678" s="100">
        <f t="shared" si="17"/>
        <v>183.214701</v>
      </c>
      <c r="J1678" s="100">
        <f t="array" ref="J1678">index(Sheet1!$F$47:$K$64, C1678,B1678)</f>
        <v>1289.79864</v>
      </c>
      <c r="K1678" s="100">
        <f t="array" ref="K1678">index(Sheet1!$F$47:$K$64, C1678+1,B1678)</f>
        <v>1168.21926</v>
      </c>
      <c r="L1678" s="102">
        <f t="shared" si="18"/>
        <v>1288.90686</v>
      </c>
      <c r="M1678" s="83">
        <f>L1678/( 0.5*Sheet1!$F$18/12)</f>
        <v>1235.988079</v>
      </c>
      <c r="N1678" s="83">
        <f t="shared" si="19"/>
        <v>0.3548630719</v>
      </c>
      <c r="O1678" s="83">
        <f t="shared" si="20"/>
        <v>631.3015595</v>
      </c>
      <c r="P1678" s="83">
        <f t="shared" si="21"/>
        <v>0.1812522422</v>
      </c>
      <c r="Q1678" s="83">
        <f t="shared" si="22"/>
        <v>1</v>
      </c>
      <c r="R1678" s="86">
        <f t="shared" si="31"/>
        <v>183.2528165</v>
      </c>
      <c r="S1678" s="83" t="str">
        <f>min(R1678, offset(Sheet1!$K$9,B1678-1,0))</f>
        <v>#DIV/0!</v>
      </c>
      <c r="T1678" s="83">
        <f t="shared" si="30"/>
        <v>6505.020483</v>
      </c>
      <c r="U1678" s="83">
        <f t="shared" si="26"/>
        <v>0</v>
      </c>
      <c r="V1678" s="83" t="str">
        <f t="shared" si="27"/>
        <v>#DIV/0!</v>
      </c>
      <c r="W1678" s="83" t="str">
        <f t="shared" si="28"/>
        <v>#DIV/0!</v>
      </c>
    </row>
    <row r="1679" ht="12.75" customHeight="1">
      <c r="A1679" s="83">
        <f t="shared" si="29"/>
        <v>34.14</v>
      </c>
      <c r="B1679" s="83">
        <f>IF( ISERROR( MATCH(R1678,Sheet1!$K$9:$K$13,1) ), 1,  MATCH(R1678,Sheet1!$K$9:$K$13,1)+1)</f>
        <v>4</v>
      </c>
      <c r="C1679" s="94">
        <f>IF( ISERROR( MATCH(D1679,Sheet1!$B$25:$B$42) ), 1, MATCH(D1679,Sheet1!$B$25:$B$42))</f>
        <v>13</v>
      </c>
      <c r="D1679" s="83">
        <f>if(U1679, OFFSET(Sheet1!$P$9, 2*B1678-1, 0),T1678)</f>
        <v>6505.020483</v>
      </c>
      <c r="E1679" s="100">
        <f t="array" ref="E1679">index(Sheet1!$C$25:$H$42, C1679,B1679)</f>
        <v>183.1113845</v>
      </c>
      <c r="F1679" s="100">
        <f t="array" ref="F1679">index(Sheet1!$C$25:$H$42, C1679+1,B1679)</f>
        <v>197.1968757</v>
      </c>
      <c r="G1679" s="94">
        <f t="array" ref="G1679">index(Sheet1!$B$25:$B$42, C1679,1)</f>
        <v>6500</v>
      </c>
      <c r="H1679" s="94">
        <f t="array" ref="H1679">index(Sheet1!$B$25:$B$42, C1679+1,1)</f>
        <v>7000</v>
      </c>
      <c r="I1679" s="100">
        <f t="shared" si="17"/>
        <v>183.2528165</v>
      </c>
      <c r="J1679" s="100">
        <f t="array" ref="J1679">index(Sheet1!$F$47:$K$64, C1679,B1679)</f>
        <v>1289.79864</v>
      </c>
      <c r="K1679" s="100">
        <f t="array" ref="K1679">index(Sheet1!$F$47:$K$64, C1679+1,B1679)</f>
        <v>1168.21926</v>
      </c>
      <c r="L1679" s="102">
        <f t="shared" si="18"/>
        <v>1288.577866</v>
      </c>
      <c r="M1679" s="83">
        <f>L1679/( 0.5*Sheet1!$F$18/12)</f>
        <v>1235.672592</v>
      </c>
      <c r="N1679" s="83">
        <f t="shared" si="19"/>
        <v>0.3547724927</v>
      </c>
      <c r="O1679" s="83">
        <f t="shared" si="20"/>
        <v>631.5642552</v>
      </c>
      <c r="P1679" s="83">
        <f t="shared" si="21"/>
        <v>0.1813276644</v>
      </c>
      <c r="Q1679" s="83">
        <f t="shared" si="22"/>
        <v>1</v>
      </c>
      <c r="R1679" s="86">
        <f t="shared" si="31"/>
        <v>183.2908955</v>
      </c>
      <c r="S1679" s="83" t="str">
        <f>min(R1679, offset(Sheet1!$K$9,B1679-1,0))</f>
        <v>#DIV/0!</v>
      </c>
      <c r="T1679" s="83">
        <f t="shared" si="30"/>
        <v>6506.372194</v>
      </c>
      <c r="U1679" s="83">
        <f t="shared" si="26"/>
        <v>0</v>
      </c>
      <c r="V1679" s="83" t="str">
        <f t="shared" si="27"/>
        <v>#DIV/0!</v>
      </c>
      <c r="W1679" s="83" t="str">
        <f t="shared" si="28"/>
        <v>#DIV/0!</v>
      </c>
    </row>
    <row r="1680" ht="12.75" customHeight="1">
      <c r="A1680" s="83">
        <f t="shared" si="29"/>
        <v>34.16</v>
      </c>
      <c r="B1680" s="83">
        <f>IF( ISERROR( MATCH(R1679,Sheet1!$K$9:$K$13,1) ), 1,  MATCH(R1679,Sheet1!$K$9:$K$13,1)+1)</f>
        <v>4</v>
      </c>
      <c r="C1680" s="94">
        <f>IF( ISERROR( MATCH(D1680,Sheet1!$B$25:$B$42) ), 1, MATCH(D1680,Sheet1!$B$25:$B$42))</f>
        <v>13</v>
      </c>
      <c r="D1680" s="83">
        <f>if(U1680, OFFSET(Sheet1!$P$9, 2*B1679-1, 0),T1679)</f>
        <v>6506.372194</v>
      </c>
      <c r="E1680" s="100">
        <f t="array" ref="E1680">index(Sheet1!$C$25:$H$42, C1680,B1680)</f>
        <v>183.1113845</v>
      </c>
      <c r="F1680" s="100">
        <f t="array" ref="F1680">index(Sheet1!$C$25:$H$42, C1680+1,B1680)</f>
        <v>197.1968757</v>
      </c>
      <c r="G1680" s="94">
        <f t="array" ref="G1680">index(Sheet1!$B$25:$B$42, C1680,1)</f>
        <v>6500</v>
      </c>
      <c r="H1680" s="94">
        <f t="array" ref="H1680">index(Sheet1!$B$25:$B$42, C1680+1,1)</f>
        <v>7000</v>
      </c>
      <c r="I1680" s="100">
        <f t="shared" si="17"/>
        <v>183.2908955</v>
      </c>
      <c r="J1680" s="100">
        <f t="array" ref="J1680">index(Sheet1!$F$47:$K$64, C1680,B1680)</f>
        <v>1289.79864</v>
      </c>
      <c r="K1680" s="100">
        <f t="array" ref="K1680">index(Sheet1!$F$47:$K$64, C1680+1,B1680)</f>
        <v>1168.21926</v>
      </c>
      <c r="L1680" s="102">
        <f t="shared" si="18"/>
        <v>1288.249185</v>
      </c>
      <c r="M1680" s="83">
        <f>L1680/( 0.5*Sheet1!$F$18/12)</f>
        <v>1235.357406</v>
      </c>
      <c r="N1680" s="83">
        <f t="shared" si="19"/>
        <v>0.3546820001</v>
      </c>
      <c r="O1680" s="83">
        <f t="shared" si="20"/>
        <v>631.8267543</v>
      </c>
      <c r="P1680" s="83">
        <f t="shared" si="21"/>
        <v>0.1814030302</v>
      </c>
      <c r="Q1680" s="83">
        <f t="shared" si="22"/>
        <v>1</v>
      </c>
      <c r="R1680" s="86">
        <f t="shared" si="31"/>
        <v>183.3289381</v>
      </c>
      <c r="S1680" s="83" t="str">
        <f>min(R1680, offset(Sheet1!$K$9,B1680-1,0))</f>
        <v>#DIV/0!</v>
      </c>
      <c r="T1680" s="83">
        <f t="shared" si="30"/>
        <v>6507.722613</v>
      </c>
      <c r="U1680" s="83">
        <f t="shared" si="26"/>
        <v>0</v>
      </c>
      <c r="V1680" s="83" t="str">
        <f t="shared" si="27"/>
        <v>#DIV/0!</v>
      </c>
      <c r="W1680" s="83" t="str">
        <f t="shared" si="28"/>
        <v>#DIV/0!</v>
      </c>
    </row>
    <row r="1681" ht="12.75" customHeight="1">
      <c r="A1681" s="83">
        <f t="shared" si="29"/>
        <v>34.18</v>
      </c>
      <c r="B1681" s="83">
        <f>IF( ISERROR( MATCH(R1680,Sheet1!$K$9:$K$13,1) ), 1,  MATCH(R1680,Sheet1!$K$9:$K$13,1)+1)</f>
        <v>4</v>
      </c>
      <c r="C1681" s="94">
        <f>IF( ISERROR( MATCH(D1681,Sheet1!$B$25:$B$42) ), 1, MATCH(D1681,Sheet1!$B$25:$B$42))</f>
        <v>13</v>
      </c>
      <c r="D1681" s="83">
        <f>if(U1681, OFFSET(Sheet1!$P$9, 2*B1680-1, 0),T1680)</f>
        <v>6507.722613</v>
      </c>
      <c r="E1681" s="100">
        <f t="array" ref="E1681">index(Sheet1!$C$25:$H$42, C1681,B1681)</f>
        <v>183.1113845</v>
      </c>
      <c r="F1681" s="100">
        <f t="array" ref="F1681">index(Sheet1!$C$25:$H$42, C1681+1,B1681)</f>
        <v>197.1968757</v>
      </c>
      <c r="G1681" s="94">
        <f t="array" ref="G1681">index(Sheet1!$B$25:$B$42, C1681,1)</f>
        <v>6500</v>
      </c>
      <c r="H1681" s="94">
        <f t="array" ref="H1681">index(Sheet1!$B$25:$B$42, C1681+1,1)</f>
        <v>7000</v>
      </c>
      <c r="I1681" s="100">
        <f t="shared" si="17"/>
        <v>183.3289381</v>
      </c>
      <c r="J1681" s="100">
        <f t="array" ref="J1681">index(Sheet1!$F$47:$K$64, C1681,B1681)</f>
        <v>1289.79864</v>
      </c>
      <c r="K1681" s="100">
        <f t="array" ref="K1681">index(Sheet1!$F$47:$K$64, C1681+1,B1681)</f>
        <v>1168.21926</v>
      </c>
      <c r="L1681" s="102">
        <f t="shared" si="18"/>
        <v>1287.920819</v>
      </c>
      <c r="M1681" s="83">
        <f>L1681/( 0.5*Sheet1!$F$18/12)</f>
        <v>1235.042522</v>
      </c>
      <c r="N1681" s="83">
        <f t="shared" si="19"/>
        <v>0.3545915941</v>
      </c>
      <c r="O1681" s="83">
        <f t="shared" si="20"/>
        <v>632.0890568</v>
      </c>
      <c r="P1681" s="83">
        <f t="shared" si="21"/>
        <v>0.1814783396</v>
      </c>
      <c r="Q1681" s="83">
        <f t="shared" si="22"/>
        <v>1</v>
      </c>
      <c r="R1681" s="86">
        <f t="shared" si="31"/>
        <v>183.3669444</v>
      </c>
      <c r="S1681" s="83" t="str">
        <f>min(R1681, offset(Sheet1!$K$9,B1681-1,0))</f>
        <v>#DIV/0!</v>
      </c>
      <c r="T1681" s="83">
        <f t="shared" si="30"/>
        <v>6509.071739</v>
      </c>
      <c r="U1681" s="83">
        <f t="shared" si="26"/>
        <v>0</v>
      </c>
      <c r="V1681" s="83" t="str">
        <f t="shared" si="27"/>
        <v>#DIV/0!</v>
      </c>
      <c r="W1681" s="83" t="str">
        <f t="shared" si="28"/>
        <v>#DIV/0!</v>
      </c>
    </row>
    <row r="1682" ht="12.75" customHeight="1">
      <c r="A1682" s="83">
        <f t="shared" si="29"/>
        <v>34.2</v>
      </c>
      <c r="B1682" s="83">
        <f>IF( ISERROR( MATCH(R1681,Sheet1!$K$9:$K$13,1) ), 1,  MATCH(R1681,Sheet1!$K$9:$K$13,1)+1)</f>
        <v>4</v>
      </c>
      <c r="C1682" s="94">
        <f>IF( ISERROR( MATCH(D1682,Sheet1!$B$25:$B$42) ), 1, MATCH(D1682,Sheet1!$B$25:$B$42))</f>
        <v>13</v>
      </c>
      <c r="D1682" s="83">
        <f>if(U1682, OFFSET(Sheet1!$P$9, 2*B1681-1, 0),T1681)</f>
        <v>6509.071739</v>
      </c>
      <c r="E1682" s="100">
        <f t="array" ref="E1682">index(Sheet1!$C$25:$H$42, C1682,B1682)</f>
        <v>183.1113845</v>
      </c>
      <c r="F1682" s="100">
        <f t="array" ref="F1682">index(Sheet1!$C$25:$H$42, C1682+1,B1682)</f>
        <v>197.1968757</v>
      </c>
      <c r="G1682" s="94">
        <f t="array" ref="G1682">index(Sheet1!$B$25:$B$42, C1682,1)</f>
        <v>6500</v>
      </c>
      <c r="H1682" s="94">
        <f t="array" ref="H1682">index(Sheet1!$B$25:$B$42, C1682+1,1)</f>
        <v>7000</v>
      </c>
      <c r="I1682" s="100">
        <f t="shared" si="17"/>
        <v>183.3669444</v>
      </c>
      <c r="J1682" s="100">
        <f t="array" ref="J1682">index(Sheet1!$F$47:$K$64, C1682,B1682)</f>
        <v>1289.79864</v>
      </c>
      <c r="K1682" s="100">
        <f t="array" ref="K1682">index(Sheet1!$F$47:$K$64, C1682+1,B1682)</f>
        <v>1168.21926</v>
      </c>
      <c r="L1682" s="102">
        <f t="shared" si="18"/>
        <v>1287.592767</v>
      </c>
      <c r="M1682" s="83">
        <f>L1682/( 0.5*Sheet1!$F$18/12)</f>
        <v>1234.727939</v>
      </c>
      <c r="N1682" s="83">
        <f t="shared" si="19"/>
        <v>0.3545012745</v>
      </c>
      <c r="O1682" s="83">
        <f t="shared" si="20"/>
        <v>632.3511628</v>
      </c>
      <c r="P1682" s="83">
        <f t="shared" si="21"/>
        <v>0.1815535925</v>
      </c>
      <c r="Q1682" s="83">
        <f t="shared" si="22"/>
        <v>1</v>
      </c>
      <c r="R1682" s="86">
        <f t="shared" si="31"/>
        <v>183.4049142</v>
      </c>
      <c r="S1682" s="83" t="str">
        <f>min(R1682, offset(Sheet1!$K$9,B1682-1,0))</f>
        <v>#DIV/0!</v>
      </c>
      <c r="T1682" s="83">
        <f t="shared" si="30"/>
        <v>6510.419576</v>
      </c>
      <c r="U1682" s="83">
        <f t="shared" si="26"/>
        <v>0</v>
      </c>
      <c r="V1682" s="83" t="str">
        <f t="shared" si="27"/>
        <v>#DIV/0!</v>
      </c>
      <c r="W1682" s="83" t="str">
        <f t="shared" si="28"/>
        <v>#DIV/0!</v>
      </c>
    </row>
    <row r="1683" ht="12.75" customHeight="1">
      <c r="A1683" s="83">
        <f t="shared" si="29"/>
        <v>34.22</v>
      </c>
      <c r="B1683" s="83">
        <f>IF( ISERROR( MATCH(R1682,Sheet1!$K$9:$K$13,1) ), 1,  MATCH(R1682,Sheet1!$K$9:$K$13,1)+1)</f>
        <v>4</v>
      </c>
      <c r="C1683" s="94">
        <f>IF( ISERROR( MATCH(D1683,Sheet1!$B$25:$B$42) ), 1, MATCH(D1683,Sheet1!$B$25:$B$42))</f>
        <v>13</v>
      </c>
      <c r="D1683" s="83">
        <f>if(U1683, OFFSET(Sheet1!$P$9, 2*B1682-1, 0),T1682)</f>
        <v>6510.419576</v>
      </c>
      <c r="E1683" s="100">
        <f t="array" ref="E1683">index(Sheet1!$C$25:$H$42, C1683,B1683)</f>
        <v>183.1113845</v>
      </c>
      <c r="F1683" s="100">
        <f t="array" ref="F1683">index(Sheet1!$C$25:$H$42, C1683+1,B1683)</f>
        <v>197.1968757</v>
      </c>
      <c r="G1683" s="94">
        <f t="array" ref="G1683">index(Sheet1!$B$25:$B$42, C1683,1)</f>
        <v>6500</v>
      </c>
      <c r="H1683" s="94">
        <f t="array" ref="H1683">index(Sheet1!$B$25:$B$42, C1683+1,1)</f>
        <v>7000</v>
      </c>
      <c r="I1683" s="100">
        <f t="shared" si="17"/>
        <v>183.4049142</v>
      </c>
      <c r="J1683" s="100">
        <f t="array" ref="J1683">index(Sheet1!$F$47:$K$64, C1683,B1683)</f>
        <v>1289.79864</v>
      </c>
      <c r="K1683" s="100">
        <f t="array" ref="K1683">index(Sheet1!$F$47:$K$64, C1683+1,B1683)</f>
        <v>1168.21926</v>
      </c>
      <c r="L1683" s="102">
        <f t="shared" si="18"/>
        <v>1287.265029</v>
      </c>
      <c r="M1683" s="83">
        <f>L1683/( 0.5*Sheet1!$F$18/12)</f>
        <v>1234.413657</v>
      </c>
      <c r="N1683" s="83">
        <f t="shared" si="19"/>
        <v>0.3544110413</v>
      </c>
      <c r="O1683" s="83">
        <f t="shared" si="20"/>
        <v>632.6130724</v>
      </c>
      <c r="P1683" s="83">
        <f t="shared" si="21"/>
        <v>0.1816287891</v>
      </c>
      <c r="Q1683" s="83">
        <f t="shared" si="22"/>
        <v>1</v>
      </c>
      <c r="R1683" s="86">
        <f t="shared" si="31"/>
        <v>183.4428478</v>
      </c>
      <c r="S1683" s="83" t="str">
        <f>min(R1683, offset(Sheet1!$K$9,B1683-1,0))</f>
        <v>#DIV/0!</v>
      </c>
      <c r="T1683" s="83">
        <f t="shared" si="30"/>
        <v>6511.766123</v>
      </c>
      <c r="U1683" s="83">
        <f t="shared" si="26"/>
        <v>0</v>
      </c>
      <c r="V1683" s="83" t="str">
        <f t="shared" si="27"/>
        <v>#DIV/0!</v>
      </c>
      <c r="W1683" s="83" t="str">
        <f t="shared" si="28"/>
        <v>#DIV/0!</v>
      </c>
    </row>
    <row r="1684" ht="12.75" customHeight="1">
      <c r="A1684" s="83">
        <f t="shared" si="29"/>
        <v>34.24</v>
      </c>
      <c r="B1684" s="83">
        <f>IF( ISERROR( MATCH(R1683,Sheet1!$K$9:$K$13,1) ), 1,  MATCH(R1683,Sheet1!$K$9:$K$13,1)+1)</f>
        <v>4</v>
      </c>
      <c r="C1684" s="94">
        <f>IF( ISERROR( MATCH(D1684,Sheet1!$B$25:$B$42) ), 1, MATCH(D1684,Sheet1!$B$25:$B$42))</f>
        <v>13</v>
      </c>
      <c r="D1684" s="83">
        <f>if(U1684, OFFSET(Sheet1!$P$9, 2*B1683-1, 0),T1683)</f>
        <v>6511.766123</v>
      </c>
      <c r="E1684" s="100">
        <f t="array" ref="E1684">index(Sheet1!$C$25:$H$42, C1684,B1684)</f>
        <v>183.1113845</v>
      </c>
      <c r="F1684" s="100">
        <f t="array" ref="F1684">index(Sheet1!$C$25:$H$42, C1684+1,B1684)</f>
        <v>197.1968757</v>
      </c>
      <c r="G1684" s="94">
        <f t="array" ref="G1684">index(Sheet1!$B$25:$B$42, C1684,1)</f>
        <v>6500</v>
      </c>
      <c r="H1684" s="94">
        <f t="array" ref="H1684">index(Sheet1!$B$25:$B$42, C1684+1,1)</f>
        <v>7000</v>
      </c>
      <c r="I1684" s="100">
        <f t="shared" si="17"/>
        <v>183.4428478</v>
      </c>
      <c r="J1684" s="100">
        <f t="array" ref="J1684">index(Sheet1!$F$47:$K$64, C1684,B1684)</f>
        <v>1289.79864</v>
      </c>
      <c r="K1684" s="100">
        <f t="array" ref="K1684">index(Sheet1!$F$47:$K$64, C1684+1,B1684)</f>
        <v>1168.21926</v>
      </c>
      <c r="L1684" s="102">
        <f t="shared" si="18"/>
        <v>1286.937604</v>
      </c>
      <c r="M1684" s="83">
        <f>L1684/( 0.5*Sheet1!$F$18/12)</f>
        <v>1234.099675</v>
      </c>
      <c r="N1684" s="83">
        <f t="shared" si="19"/>
        <v>0.3543208944</v>
      </c>
      <c r="O1684" s="83">
        <f t="shared" si="20"/>
        <v>632.8747857</v>
      </c>
      <c r="P1684" s="83">
        <f t="shared" si="21"/>
        <v>0.1817039293</v>
      </c>
      <c r="Q1684" s="83">
        <f t="shared" si="22"/>
        <v>1</v>
      </c>
      <c r="R1684" s="86">
        <f t="shared" si="31"/>
        <v>183.4807451</v>
      </c>
      <c r="S1684" s="83" t="str">
        <f>min(R1684, offset(Sheet1!$K$9,B1684-1,0))</f>
        <v>#DIV/0!</v>
      </c>
      <c r="T1684" s="83">
        <f t="shared" si="30"/>
        <v>6513.111382</v>
      </c>
      <c r="U1684" s="83">
        <f t="shared" si="26"/>
        <v>0</v>
      </c>
      <c r="V1684" s="83" t="str">
        <f t="shared" si="27"/>
        <v>#DIV/0!</v>
      </c>
      <c r="W1684" s="83" t="str">
        <f t="shared" si="28"/>
        <v>#DIV/0!</v>
      </c>
    </row>
    <row r="1685" ht="12.75" customHeight="1">
      <c r="A1685" s="83">
        <f t="shared" si="29"/>
        <v>34.26</v>
      </c>
      <c r="B1685" s="83">
        <f>IF( ISERROR( MATCH(R1684,Sheet1!$K$9:$K$13,1) ), 1,  MATCH(R1684,Sheet1!$K$9:$K$13,1)+1)</f>
        <v>4</v>
      </c>
      <c r="C1685" s="94">
        <f>IF( ISERROR( MATCH(D1685,Sheet1!$B$25:$B$42) ), 1, MATCH(D1685,Sheet1!$B$25:$B$42))</f>
        <v>13</v>
      </c>
      <c r="D1685" s="83">
        <f>if(U1685, OFFSET(Sheet1!$P$9, 2*B1684-1, 0),T1684)</f>
        <v>6513.111382</v>
      </c>
      <c r="E1685" s="100">
        <f t="array" ref="E1685">index(Sheet1!$C$25:$H$42, C1685,B1685)</f>
        <v>183.1113845</v>
      </c>
      <c r="F1685" s="100">
        <f t="array" ref="F1685">index(Sheet1!$C$25:$H$42, C1685+1,B1685)</f>
        <v>197.1968757</v>
      </c>
      <c r="G1685" s="94">
        <f t="array" ref="G1685">index(Sheet1!$B$25:$B$42, C1685,1)</f>
        <v>6500</v>
      </c>
      <c r="H1685" s="94">
        <f t="array" ref="H1685">index(Sheet1!$B$25:$B$42, C1685+1,1)</f>
        <v>7000</v>
      </c>
      <c r="I1685" s="100">
        <f t="shared" si="17"/>
        <v>183.4807451</v>
      </c>
      <c r="J1685" s="100">
        <f t="array" ref="J1685">index(Sheet1!$F$47:$K$64, C1685,B1685)</f>
        <v>1289.79864</v>
      </c>
      <c r="K1685" s="100">
        <f t="array" ref="K1685">index(Sheet1!$F$47:$K$64, C1685+1,B1685)</f>
        <v>1168.21926</v>
      </c>
      <c r="L1685" s="102">
        <f t="shared" si="18"/>
        <v>1286.610493</v>
      </c>
      <c r="M1685" s="83">
        <f>L1685/( 0.5*Sheet1!$F$18/12)</f>
        <v>1233.785994</v>
      </c>
      <c r="N1685" s="83">
        <f t="shared" si="19"/>
        <v>0.3542308337</v>
      </c>
      <c r="O1685" s="83">
        <f t="shared" si="20"/>
        <v>633.1363026</v>
      </c>
      <c r="P1685" s="83">
        <f t="shared" si="21"/>
        <v>0.1817790131</v>
      </c>
      <c r="Q1685" s="83">
        <f t="shared" si="22"/>
        <v>1</v>
      </c>
      <c r="R1685" s="86">
        <f t="shared" si="31"/>
        <v>183.5186061</v>
      </c>
      <c r="S1685" s="83" t="str">
        <f>min(R1685, offset(Sheet1!$K$9,B1685-1,0))</f>
        <v>#DIV/0!</v>
      </c>
      <c r="T1685" s="83">
        <f t="shared" si="30"/>
        <v>6514.455354</v>
      </c>
      <c r="U1685" s="83">
        <f t="shared" si="26"/>
        <v>0</v>
      </c>
      <c r="V1685" s="83" t="str">
        <f t="shared" si="27"/>
        <v>#DIV/0!</v>
      </c>
      <c r="W1685" s="83" t="str">
        <f t="shared" si="28"/>
        <v>#DIV/0!</v>
      </c>
    </row>
    <row r="1686" ht="12.75" customHeight="1">
      <c r="A1686" s="83">
        <f t="shared" si="29"/>
        <v>34.28</v>
      </c>
      <c r="B1686" s="83">
        <f>IF( ISERROR( MATCH(R1685,Sheet1!$K$9:$K$13,1) ), 1,  MATCH(R1685,Sheet1!$K$9:$K$13,1)+1)</f>
        <v>4</v>
      </c>
      <c r="C1686" s="94">
        <f>IF( ISERROR( MATCH(D1686,Sheet1!$B$25:$B$42) ), 1, MATCH(D1686,Sheet1!$B$25:$B$42))</f>
        <v>13</v>
      </c>
      <c r="D1686" s="83">
        <f>if(U1686, OFFSET(Sheet1!$P$9, 2*B1685-1, 0),T1685)</f>
        <v>6514.455354</v>
      </c>
      <c r="E1686" s="100">
        <f t="array" ref="E1686">index(Sheet1!$C$25:$H$42, C1686,B1686)</f>
        <v>183.1113845</v>
      </c>
      <c r="F1686" s="100">
        <f t="array" ref="F1686">index(Sheet1!$C$25:$H$42, C1686+1,B1686)</f>
        <v>197.1968757</v>
      </c>
      <c r="G1686" s="94">
        <f t="array" ref="G1686">index(Sheet1!$B$25:$B$42, C1686,1)</f>
        <v>6500</v>
      </c>
      <c r="H1686" s="94">
        <f t="array" ref="H1686">index(Sheet1!$B$25:$B$42, C1686+1,1)</f>
        <v>7000</v>
      </c>
      <c r="I1686" s="100">
        <f t="shared" si="17"/>
        <v>183.5186061</v>
      </c>
      <c r="J1686" s="100">
        <f t="array" ref="J1686">index(Sheet1!$F$47:$K$64, C1686,B1686)</f>
        <v>1289.79864</v>
      </c>
      <c r="K1686" s="100">
        <f t="array" ref="K1686">index(Sheet1!$F$47:$K$64, C1686+1,B1686)</f>
        <v>1168.21926</v>
      </c>
      <c r="L1686" s="102">
        <f t="shared" si="18"/>
        <v>1286.283694</v>
      </c>
      <c r="M1686" s="83">
        <f>L1686/( 0.5*Sheet1!$F$18/12)</f>
        <v>1233.472613</v>
      </c>
      <c r="N1686" s="83">
        <f t="shared" si="19"/>
        <v>0.3541408592</v>
      </c>
      <c r="O1686" s="83">
        <f t="shared" si="20"/>
        <v>633.3976232</v>
      </c>
      <c r="P1686" s="83">
        <f t="shared" si="21"/>
        <v>0.1818540406</v>
      </c>
      <c r="Q1686" s="83">
        <f t="shared" si="22"/>
        <v>1</v>
      </c>
      <c r="R1686" s="86">
        <f t="shared" si="31"/>
        <v>183.5564309</v>
      </c>
      <c r="S1686" s="83" t="str">
        <f>min(R1686, offset(Sheet1!$K$9,B1686-1,0))</f>
        <v>#DIV/0!</v>
      </c>
      <c r="T1686" s="83">
        <f t="shared" si="30"/>
        <v>6515.79804</v>
      </c>
      <c r="U1686" s="83">
        <f t="shared" si="26"/>
        <v>0</v>
      </c>
      <c r="V1686" s="83" t="str">
        <f t="shared" si="27"/>
        <v>#DIV/0!</v>
      </c>
      <c r="W1686" s="83" t="str">
        <f t="shared" si="28"/>
        <v>#DIV/0!</v>
      </c>
    </row>
    <row r="1687" ht="12.75" customHeight="1">
      <c r="A1687" s="83">
        <f t="shared" si="29"/>
        <v>34.3</v>
      </c>
      <c r="B1687" s="83">
        <f>IF( ISERROR( MATCH(R1686,Sheet1!$K$9:$K$13,1) ), 1,  MATCH(R1686,Sheet1!$K$9:$K$13,1)+1)</f>
        <v>4</v>
      </c>
      <c r="C1687" s="94">
        <f>IF( ISERROR( MATCH(D1687,Sheet1!$B$25:$B$42) ), 1, MATCH(D1687,Sheet1!$B$25:$B$42))</f>
        <v>13</v>
      </c>
      <c r="D1687" s="83">
        <f>if(U1687, OFFSET(Sheet1!$P$9, 2*B1686-1, 0),T1686)</f>
        <v>6515.79804</v>
      </c>
      <c r="E1687" s="100">
        <f t="array" ref="E1687">index(Sheet1!$C$25:$H$42, C1687,B1687)</f>
        <v>183.1113845</v>
      </c>
      <c r="F1687" s="100">
        <f t="array" ref="F1687">index(Sheet1!$C$25:$H$42, C1687+1,B1687)</f>
        <v>197.1968757</v>
      </c>
      <c r="G1687" s="94">
        <f t="array" ref="G1687">index(Sheet1!$B$25:$B$42, C1687,1)</f>
        <v>6500</v>
      </c>
      <c r="H1687" s="94">
        <f t="array" ref="H1687">index(Sheet1!$B$25:$B$42, C1687+1,1)</f>
        <v>7000</v>
      </c>
      <c r="I1687" s="100">
        <f t="shared" si="17"/>
        <v>183.5564309</v>
      </c>
      <c r="J1687" s="100">
        <f t="array" ref="J1687">index(Sheet1!$F$47:$K$64, C1687,B1687)</f>
        <v>1289.79864</v>
      </c>
      <c r="K1687" s="100">
        <f t="array" ref="K1687">index(Sheet1!$F$47:$K$64, C1687+1,B1687)</f>
        <v>1168.21926</v>
      </c>
      <c r="L1687" s="102">
        <f t="shared" si="18"/>
        <v>1285.957208</v>
      </c>
      <c r="M1687" s="83">
        <f>L1687/( 0.5*Sheet1!$F$18/12)</f>
        <v>1233.159531</v>
      </c>
      <c r="N1687" s="83">
        <f t="shared" si="19"/>
        <v>0.3540509708</v>
      </c>
      <c r="O1687" s="83">
        <f t="shared" si="20"/>
        <v>633.6587477</v>
      </c>
      <c r="P1687" s="83">
        <f t="shared" si="21"/>
        <v>0.1819290117</v>
      </c>
      <c r="Q1687" s="83">
        <f t="shared" si="22"/>
        <v>1</v>
      </c>
      <c r="R1687" s="86">
        <f t="shared" si="31"/>
        <v>183.5942195</v>
      </c>
      <c r="S1687" s="83" t="str">
        <f>min(R1687, offset(Sheet1!$K$9,B1687-1,0))</f>
        <v>#DIV/0!</v>
      </c>
      <c r="T1687" s="83">
        <f t="shared" si="30"/>
        <v>6517.139442</v>
      </c>
      <c r="U1687" s="83">
        <f t="shared" si="26"/>
        <v>0</v>
      </c>
      <c r="V1687" s="83" t="str">
        <f t="shared" si="27"/>
        <v>#DIV/0!</v>
      </c>
      <c r="W1687" s="83" t="str">
        <f t="shared" si="28"/>
        <v>#DIV/0!</v>
      </c>
    </row>
    <row r="1688" ht="12.75" customHeight="1">
      <c r="A1688" s="83">
        <f t="shared" si="29"/>
        <v>34.32</v>
      </c>
      <c r="B1688" s="83">
        <f>IF( ISERROR( MATCH(R1687,Sheet1!$K$9:$K$13,1) ), 1,  MATCH(R1687,Sheet1!$K$9:$K$13,1)+1)</f>
        <v>4</v>
      </c>
      <c r="C1688" s="94">
        <f>IF( ISERROR( MATCH(D1688,Sheet1!$B$25:$B$42) ), 1, MATCH(D1688,Sheet1!$B$25:$B$42))</f>
        <v>13</v>
      </c>
      <c r="D1688" s="83">
        <f>if(U1688, OFFSET(Sheet1!$P$9, 2*B1687-1, 0),T1687)</f>
        <v>6517.139442</v>
      </c>
      <c r="E1688" s="100">
        <f t="array" ref="E1688">index(Sheet1!$C$25:$H$42, C1688,B1688)</f>
        <v>183.1113845</v>
      </c>
      <c r="F1688" s="100">
        <f t="array" ref="F1688">index(Sheet1!$C$25:$H$42, C1688+1,B1688)</f>
        <v>197.1968757</v>
      </c>
      <c r="G1688" s="94">
        <f t="array" ref="G1688">index(Sheet1!$B$25:$B$42, C1688,1)</f>
        <v>6500</v>
      </c>
      <c r="H1688" s="94">
        <f t="array" ref="H1688">index(Sheet1!$B$25:$B$42, C1688+1,1)</f>
        <v>7000</v>
      </c>
      <c r="I1688" s="100">
        <f t="shared" si="17"/>
        <v>183.5942195</v>
      </c>
      <c r="J1688" s="100">
        <f t="array" ref="J1688">index(Sheet1!$F$47:$K$64, C1688,B1688)</f>
        <v>1289.79864</v>
      </c>
      <c r="K1688" s="100">
        <f t="array" ref="K1688">index(Sheet1!$F$47:$K$64, C1688+1,B1688)</f>
        <v>1168.21926</v>
      </c>
      <c r="L1688" s="102">
        <f t="shared" si="18"/>
        <v>1285.631035</v>
      </c>
      <c r="M1688" s="83">
        <f>L1688/( 0.5*Sheet1!$F$18/12)</f>
        <v>1232.84675</v>
      </c>
      <c r="N1688" s="83">
        <f t="shared" si="19"/>
        <v>0.3539611684</v>
      </c>
      <c r="O1688" s="83">
        <f t="shared" si="20"/>
        <v>633.9196761</v>
      </c>
      <c r="P1688" s="83">
        <f t="shared" si="21"/>
        <v>0.1820039265</v>
      </c>
      <c r="Q1688" s="83">
        <f t="shared" si="22"/>
        <v>1</v>
      </c>
      <c r="R1688" s="86">
        <f t="shared" si="31"/>
        <v>183.6319719</v>
      </c>
      <c r="S1688" s="83" t="str">
        <f>min(R1688, offset(Sheet1!$K$9,B1688-1,0))</f>
        <v>#DIV/0!</v>
      </c>
      <c r="T1688" s="83">
        <f t="shared" si="30"/>
        <v>6518.479559</v>
      </c>
      <c r="U1688" s="83">
        <f t="shared" si="26"/>
        <v>0</v>
      </c>
      <c r="V1688" s="83" t="str">
        <f t="shared" si="27"/>
        <v>#DIV/0!</v>
      </c>
      <c r="W1688" s="83" t="str">
        <f t="shared" si="28"/>
        <v>#DIV/0!</v>
      </c>
    </row>
    <row r="1689" ht="12.75" customHeight="1">
      <c r="A1689" s="83">
        <f t="shared" si="29"/>
        <v>34.34</v>
      </c>
      <c r="B1689" s="83">
        <f>IF( ISERROR( MATCH(R1688,Sheet1!$K$9:$K$13,1) ), 1,  MATCH(R1688,Sheet1!$K$9:$K$13,1)+1)</f>
        <v>4</v>
      </c>
      <c r="C1689" s="94">
        <f>IF( ISERROR( MATCH(D1689,Sheet1!$B$25:$B$42) ), 1, MATCH(D1689,Sheet1!$B$25:$B$42))</f>
        <v>13</v>
      </c>
      <c r="D1689" s="83">
        <f>if(U1689, OFFSET(Sheet1!$P$9, 2*B1688-1, 0),T1688)</f>
        <v>6518.479559</v>
      </c>
      <c r="E1689" s="100">
        <f t="array" ref="E1689">index(Sheet1!$C$25:$H$42, C1689,B1689)</f>
        <v>183.1113845</v>
      </c>
      <c r="F1689" s="100">
        <f t="array" ref="F1689">index(Sheet1!$C$25:$H$42, C1689+1,B1689)</f>
        <v>197.1968757</v>
      </c>
      <c r="G1689" s="94">
        <f t="array" ref="G1689">index(Sheet1!$B$25:$B$42, C1689,1)</f>
        <v>6500</v>
      </c>
      <c r="H1689" s="94">
        <f t="array" ref="H1689">index(Sheet1!$B$25:$B$42, C1689+1,1)</f>
        <v>7000</v>
      </c>
      <c r="I1689" s="100">
        <f t="shared" si="17"/>
        <v>183.6319719</v>
      </c>
      <c r="J1689" s="100">
        <f t="array" ref="J1689">index(Sheet1!$F$47:$K$64, C1689,B1689)</f>
        <v>1289.79864</v>
      </c>
      <c r="K1689" s="100">
        <f t="array" ref="K1689">index(Sheet1!$F$47:$K$64, C1689+1,B1689)</f>
        <v>1168.21926</v>
      </c>
      <c r="L1689" s="102">
        <f t="shared" si="18"/>
        <v>1285.305173</v>
      </c>
      <c r="M1689" s="83">
        <f>L1689/( 0.5*Sheet1!$F$18/12)</f>
        <v>1232.534267</v>
      </c>
      <c r="N1689" s="83">
        <f t="shared" si="19"/>
        <v>0.3538714519</v>
      </c>
      <c r="O1689" s="83">
        <f t="shared" si="20"/>
        <v>634.1804083</v>
      </c>
      <c r="P1689" s="83">
        <f t="shared" si="21"/>
        <v>0.1820787851</v>
      </c>
      <c r="Q1689" s="83">
        <f t="shared" si="22"/>
        <v>1</v>
      </c>
      <c r="R1689" s="86">
        <f t="shared" si="31"/>
        <v>183.6696882</v>
      </c>
      <c r="S1689" s="83" t="str">
        <f>min(R1689, offset(Sheet1!$K$9,B1689-1,0))</f>
        <v>#DIV/0!</v>
      </c>
      <c r="T1689" s="83">
        <f t="shared" si="30"/>
        <v>6519.818394</v>
      </c>
      <c r="U1689" s="83">
        <f t="shared" si="26"/>
        <v>0</v>
      </c>
      <c r="V1689" s="83" t="str">
        <f t="shared" si="27"/>
        <v>#DIV/0!</v>
      </c>
      <c r="W1689" s="83" t="str">
        <f t="shared" si="28"/>
        <v>#DIV/0!</v>
      </c>
    </row>
    <row r="1690" ht="12.75" customHeight="1">
      <c r="A1690" s="83">
        <f t="shared" si="29"/>
        <v>34.36</v>
      </c>
      <c r="B1690" s="83">
        <f>IF( ISERROR( MATCH(R1689,Sheet1!$K$9:$K$13,1) ), 1,  MATCH(R1689,Sheet1!$K$9:$K$13,1)+1)</f>
        <v>4</v>
      </c>
      <c r="C1690" s="94">
        <f>IF( ISERROR( MATCH(D1690,Sheet1!$B$25:$B$42) ), 1, MATCH(D1690,Sheet1!$B$25:$B$42))</f>
        <v>13</v>
      </c>
      <c r="D1690" s="83">
        <f>if(U1690, OFFSET(Sheet1!$P$9, 2*B1689-1, 0),T1689)</f>
        <v>6519.818394</v>
      </c>
      <c r="E1690" s="100">
        <f t="array" ref="E1690">index(Sheet1!$C$25:$H$42, C1690,B1690)</f>
        <v>183.1113845</v>
      </c>
      <c r="F1690" s="100">
        <f t="array" ref="F1690">index(Sheet1!$C$25:$H$42, C1690+1,B1690)</f>
        <v>197.1968757</v>
      </c>
      <c r="G1690" s="94">
        <f t="array" ref="G1690">index(Sheet1!$B$25:$B$42, C1690,1)</f>
        <v>6500</v>
      </c>
      <c r="H1690" s="94">
        <f t="array" ref="H1690">index(Sheet1!$B$25:$B$42, C1690+1,1)</f>
        <v>7000</v>
      </c>
      <c r="I1690" s="100">
        <f t="shared" si="17"/>
        <v>183.6696882</v>
      </c>
      <c r="J1690" s="100">
        <f t="array" ref="J1690">index(Sheet1!$F$47:$K$64, C1690,B1690)</f>
        <v>1289.79864</v>
      </c>
      <c r="K1690" s="100">
        <f t="array" ref="K1690">index(Sheet1!$F$47:$K$64, C1690+1,B1690)</f>
        <v>1168.21926</v>
      </c>
      <c r="L1690" s="102">
        <f t="shared" si="18"/>
        <v>1284.979624</v>
      </c>
      <c r="M1690" s="83">
        <f>L1690/( 0.5*Sheet1!$F$18/12)</f>
        <v>1232.222084</v>
      </c>
      <c r="N1690" s="83">
        <f t="shared" si="19"/>
        <v>0.3537818214</v>
      </c>
      <c r="O1690" s="83">
        <f t="shared" si="20"/>
        <v>634.4409446</v>
      </c>
      <c r="P1690" s="83">
        <f t="shared" si="21"/>
        <v>0.1821535873</v>
      </c>
      <c r="Q1690" s="83">
        <f t="shared" si="22"/>
        <v>1</v>
      </c>
      <c r="R1690" s="86">
        <f t="shared" si="31"/>
        <v>183.7073684</v>
      </c>
      <c r="S1690" s="83" t="str">
        <f>min(R1690, offset(Sheet1!$K$9,B1690-1,0))</f>
        <v>#DIV/0!</v>
      </c>
      <c r="T1690" s="83">
        <f t="shared" si="30"/>
        <v>6521.155948</v>
      </c>
      <c r="U1690" s="83">
        <f t="shared" si="26"/>
        <v>0</v>
      </c>
      <c r="V1690" s="83" t="str">
        <f t="shared" si="27"/>
        <v>#DIV/0!</v>
      </c>
      <c r="W1690" s="83" t="str">
        <f t="shared" si="28"/>
        <v>#DIV/0!</v>
      </c>
    </row>
    <row r="1691" ht="12.75" customHeight="1">
      <c r="A1691" s="83">
        <f t="shared" si="29"/>
        <v>34.38</v>
      </c>
      <c r="B1691" s="83">
        <f>IF( ISERROR( MATCH(R1690,Sheet1!$K$9:$K$13,1) ), 1,  MATCH(R1690,Sheet1!$K$9:$K$13,1)+1)</f>
        <v>4</v>
      </c>
      <c r="C1691" s="94">
        <f>IF( ISERROR( MATCH(D1691,Sheet1!$B$25:$B$42) ), 1, MATCH(D1691,Sheet1!$B$25:$B$42))</f>
        <v>13</v>
      </c>
      <c r="D1691" s="83">
        <f>if(U1691, OFFSET(Sheet1!$P$9, 2*B1690-1, 0),T1690)</f>
        <v>6521.155948</v>
      </c>
      <c r="E1691" s="100">
        <f t="array" ref="E1691">index(Sheet1!$C$25:$H$42, C1691,B1691)</f>
        <v>183.1113845</v>
      </c>
      <c r="F1691" s="100">
        <f t="array" ref="F1691">index(Sheet1!$C$25:$H$42, C1691+1,B1691)</f>
        <v>197.1968757</v>
      </c>
      <c r="G1691" s="94">
        <f t="array" ref="G1691">index(Sheet1!$B$25:$B$42, C1691,1)</f>
        <v>6500</v>
      </c>
      <c r="H1691" s="94">
        <f t="array" ref="H1691">index(Sheet1!$B$25:$B$42, C1691+1,1)</f>
        <v>7000</v>
      </c>
      <c r="I1691" s="100">
        <f t="shared" si="17"/>
        <v>183.7073684</v>
      </c>
      <c r="J1691" s="100">
        <f t="array" ref="J1691">index(Sheet1!$F$47:$K$64, C1691,B1691)</f>
        <v>1289.79864</v>
      </c>
      <c r="K1691" s="100">
        <f t="array" ref="K1691">index(Sheet1!$F$47:$K$64, C1691+1,B1691)</f>
        <v>1168.21926</v>
      </c>
      <c r="L1691" s="102">
        <f t="shared" si="18"/>
        <v>1284.654386</v>
      </c>
      <c r="M1691" s="83">
        <f>L1691/( 0.5*Sheet1!$F$18/12)</f>
        <v>1231.910199</v>
      </c>
      <c r="N1691" s="83">
        <f t="shared" si="19"/>
        <v>0.3536922765</v>
      </c>
      <c r="O1691" s="83">
        <f t="shared" si="20"/>
        <v>634.7012849</v>
      </c>
      <c r="P1691" s="83">
        <f t="shared" si="21"/>
        <v>0.1822283333</v>
      </c>
      <c r="Q1691" s="83">
        <f t="shared" si="22"/>
        <v>1</v>
      </c>
      <c r="R1691" s="86">
        <f t="shared" si="31"/>
        <v>183.7450125</v>
      </c>
      <c r="S1691" s="83" t="str">
        <f>min(R1691, offset(Sheet1!$K$9,B1691-1,0))</f>
        <v>#DIV/0!</v>
      </c>
      <c r="T1691" s="83">
        <f t="shared" si="30"/>
        <v>6522.492221</v>
      </c>
      <c r="U1691" s="83">
        <f t="shared" si="26"/>
        <v>0</v>
      </c>
      <c r="V1691" s="83" t="str">
        <f t="shared" si="27"/>
        <v>#DIV/0!</v>
      </c>
      <c r="W1691" s="83" t="str">
        <f t="shared" si="28"/>
        <v>#DIV/0!</v>
      </c>
    </row>
    <row r="1692" ht="12.75" customHeight="1">
      <c r="A1692" s="83">
        <f t="shared" si="29"/>
        <v>34.4</v>
      </c>
      <c r="B1692" s="83">
        <f>IF( ISERROR( MATCH(R1691,Sheet1!$K$9:$K$13,1) ), 1,  MATCH(R1691,Sheet1!$K$9:$K$13,1)+1)</f>
        <v>4</v>
      </c>
      <c r="C1692" s="94">
        <f>IF( ISERROR( MATCH(D1692,Sheet1!$B$25:$B$42) ), 1, MATCH(D1692,Sheet1!$B$25:$B$42))</f>
        <v>13</v>
      </c>
      <c r="D1692" s="83">
        <f>if(U1692, OFFSET(Sheet1!$P$9, 2*B1691-1, 0),T1691)</f>
        <v>6522.492221</v>
      </c>
      <c r="E1692" s="100">
        <f t="array" ref="E1692">index(Sheet1!$C$25:$H$42, C1692,B1692)</f>
        <v>183.1113845</v>
      </c>
      <c r="F1692" s="100">
        <f t="array" ref="F1692">index(Sheet1!$C$25:$H$42, C1692+1,B1692)</f>
        <v>197.1968757</v>
      </c>
      <c r="G1692" s="94">
        <f t="array" ref="G1692">index(Sheet1!$B$25:$B$42, C1692,1)</f>
        <v>6500</v>
      </c>
      <c r="H1692" s="94">
        <f t="array" ref="H1692">index(Sheet1!$B$25:$B$42, C1692+1,1)</f>
        <v>7000</v>
      </c>
      <c r="I1692" s="100">
        <f t="shared" si="17"/>
        <v>183.7450125</v>
      </c>
      <c r="J1692" s="100">
        <f t="array" ref="J1692">index(Sheet1!$F$47:$K$64, C1692,B1692)</f>
        <v>1289.79864</v>
      </c>
      <c r="K1692" s="100">
        <f t="array" ref="K1692">index(Sheet1!$F$47:$K$64, C1692+1,B1692)</f>
        <v>1168.21926</v>
      </c>
      <c r="L1692" s="102">
        <f t="shared" si="18"/>
        <v>1284.329459</v>
      </c>
      <c r="M1692" s="83">
        <f>L1692/( 0.5*Sheet1!$F$18/12)</f>
        <v>1231.598613</v>
      </c>
      <c r="N1692" s="83">
        <f t="shared" si="19"/>
        <v>0.3536028175</v>
      </c>
      <c r="O1692" s="83">
        <f t="shared" si="20"/>
        <v>634.9614294</v>
      </c>
      <c r="P1692" s="83">
        <f t="shared" si="21"/>
        <v>0.1823030231</v>
      </c>
      <c r="Q1692" s="83">
        <f t="shared" si="22"/>
        <v>1</v>
      </c>
      <c r="R1692" s="86">
        <f t="shared" si="31"/>
        <v>183.7826206</v>
      </c>
      <c r="S1692" s="83" t="str">
        <f>min(R1692, offset(Sheet1!$K$9,B1692-1,0))</f>
        <v>#DIV/0!</v>
      </c>
      <c r="T1692" s="83">
        <f t="shared" si="30"/>
        <v>6523.827215</v>
      </c>
      <c r="U1692" s="83">
        <f t="shared" si="26"/>
        <v>0</v>
      </c>
      <c r="V1692" s="83" t="str">
        <f t="shared" si="27"/>
        <v>#DIV/0!</v>
      </c>
      <c r="W1692" s="83" t="str">
        <f t="shared" si="28"/>
        <v>#DIV/0!</v>
      </c>
    </row>
    <row r="1693" ht="12.75" customHeight="1">
      <c r="A1693" s="83">
        <f t="shared" si="29"/>
        <v>34.42</v>
      </c>
      <c r="B1693" s="83">
        <f>IF( ISERROR( MATCH(R1692,Sheet1!$K$9:$K$13,1) ), 1,  MATCH(R1692,Sheet1!$K$9:$K$13,1)+1)</f>
        <v>4</v>
      </c>
      <c r="C1693" s="94">
        <f>IF( ISERROR( MATCH(D1693,Sheet1!$B$25:$B$42) ), 1, MATCH(D1693,Sheet1!$B$25:$B$42))</f>
        <v>13</v>
      </c>
      <c r="D1693" s="83">
        <f>if(U1693, OFFSET(Sheet1!$P$9, 2*B1692-1, 0),T1692)</f>
        <v>6523.827215</v>
      </c>
      <c r="E1693" s="100">
        <f t="array" ref="E1693">index(Sheet1!$C$25:$H$42, C1693,B1693)</f>
        <v>183.1113845</v>
      </c>
      <c r="F1693" s="100">
        <f t="array" ref="F1693">index(Sheet1!$C$25:$H$42, C1693+1,B1693)</f>
        <v>197.1968757</v>
      </c>
      <c r="G1693" s="94">
        <f t="array" ref="G1693">index(Sheet1!$B$25:$B$42, C1693,1)</f>
        <v>6500</v>
      </c>
      <c r="H1693" s="94">
        <f t="array" ref="H1693">index(Sheet1!$B$25:$B$42, C1693+1,1)</f>
        <v>7000</v>
      </c>
      <c r="I1693" s="100">
        <f t="shared" si="17"/>
        <v>183.7826206</v>
      </c>
      <c r="J1693" s="100">
        <f t="array" ref="J1693">index(Sheet1!$F$47:$K$64, C1693,B1693)</f>
        <v>1289.79864</v>
      </c>
      <c r="K1693" s="100">
        <f t="array" ref="K1693">index(Sheet1!$F$47:$K$64, C1693+1,B1693)</f>
        <v>1168.21926</v>
      </c>
      <c r="L1693" s="102">
        <f t="shared" si="18"/>
        <v>1284.004844</v>
      </c>
      <c r="M1693" s="83">
        <f>L1693/( 0.5*Sheet1!$F$18/12)</f>
        <v>1231.287326</v>
      </c>
      <c r="N1693" s="83">
        <f t="shared" si="19"/>
        <v>0.353513444</v>
      </c>
      <c r="O1693" s="83">
        <f t="shared" si="20"/>
        <v>635.221378</v>
      </c>
      <c r="P1693" s="83">
        <f t="shared" si="21"/>
        <v>0.1823776566</v>
      </c>
      <c r="Q1693" s="83">
        <f t="shared" si="22"/>
        <v>1</v>
      </c>
      <c r="R1693" s="86">
        <f t="shared" si="31"/>
        <v>183.8201927</v>
      </c>
      <c r="S1693" s="83" t="str">
        <f>min(R1693, offset(Sheet1!$K$9,B1693-1,0))</f>
        <v>#DIV/0!</v>
      </c>
      <c r="T1693" s="83">
        <f t="shared" si="30"/>
        <v>6525.160931</v>
      </c>
      <c r="U1693" s="83">
        <f t="shared" si="26"/>
        <v>0</v>
      </c>
      <c r="V1693" s="83" t="str">
        <f t="shared" si="27"/>
        <v>#DIV/0!</v>
      </c>
      <c r="W1693" s="83" t="str">
        <f t="shared" si="28"/>
        <v>#DIV/0!</v>
      </c>
    </row>
    <row r="1694" ht="12.75" customHeight="1">
      <c r="A1694" s="83">
        <f t="shared" si="29"/>
        <v>34.44</v>
      </c>
      <c r="B1694" s="83">
        <f>IF( ISERROR( MATCH(R1693,Sheet1!$K$9:$K$13,1) ), 1,  MATCH(R1693,Sheet1!$K$9:$K$13,1)+1)</f>
        <v>4</v>
      </c>
      <c r="C1694" s="94">
        <f>IF( ISERROR( MATCH(D1694,Sheet1!$B$25:$B$42) ), 1, MATCH(D1694,Sheet1!$B$25:$B$42))</f>
        <v>13</v>
      </c>
      <c r="D1694" s="83">
        <f>if(U1694, OFFSET(Sheet1!$P$9, 2*B1693-1, 0),T1693)</f>
        <v>6525.160931</v>
      </c>
      <c r="E1694" s="100">
        <f t="array" ref="E1694">index(Sheet1!$C$25:$H$42, C1694,B1694)</f>
        <v>183.1113845</v>
      </c>
      <c r="F1694" s="100">
        <f t="array" ref="F1694">index(Sheet1!$C$25:$H$42, C1694+1,B1694)</f>
        <v>197.1968757</v>
      </c>
      <c r="G1694" s="94">
        <f t="array" ref="G1694">index(Sheet1!$B$25:$B$42, C1694,1)</f>
        <v>6500</v>
      </c>
      <c r="H1694" s="94">
        <f t="array" ref="H1694">index(Sheet1!$B$25:$B$42, C1694+1,1)</f>
        <v>7000</v>
      </c>
      <c r="I1694" s="100">
        <f t="shared" si="17"/>
        <v>183.8201927</v>
      </c>
      <c r="J1694" s="100">
        <f t="array" ref="J1694">index(Sheet1!$F$47:$K$64, C1694,B1694)</f>
        <v>1289.79864</v>
      </c>
      <c r="K1694" s="100">
        <f t="array" ref="K1694">index(Sheet1!$F$47:$K$64, C1694+1,B1694)</f>
        <v>1168.21926</v>
      </c>
      <c r="L1694" s="102">
        <f t="shared" si="18"/>
        <v>1283.680539</v>
      </c>
      <c r="M1694" s="83">
        <f>L1694/( 0.5*Sheet1!$F$18/12)</f>
        <v>1230.976336</v>
      </c>
      <c r="N1694" s="83">
        <f t="shared" si="19"/>
        <v>0.3534241561</v>
      </c>
      <c r="O1694" s="83">
        <f t="shared" si="20"/>
        <v>635.4811309</v>
      </c>
      <c r="P1694" s="83">
        <f t="shared" si="21"/>
        <v>0.182452234</v>
      </c>
      <c r="Q1694" s="83">
        <f t="shared" si="22"/>
        <v>1</v>
      </c>
      <c r="R1694" s="86">
        <f t="shared" si="31"/>
        <v>183.8577288</v>
      </c>
      <c r="S1694" s="83" t="str">
        <f>min(R1694, offset(Sheet1!$K$9,B1694-1,0))</f>
        <v>#DIV/0!</v>
      </c>
      <c r="T1694" s="83">
        <f t="shared" si="30"/>
        <v>6526.49337</v>
      </c>
      <c r="U1694" s="83">
        <f t="shared" si="26"/>
        <v>0</v>
      </c>
      <c r="V1694" s="83" t="str">
        <f t="shared" si="27"/>
        <v>#DIV/0!</v>
      </c>
      <c r="W1694" s="83" t="str">
        <f t="shared" si="28"/>
        <v>#DIV/0!</v>
      </c>
    </row>
    <row r="1695" ht="12.75" customHeight="1">
      <c r="A1695" s="83">
        <f t="shared" si="29"/>
        <v>34.46</v>
      </c>
      <c r="B1695" s="83">
        <f>IF( ISERROR( MATCH(R1694,Sheet1!$K$9:$K$13,1) ), 1,  MATCH(R1694,Sheet1!$K$9:$K$13,1)+1)</f>
        <v>4</v>
      </c>
      <c r="C1695" s="94">
        <f>IF( ISERROR( MATCH(D1695,Sheet1!$B$25:$B$42) ), 1, MATCH(D1695,Sheet1!$B$25:$B$42))</f>
        <v>13</v>
      </c>
      <c r="D1695" s="83">
        <f>if(U1695, OFFSET(Sheet1!$P$9, 2*B1694-1, 0),T1694)</f>
        <v>6526.49337</v>
      </c>
      <c r="E1695" s="100">
        <f t="array" ref="E1695">index(Sheet1!$C$25:$H$42, C1695,B1695)</f>
        <v>183.1113845</v>
      </c>
      <c r="F1695" s="100">
        <f t="array" ref="F1695">index(Sheet1!$C$25:$H$42, C1695+1,B1695)</f>
        <v>197.1968757</v>
      </c>
      <c r="G1695" s="94">
        <f t="array" ref="G1695">index(Sheet1!$B$25:$B$42, C1695,1)</f>
        <v>6500</v>
      </c>
      <c r="H1695" s="94">
        <f t="array" ref="H1695">index(Sheet1!$B$25:$B$42, C1695+1,1)</f>
        <v>7000</v>
      </c>
      <c r="I1695" s="100">
        <f t="shared" si="17"/>
        <v>183.8577288</v>
      </c>
      <c r="J1695" s="100">
        <f t="array" ref="J1695">index(Sheet1!$F$47:$K$64, C1695,B1695)</f>
        <v>1289.79864</v>
      </c>
      <c r="K1695" s="100">
        <f t="array" ref="K1695">index(Sheet1!$F$47:$K$64, C1695+1,B1695)</f>
        <v>1168.21926</v>
      </c>
      <c r="L1695" s="102">
        <f t="shared" si="18"/>
        <v>1283.356545</v>
      </c>
      <c r="M1695" s="83">
        <f>L1695/( 0.5*Sheet1!$F$18/12)</f>
        <v>1230.665644</v>
      </c>
      <c r="N1695" s="83">
        <f t="shared" si="19"/>
        <v>0.3533349538</v>
      </c>
      <c r="O1695" s="83">
        <f t="shared" si="20"/>
        <v>635.740688</v>
      </c>
      <c r="P1695" s="83">
        <f t="shared" si="21"/>
        <v>0.1825267551</v>
      </c>
      <c r="Q1695" s="83">
        <f t="shared" si="22"/>
        <v>1</v>
      </c>
      <c r="R1695" s="86">
        <f t="shared" si="31"/>
        <v>183.895229</v>
      </c>
      <c r="S1695" s="83" t="str">
        <f>min(R1695, offset(Sheet1!$K$9,B1695-1,0))</f>
        <v>#DIV/0!</v>
      </c>
      <c r="T1695" s="83">
        <f t="shared" si="30"/>
        <v>6527.824533</v>
      </c>
      <c r="U1695" s="83">
        <f t="shared" si="26"/>
        <v>0</v>
      </c>
      <c r="V1695" s="83" t="str">
        <f t="shared" si="27"/>
        <v>#DIV/0!</v>
      </c>
      <c r="W1695" s="83" t="str">
        <f t="shared" si="28"/>
        <v>#DIV/0!</v>
      </c>
    </row>
    <row r="1696" ht="12.75" customHeight="1">
      <c r="A1696" s="83">
        <f t="shared" si="29"/>
        <v>34.48</v>
      </c>
      <c r="B1696" s="83">
        <f>IF( ISERROR( MATCH(R1695,Sheet1!$K$9:$K$13,1) ), 1,  MATCH(R1695,Sheet1!$K$9:$K$13,1)+1)</f>
        <v>4</v>
      </c>
      <c r="C1696" s="94">
        <f>IF( ISERROR( MATCH(D1696,Sheet1!$B$25:$B$42) ), 1, MATCH(D1696,Sheet1!$B$25:$B$42))</f>
        <v>13</v>
      </c>
      <c r="D1696" s="83">
        <f>if(U1696, OFFSET(Sheet1!$P$9, 2*B1695-1, 0),T1695)</f>
        <v>6527.824533</v>
      </c>
      <c r="E1696" s="100">
        <f t="array" ref="E1696">index(Sheet1!$C$25:$H$42, C1696,B1696)</f>
        <v>183.1113845</v>
      </c>
      <c r="F1696" s="100">
        <f t="array" ref="F1696">index(Sheet1!$C$25:$H$42, C1696+1,B1696)</f>
        <v>197.1968757</v>
      </c>
      <c r="G1696" s="94">
        <f t="array" ref="G1696">index(Sheet1!$B$25:$B$42, C1696,1)</f>
        <v>6500</v>
      </c>
      <c r="H1696" s="94">
        <f t="array" ref="H1696">index(Sheet1!$B$25:$B$42, C1696+1,1)</f>
        <v>7000</v>
      </c>
      <c r="I1696" s="100">
        <f t="shared" si="17"/>
        <v>183.895229</v>
      </c>
      <c r="J1696" s="100">
        <f t="array" ref="J1696">index(Sheet1!$F$47:$K$64, C1696,B1696)</f>
        <v>1289.79864</v>
      </c>
      <c r="K1696" s="100">
        <f t="array" ref="K1696">index(Sheet1!$F$47:$K$64, C1696+1,B1696)</f>
        <v>1168.21926</v>
      </c>
      <c r="L1696" s="102">
        <f t="shared" si="18"/>
        <v>1283.032861</v>
      </c>
      <c r="M1696" s="83">
        <f>L1696/( 0.5*Sheet1!$F$18/12)</f>
        <v>1230.35525</v>
      </c>
      <c r="N1696" s="83">
        <f t="shared" si="19"/>
        <v>0.3532458368</v>
      </c>
      <c r="O1696" s="83">
        <f t="shared" si="20"/>
        <v>636.0000496</v>
      </c>
      <c r="P1696" s="83">
        <f t="shared" si="21"/>
        <v>0.1826012201</v>
      </c>
      <c r="Q1696" s="83">
        <f t="shared" si="22"/>
        <v>1</v>
      </c>
      <c r="R1696" s="86">
        <f t="shared" si="31"/>
        <v>183.9326932</v>
      </c>
      <c r="S1696" s="83" t="str">
        <f>min(R1696, offset(Sheet1!$K$9,B1696-1,0))</f>
        <v>#DIV/0!</v>
      </c>
      <c r="T1696" s="83">
        <f t="shared" si="30"/>
        <v>6529.154421</v>
      </c>
      <c r="U1696" s="83">
        <f t="shared" si="26"/>
        <v>0</v>
      </c>
      <c r="V1696" s="83" t="str">
        <f t="shared" si="27"/>
        <v>#DIV/0!</v>
      </c>
      <c r="W1696" s="83" t="str">
        <f t="shared" si="28"/>
        <v>#DIV/0!</v>
      </c>
    </row>
    <row r="1697" ht="12.75" customHeight="1">
      <c r="A1697" s="83">
        <f t="shared" si="29"/>
        <v>34.5</v>
      </c>
      <c r="B1697" s="83">
        <f>IF( ISERROR( MATCH(R1696,Sheet1!$K$9:$K$13,1) ), 1,  MATCH(R1696,Sheet1!$K$9:$K$13,1)+1)</f>
        <v>4</v>
      </c>
      <c r="C1697" s="94">
        <f>IF( ISERROR( MATCH(D1697,Sheet1!$B$25:$B$42) ), 1, MATCH(D1697,Sheet1!$B$25:$B$42))</f>
        <v>13</v>
      </c>
      <c r="D1697" s="83">
        <f>if(U1697, OFFSET(Sheet1!$P$9, 2*B1696-1, 0),T1696)</f>
        <v>6529.154421</v>
      </c>
      <c r="E1697" s="100">
        <f t="array" ref="E1697">index(Sheet1!$C$25:$H$42, C1697,B1697)</f>
        <v>183.1113845</v>
      </c>
      <c r="F1697" s="100">
        <f t="array" ref="F1697">index(Sheet1!$C$25:$H$42, C1697+1,B1697)</f>
        <v>197.1968757</v>
      </c>
      <c r="G1697" s="94">
        <f t="array" ref="G1697">index(Sheet1!$B$25:$B$42, C1697,1)</f>
        <v>6500</v>
      </c>
      <c r="H1697" s="94">
        <f t="array" ref="H1697">index(Sheet1!$B$25:$B$42, C1697+1,1)</f>
        <v>7000</v>
      </c>
      <c r="I1697" s="100">
        <f t="shared" si="17"/>
        <v>183.9326932</v>
      </c>
      <c r="J1697" s="100">
        <f t="array" ref="J1697">index(Sheet1!$F$47:$K$64, C1697,B1697)</f>
        <v>1289.79864</v>
      </c>
      <c r="K1697" s="100">
        <f t="array" ref="K1697">index(Sheet1!$F$47:$K$64, C1697+1,B1697)</f>
        <v>1168.21926</v>
      </c>
      <c r="L1697" s="102">
        <f t="shared" si="18"/>
        <v>1282.709487</v>
      </c>
      <c r="M1697" s="83">
        <f>L1697/( 0.5*Sheet1!$F$18/12)</f>
        <v>1230.045152</v>
      </c>
      <c r="N1697" s="83">
        <f t="shared" si="19"/>
        <v>0.3531568052</v>
      </c>
      <c r="O1697" s="83">
        <f t="shared" si="20"/>
        <v>636.2592155</v>
      </c>
      <c r="P1697" s="83">
        <f t="shared" si="21"/>
        <v>0.1826756289</v>
      </c>
      <c r="Q1697" s="83">
        <f t="shared" si="22"/>
        <v>1</v>
      </c>
      <c r="R1697" s="86">
        <f t="shared" si="31"/>
        <v>183.9701216</v>
      </c>
      <c r="S1697" s="83" t="str">
        <f>min(R1697, offset(Sheet1!$K$9,B1697-1,0))</f>
        <v>#DIV/0!</v>
      </c>
      <c r="T1697" s="83">
        <f t="shared" si="30"/>
        <v>6530.483035</v>
      </c>
      <c r="U1697" s="83">
        <f t="shared" si="26"/>
        <v>0</v>
      </c>
      <c r="V1697" s="83" t="str">
        <f t="shared" si="27"/>
        <v>#DIV/0!</v>
      </c>
      <c r="W1697" s="83" t="str">
        <f t="shared" si="28"/>
        <v>#DIV/0!</v>
      </c>
    </row>
    <row r="1698" ht="12.75" customHeight="1">
      <c r="A1698" s="83">
        <f t="shared" si="29"/>
        <v>34.52</v>
      </c>
      <c r="B1698" s="83">
        <f>IF( ISERROR( MATCH(R1697,Sheet1!$K$9:$K$13,1) ), 1,  MATCH(R1697,Sheet1!$K$9:$K$13,1)+1)</f>
        <v>4</v>
      </c>
      <c r="C1698" s="94">
        <f>IF( ISERROR( MATCH(D1698,Sheet1!$B$25:$B$42) ), 1, MATCH(D1698,Sheet1!$B$25:$B$42))</f>
        <v>13</v>
      </c>
      <c r="D1698" s="83">
        <f>if(U1698, OFFSET(Sheet1!$P$9, 2*B1697-1, 0),T1697)</f>
        <v>6530.483035</v>
      </c>
      <c r="E1698" s="100">
        <f t="array" ref="E1698">index(Sheet1!$C$25:$H$42, C1698,B1698)</f>
        <v>183.1113845</v>
      </c>
      <c r="F1698" s="100">
        <f t="array" ref="F1698">index(Sheet1!$C$25:$H$42, C1698+1,B1698)</f>
        <v>197.1968757</v>
      </c>
      <c r="G1698" s="94">
        <f t="array" ref="G1698">index(Sheet1!$B$25:$B$42, C1698,1)</f>
        <v>6500</v>
      </c>
      <c r="H1698" s="94">
        <f t="array" ref="H1698">index(Sheet1!$B$25:$B$42, C1698+1,1)</f>
        <v>7000</v>
      </c>
      <c r="I1698" s="100">
        <f t="shared" si="17"/>
        <v>183.9701216</v>
      </c>
      <c r="J1698" s="100">
        <f t="array" ref="J1698">index(Sheet1!$F$47:$K$64, C1698,B1698)</f>
        <v>1289.79864</v>
      </c>
      <c r="K1698" s="100">
        <f t="array" ref="K1698">index(Sheet1!$F$47:$K$64, C1698+1,B1698)</f>
        <v>1168.21926</v>
      </c>
      <c r="L1698" s="102">
        <f t="shared" si="18"/>
        <v>1282.386423</v>
      </c>
      <c r="M1698" s="83">
        <f>L1698/( 0.5*Sheet1!$F$18/12)</f>
        <v>1229.735352</v>
      </c>
      <c r="N1698" s="83">
        <f t="shared" si="19"/>
        <v>0.3530678588</v>
      </c>
      <c r="O1698" s="83">
        <f t="shared" si="20"/>
        <v>636.518186</v>
      </c>
      <c r="P1698" s="83">
        <f t="shared" si="21"/>
        <v>0.1827499816</v>
      </c>
      <c r="Q1698" s="83">
        <f t="shared" si="22"/>
        <v>1</v>
      </c>
      <c r="R1698" s="86">
        <f t="shared" si="31"/>
        <v>184.0075141</v>
      </c>
      <c r="S1698" s="83" t="str">
        <f>min(R1698, offset(Sheet1!$K$9,B1698-1,0))</f>
        <v>#DIV/0!</v>
      </c>
      <c r="T1698" s="83">
        <f t="shared" si="30"/>
        <v>6531.810376</v>
      </c>
      <c r="U1698" s="83">
        <f t="shared" si="26"/>
        <v>0</v>
      </c>
      <c r="V1698" s="83" t="str">
        <f t="shared" si="27"/>
        <v>#DIV/0!</v>
      </c>
      <c r="W1698" s="83" t="str">
        <f t="shared" si="28"/>
        <v>#DIV/0!</v>
      </c>
    </row>
    <row r="1699" ht="12.75" customHeight="1">
      <c r="A1699" s="83">
        <f t="shared" si="29"/>
        <v>34.54</v>
      </c>
      <c r="B1699" s="83">
        <f>IF( ISERROR( MATCH(R1698,Sheet1!$K$9:$K$13,1) ), 1,  MATCH(R1698,Sheet1!$K$9:$K$13,1)+1)</f>
        <v>4</v>
      </c>
      <c r="C1699" s="94">
        <f>IF( ISERROR( MATCH(D1699,Sheet1!$B$25:$B$42) ), 1, MATCH(D1699,Sheet1!$B$25:$B$42))</f>
        <v>13</v>
      </c>
      <c r="D1699" s="83">
        <f>if(U1699, OFFSET(Sheet1!$P$9, 2*B1698-1, 0),T1698)</f>
        <v>6531.810376</v>
      </c>
      <c r="E1699" s="100">
        <f t="array" ref="E1699">index(Sheet1!$C$25:$H$42, C1699,B1699)</f>
        <v>183.1113845</v>
      </c>
      <c r="F1699" s="100">
        <f t="array" ref="F1699">index(Sheet1!$C$25:$H$42, C1699+1,B1699)</f>
        <v>197.1968757</v>
      </c>
      <c r="G1699" s="94">
        <f t="array" ref="G1699">index(Sheet1!$B$25:$B$42, C1699,1)</f>
        <v>6500</v>
      </c>
      <c r="H1699" s="94">
        <f t="array" ref="H1699">index(Sheet1!$B$25:$B$42, C1699+1,1)</f>
        <v>7000</v>
      </c>
      <c r="I1699" s="100">
        <f t="shared" si="17"/>
        <v>184.0075141</v>
      </c>
      <c r="J1699" s="100">
        <f t="array" ref="J1699">index(Sheet1!$F$47:$K$64, C1699,B1699)</f>
        <v>1289.79864</v>
      </c>
      <c r="K1699" s="100">
        <f t="array" ref="K1699">index(Sheet1!$F$47:$K$64, C1699+1,B1699)</f>
        <v>1168.21926</v>
      </c>
      <c r="L1699" s="102">
        <f t="shared" si="18"/>
        <v>1282.063668</v>
      </c>
      <c r="M1699" s="83">
        <f>L1699/( 0.5*Sheet1!$F$18/12)</f>
        <v>1229.425849</v>
      </c>
      <c r="N1699" s="83">
        <f t="shared" si="19"/>
        <v>0.3529789977</v>
      </c>
      <c r="O1699" s="83">
        <f t="shared" si="20"/>
        <v>636.776961</v>
      </c>
      <c r="P1699" s="83">
        <f t="shared" si="21"/>
        <v>0.1828242782</v>
      </c>
      <c r="Q1699" s="83">
        <f t="shared" si="22"/>
        <v>1</v>
      </c>
      <c r="R1699" s="86">
        <f t="shared" si="31"/>
        <v>184.0448708</v>
      </c>
      <c r="S1699" s="83" t="str">
        <f>min(R1699, offset(Sheet1!$K$9,B1699-1,0))</f>
        <v>#DIV/0!</v>
      </c>
      <c r="T1699" s="83">
        <f t="shared" si="30"/>
        <v>6533.136446</v>
      </c>
      <c r="U1699" s="83">
        <f t="shared" si="26"/>
        <v>0</v>
      </c>
      <c r="V1699" s="83" t="str">
        <f t="shared" si="27"/>
        <v>#DIV/0!</v>
      </c>
      <c r="W1699" s="83" t="str">
        <f t="shared" si="28"/>
        <v>#DIV/0!</v>
      </c>
    </row>
    <row r="1700" ht="12.75" customHeight="1">
      <c r="A1700" s="83">
        <f t="shared" si="29"/>
        <v>34.56</v>
      </c>
      <c r="B1700" s="83">
        <f>IF( ISERROR( MATCH(R1699,Sheet1!$K$9:$K$13,1) ), 1,  MATCH(R1699,Sheet1!$K$9:$K$13,1)+1)</f>
        <v>4</v>
      </c>
      <c r="C1700" s="94">
        <f>IF( ISERROR( MATCH(D1700,Sheet1!$B$25:$B$42) ), 1, MATCH(D1700,Sheet1!$B$25:$B$42))</f>
        <v>13</v>
      </c>
      <c r="D1700" s="83">
        <f>if(U1700, OFFSET(Sheet1!$P$9, 2*B1699-1, 0),T1699)</f>
        <v>6533.136446</v>
      </c>
      <c r="E1700" s="100">
        <f t="array" ref="E1700">index(Sheet1!$C$25:$H$42, C1700,B1700)</f>
        <v>183.1113845</v>
      </c>
      <c r="F1700" s="100">
        <f t="array" ref="F1700">index(Sheet1!$C$25:$H$42, C1700+1,B1700)</f>
        <v>197.1968757</v>
      </c>
      <c r="G1700" s="94">
        <f t="array" ref="G1700">index(Sheet1!$B$25:$B$42, C1700,1)</f>
        <v>6500</v>
      </c>
      <c r="H1700" s="94">
        <f t="array" ref="H1700">index(Sheet1!$B$25:$B$42, C1700+1,1)</f>
        <v>7000</v>
      </c>
      <c r="I1700" s="100">
        <f t="shared" si="17"/>
        <v>184.0448708</v>
      </c>
      <c r="J1700" s="100">
        <f t="array" ref="J1700">index(Sheet1!$F$47:$K$64, C1700,B1700)</f>
        <v>1289.79864</v>
      </c>
      <c r="K1700" s="100">
        <f t="array" ref="K1700">index(Sheet1!$F$47:$K$64, C1700+1,B1700)</f>
        <v>1168.21926</v>
      </c>
      <c r="L1700" s="102">
        <f t="shared" si="18"/>
        <v>1281.741223</v>
      </c>
      <c r="M1700" s="83">
        <f>L1700/( 0.5*Sheet1!$F$18/12)</f>
        <v>1229.116642</v>
      </c>
      <c r="N1700" s="83">
        <f t="shared" si="19"/>
        <v>0.3528902217</v>
      </c>
      <c r="O1700" s="83">
        <f t="shared" si="20"/>
        <v>637.0355406</v>
      </c>
      <c r="P1700" s="83">
        <f t="shared" si="21"/>
        <v>0.1828985187</v>
      </c>
      <c r="Q1700" s="83">
        <f t="shared" si="22"/>
        <v>1</v>
      </c>
      <c r="R1700" s="86">
        <f t="shared" si="31"/>
        <v>184.0821917</v>
      </c>
      <c r="S1700" s="83" t="str">
        <f>min(R1700, offset(Sheet1!$K$9,B1700-1,0))</f>
        <v>#DIV/0!</v>
      </c>
      <c r="T1700" s="83">
        <f t="shared" si="30"/>
        <v>6534.461246</v>
      </c>
      <c r="U1700" s="83">
        <f t="shared" si="26"/>
        <v>0</v>
      </c>
      <c r="V1700" s="83" t="str">
        <f t="shared" si="27"/>
        <v>#DIV/0!</v>
      </c>
      <c r="W1700" s="83" t="str">
        <f t="shared" si="28"/>
        <v>#DIV/0!</v>
      </c>
    </row>
    <row r="1701" ht="12.75" customHeight="1">
      <c r="A1701" s="83">
        <f t="shared" si="29"/>
        <v>34.58</v>
      </c>
      <c r="B1701" s="83">
        <f>IF( ISERROR( MATCH(R1700,Sheet1!$K$9:$K$13,1) ), 1,  MATCH(R1700,Sheet1!$K$9:$K$13,1)+1)</f>
        <v>4</v>
      </c>
      <c r="C1701" s="94">
        <f>IF( ISERROR( MATCH(D1701,Sheet1!$B$25:$B$42) ), 1, MATCH(D1701,Sheet1!$B$25:$B$42))</f>
        <v>13</v>
      </c>
      <c r="D1701" s="83">
        <f>if(U1701, OFFSET(Sheet1!$P$9, 2*B1700-1, 0),T1700)</f>
        <v>6534.461246</v>
      </c>
      <c r="E1701" s="100">
        <f t="array" ref="E1701">index(Sheet1!$C$25:$H$42, C1701,B1701)</f>
        <v>183.1113845</v>
      </c>
      <c r="F1701" s="100">
        <f t="array" ref="F1701">index(Sheet1!$C$25:$H$42, C1701+1,B1701)</f>
        <v>197.1968757</v>
      </c>
      <c r="G1701" s="94">
        <f t="array" ref="G1701">index(Sheet1!$B$25:$B$42, C1701,1)</f>
        <v>6500</v>
      </c>
      <c r="H1701" s="94">
        <f t="array" ref="H1701">index(Sheet1!$B$25:$B$42, C1701+1,1)</f>
        <v>7000</v>
      </c>
      <c r="I1701" s="100">
        <f t="shared" si="17"/>
        <v>184.0821917</v>
      </c>
      <c r="J1701" s="100">
        <f t="array" ref="J1701">index(Sheet1!$F$47:$K$64, C1701,B1701)</f>
        <v>1289.79864</v>
      </c>
      <c r="K1701" s="100">
        <f t="array" ref="K1701">index(Sheet1!$F$47:$K$64, C1701+1,B1701)</f>
        <v>1168.21926</v>
      </c>
      <c r="L1701" s="102">
        <f t="shared" si="18"/>
        <v>1281.419086</v>
      </c>
      <c r="M1701" s="83">
        <f>L1701/( 0.5*Sheet1!$F$18/12)</f>
        <v>1228.807732</v>
      </c>
      <c r="N1701" s="83">
        <f t="shared" si="19"/>
        <v>0.3528015307</v>
      </c>
      <c r="O1701" s="83">
        <f t="shared" si="20"/>
        <v>637.2939249</v>
      </c>
      <c r="P1701" s="83">
        <f t="shared" si="21"/>
        <v>0.1829727031</v>
      </c>
      <c r="Q1701" s="83">
        <f t="shared" si="22"/>
        <v>1</v>
      </c>
      <c r="R1701" s="86">
        <f t="shared" si="31"/>
        <v>184.1194768</v>
      </c>
      <c r="S1701" s="83" t="str">
        <f>min(R1701, offset(Sheet1!$K$9,B1701-1,0))</f>
        <v>#DIV/0!</v>
      </c>
      <c r="T1701" s="83">
        <f t="shared" si="30"/>
        <v>6535.784776</v>
      </c>
      <c r="U1701" s="83">
        <f t="shared" si="26"/>
        <v>0</v>
      </c>
      <c r="V1701" s="83" t="str">
        <f t="shared" si="27"/>
        <v>#DIV/0!</v>
      </c>
      <c r="W1701" s="83" t="str">
        <f t="shared" si="28"/>
        <v>#DIV/0!</v>
      </c>
    </row>
    <row r="1702" ht="12.75" customHeight="1">
      <c r="A1702" s="83">
        <f t="shared" si="29"/>
        <v>34.6</v>
      </c>
      <c r="B1702" s="83">
        <f>IF( ISERROR( MATCH(R1701,Sheet1!$K$9:$K$13,1) ), 1,  MATCH(R1701,Sheet1!$K$9:$K$13,1)+1)</f>
        <v>4</v>
      </c>
      <c r="C1702" s="94">
        <f>IF( ISERROR( MATCH(D1702,Sheet1!$B$25:$B$42) ), 1, MATCH(D1702,Sheet1!$B$25:$B$42))</f>
        <v>13</v>
      </c>
      <c r="D1702" s="83">
        <f>if(U1702, OFFSET(Sheet1!$P$9, 2*B1701-1, 0),T1701)</f>
        <v>6535.784776</v>
      </c>
      <c r="E1702" s="100">
        <f t="array" ref="E1702">index(Sheet1!$C$25:$H$42, C1702,B1702)</f>
        <v>183.1113845</v>
      </c>
      <c r="F1702" s="100">
        <f t="array" ref="F1702">index(Sheet1!$C$25:$H$42, C1702+1,B1702)</f>
        <v>197.1968757</v>
      </c>
      <c r="G1702" s="94">
        <f t="array" ref="G1702">index(Sheet1!$B$25:$B$42, C1702,1)</f>
        <v>6500</v>
      </c>
      <c r="H1702" s="94">
        <f t="array" ref="H1702">index(Sheet1!$B$25:$B$42, C1702+1,1)</f>
        <v>7000</v>
      </c>
      <c r="I1702" s="100">
        <f t="shared" si="17"/>
        <v>184.1194768</v>
      </c>
      <c r="J1702" s="100">
        <f t="array" ref="J1702">index(Sheet1!$F$47:$K$64, C1702,B1702)</f>
        <v>1289.79864</v>
      </c>
      <c r="K1702" s="100">
        <f t="array" ref="K1702">index(Sheet1!$F$47:$K$64, C1702+1,B1702)</f>
        <v>1168.21926</v>
      </c>
      <c r="L1702" s="102">
        <f t="shared" si="18"/>
        <v>1281.097258</v>
      </c>
      <c r="M1702" s="83">
        <f>L1702/( 0.5*Sheet1!$F$18/12)</f>
        <v>1228.499117</v>
      </c>
      <c r="N1702" s="83">
        <f t="shared" si="19"/>
        <v>0.3527129247</v>
      </c>
      <c r="O1702" s="83">
        <f t="shared" si="20"/>
        <v>637.552114</v>
      </c>
      <c r="P1702" s="83">
        <f t="shared" si="21"/>
        <v>0.1830468315</v>
      </c>
      <c r="Q1702" s="83">
        <f t="shared" si="22"/>
        <v>1</v>
      </c>
      <c r="R1702" s="86">
        <f t="shared" si="31"/>
        <v>184.1567263</v>
      </c>
      <c r="S1702" s="83" t="str">
        <f>min(R1702, offset(Sheet1!$K$9,B1702-1,0))</f>
        <v>#DIV/0!</v>
      </c>
      <c r="T1702" s="83">
        <f t="shared" si="30"/>
        <v>6537.107038</v>
      </c>
      <c r="U1702" s="83">
        <f t="shared" si="26"/>
        <v>0</v>
      </c>
      <c r="V1702" s="83" t="str">
        <f t="shared" si="27"/>
        <v>#DIV/0!</v>
      </c>
      <c r="W1702" s="83" t="str">
        <f t="shared" si="28"/>
        <v>#DIV/0!</v>
      </c>
    </row>
    <row r="1703" ht="12.75" customHeight="1">
      <c r="A1703" s="83">
        <f t="shared" si="29"/>
        <v>34.62</v>
      </c>
      <c r="B1703" s="83">
        <f>IF( ISERROR( MATCH(R1702,Sheet1!$K$9:$K$13,1) ), 1,  MATCH(R1702,Sheet1!$K$9:$K$13,1)+1)</f>
        <v>4</v>
      </c>
      <c r="C1703" s="94">
        <f>IF( ISERROR( MATCH(D1703,Sheet1!$B$25:$B$42) ), 1, MATCH(D1703,Sheet1!$B$25:$B$42))</f>
        <v>13</v>
      </c>
      <c r="D1703" s="83">
        <f>if(U1703, OFFSET(Sheet1!$P$9, 2*B1702-1, 0),T1702)</f>
        <v>6537.107038</v>
      </c>
      <c r="E1703" s="100">
        <f t="array" ref="E1703">index(Sheet1!$C$25:$H$42, C1703,B1703)</f>
        <v>183.1113845</v>
      </c>
      <c r="F1703" s="100">
        <f t="array" ref="F1703">index(Sheet1!$C$25:$H$42, C1703+1,B1703)</f>
        <v>197.1968757</v>
      </c>
      <c r="G1703" s="94">
        <f t="array" ref="G1703">index(Sheet1!$B$25:$B$42, C1703,1)</f>
        <v>6500</v>
      </c>
      <c r="H1703" s="94">
        <f t="array" ref="H1703">index(Sheet1!$B$25:$B$42, C1703+1,1)</f>
        <v>7000</v>
      </c>
      <c r="I1703" s="100">
        <f t="shared" si="17"/>
        <v>184.1567263</v>
      </c>
      <c r="J1703" s="100">
        <f t="array" ref="J1703">index(Sheet1!$F$47:$K$64, C1703,B1703)</f>
        <v>1289.79864</v>
      </c>
      <c r="K1703" s="100">
        <f t="array" ref="K1703">index(Sheet1!$F$47:$K$64, C1703+1,B1703)</f>
        <v>1168.21926</v>
      </c>
      <c r="L1703" s="102">
        <f t="shared" si="18"/>
        <v>1280.775739</v>
      </c>
      <c r="M1703" s="83">
        <f>L1703/( 0.5*Sheet1!$F$18/12)</f>
        <v>1228.190798</v>
      </c>
      <c r="N1703" s="83">
        <f t="shared" si="19"/>
        <v>0.3526244037</v>
      </c>
      <c r="O1703" s="83">
        <f t="shared" si="20"/>
        <v>637.8101079</v>
      </c>
      <c r="P1703" s="83">
        <f t="shared" si="21"/>
        <v>0.1831209038</v>
      </c>
      <c r="Q1703" s="83">
        <f t="shared" si="22"/>
        <v>1</v>
      </c>
      <c r="R1703" s="86">
        <f t="shared" si="31"/>
        <v>184.19394</v>
      </c>
      <c r="S1703" s="83" t="str">
        <f>min(R1703, offset(Sheet1!$K$9,B1703-1,0))</f>
        <v>#DIV/0!</v>
      </c>
      <c r="T1703" s="83">
        <f t="shared" si="30"/>
        <v>6538.428033</v>
      </c>
      <c r="U1703" s="83">
        <f t="shared" si="26"/>
        <v>0</v>
      </c>
      <c r="V1703" s="83" t="str">
        <f t="shared" si="27"/>
        <v>#DIV/0!</v>
      </c>
      <c r="W1703" s="83" t="str">
        <f t="shared" si="28"/>
        <v>#DIV/0!</v>
      </c>
    </row>
    <row r="1704" ht="12.75" customHeight="1">
      <c r="A1704" s="83">
        <f t="shared" si="29"/>
        <v>34.64</v>
      </c>
      <c r="B1704" s="83">
        <f>IF( ISERROR( MATCH(R1703,Sheet1!$K$9:$K$13,1) ), 1,  MATCH(R1703,Sheet1!$K$9:$K$13,1)+1)</f>
        <v>4</v>
      </c>
      <c r="C1704" s="94">
        <f>IF( ISERROR( MATCH(D1704,Sheet1!$B$25:$B$42) ), 1, MATCH(D1704,Sheet1!$B$25:$B$42))</f>
        <v>13</v>
      </c>
      <c r="D1704" s="83">
        <f>if(U1704, OFFSET(Sheet1!$P$9, 2*B1703-1, 0),T1703)</f>
        <v>6538.428033</v>
      </c>
      <c r="E1704" s="100">
        <f t="array" ref="E1704">index(Sheet1!$C$25:$H$42, C1704,B1704)</f>
        <v>183.1113845</v>
      </c>
      <c r="F1704" s="100">
        <f t="array" ref="F1704">index(Sheet1!$C$25:$H$42, C1704+1,B1704)</f>
        <v>197.1968757</v>
      </c>
      <c r="G1704" s="94">
        <f t="array" ref="G1704">index(Sheet1!$B$25:$B$42, C1704,1)</f>
        <v>6500</v>
      </c>
      <c r="H1704" s="94">
        <f t="array" ref="H1704">index(Sheet1!$B$25:$B$42, C1704+1,1)</f>
        <v>7000</v>
      </c>
      <c r="I1704" s="100">
        <f t="shared" si="17"/>
        <v>184.19394</v>
      </c>
      <c r="J1704" s="100">
        <f t="array" ref="J1704">index(Sheet1!$F$47:$K$64, C1704,B1704)</f>
        <v>1289.79864</v>
      </c>
      <c r="K1704" s="100">
        <f t="array" ref="K1704">index(Sheet1!$F$47:$K$64, C1704+1,B1704)</f>
        <v>1168.21926</v>
      </c>
      <c r="L1704" s="102">
        <f t="shared" si="18"/>
        <v>1280.454527</v>
      </c>
      <c r="M1704" s="83">
        <f>L1704/( 0.5*Sheet1!$F$18/12)</f>
        <v>1227.882774</v>
      </c>
      <c r="N1704" s="83">
        <f t="shared" si="19"/>
        <v>0.3525359674</v>
      </c>
      <c r="O1704" s="83">
        <f t="shared" si="20"/>
        <v>638.0679066</v>
      </c>
      <c r="P1704" s="83">
        <f t="shared" si="21"/>
        <v>0.1831949201</v>
      </c>
      <c r="Q1704" s="83">
        <f t="shared" si="22"/>
        <v>1</v>
      </c>
      <c r="R1704" s="86">
        <f t="shared" si="31"/>
        <v>184.231118</v>
      </c>
      <c r="S1704" s="83" t="str">
        <f>min(R1704, offset(Sheet1!$K$9,B1704-1,0))</f>
        <v>#DIV/0!</v>
      </c>
      <c r="T1704" s="83">
        <f t="shared" si="30"/>
        <v>6539.747762</v>
      </c>
      <c r="U1704" s="83">
        <f t="shared" si="26"/>
        <v>0</v>
      </c>
      <c r="V1704" s="83" t="str">
        <f t="shared" si="27"/>
        <v>#DIV/0!</v>
      </c>
      <c r="W1704" s="83" t="str">
        <f t="shared" si="28"/>
        <v>#DIV/0!</v>
      </c>
    </row>
    <row r="1705" ht="12.75" customHeight="1">
      <c r="A1705" s="83">
        <f t="shared" si="29"/>
        <v>34.66</v>
      </c>
      <c r="B1705" s="83">
        <f>IF( ISERROR( MATCH(R1704,Sheet1!$K$9:$K$13,1) ), 1,  MATCH(R1704,Sheet1!$K$9:$K$13,1)+1)</f>
        <v>4</v>
      </c>
      <c r="C1705" s="94">
        <f>IF( ISERROR( MATCH(D1705,Sheet1!$B$25:$B$42) ), 1, MATCH(D1705,Sheet1!$B$25:$B$42))</f>
        <v>13</v>
      </c>
      <c r="D1705" s="83">
        <f>if(U1705, OFFSET(Sheet1!$P$9, 2*B1704-1, 0),T1704)</f>
        <v>6539.747762</v>
      </c>
      <c r="E1705" s="100">
        <f t="array" ref="E1705">index(Sheet1!$C$25:$H$42, C1705,B1705)</f>
        <v>183.1113845</v>
      </c>
      <c r="F1705" s="100">
        <f t="array" ref="F1705">index(Sheet1!$C$25:$H$42, C1705+1,B1705)</f>
        <v>197.1968757</v>
      </c>
      <c r="G1705" s="94">
        <f t="array" ref="G1705">index(Sheet1!$B$25:$B$42, C1705,1)</f>
        <v>6500</v>
      </c>
      <c r="H1705" s="94">
        <f t="array" ref="H1705">index(Sheet1!$B$25:$B$42, C1705+1,1)</f>
        <v>7000</v>
      </c>
      <c r="I1705" s="100">
        <f t="shared" si="17"/>
        <v>184.231118</v>
      </c>
      <c r="J1705" s="100">
        <f t="array" ref="J1705">index(Sheet1!$F$47:$K$64, C1705,B1705)</f>
        <v>1289.79864</v>
      </c>
      <c r="K1705" s="100">
        <f t="array" ref="K1705">index(Sheet1!$F$47:$K$64, C1705+1,B1705)</f>
        <v>1168.21926</v>
      </c>
      <c r="L1705" s="102">
        <f t="shared" si="18"/>
        <v>1280.133623</v>
      </c>
      <c r="M1705" s="83">
        <f>L1705/( 0.5*Sheet1!$F$18/12)</f>
        <v>1227.575046</v>
      </c>
      <c r="N1705" s="83">
        <f t="shared" si="19"/>
        <v>0.3524476159</v>
      </c>
      <c r="O1705" s="83">
        <f t="shared" si="20"/>
        <v>638.3255103</v>
      </c>
      <c r="P1705" s="83">
        <f t="shared" si="21"/>
        <v>0.1832688804</v>
      </c>
      <c r="Q1705" s="83">
        <f t="shared" si="22"/>
        <v>1</v>
      </c>
      <c r="R1705" s="86">
        <f t="shared" si="31"/>
        <v>184.2682605</v>
      </c>
      <c r="S1705" s="83" t="str">
        <f>min(R1705, offset(Sheet1!$K$9,B1705-1,0))</f>
        <v>#DIV/0!</v>
      </c>
      <c r="T1705" s="83">
        <f t="shared" si="30"/>
        <v>6541.066226</v>
      </c>
      <c r="U1705" s="83">
        <f t="shared" si="26"/>
        <v>0</v>
      </c>
      <c r="V1705" s="83" t="str">
        <f t="shared" si="27"/>
        <v>#DIV/0!</v>
      </c>
      <c r="W1705" s="83" t="str">
        <f t="shared" si="28"/>
        <v>#DIV/0!</v>
      </c>
    </row>
    <row r="1706" ht="12.75" customHeight="1">
      <c r="A1706" s="83">
        <f t="shared" si="29"/>
        <v>34.68</v>
      </c>
      <c r="B1706" s="83">
        <f>IF( ISERROR( MATCH(R1705,Sheet1!$K$9:$K$13,1) ), 1,  MATCH(R1705,Sheet1!$K$9:$K$13,1)+1)</f>
        <v>4</v>
      </c>
      <c r="C1706" s="94">
        <f>IF( ISERROR( MATCH(D1706,Sheet1!$B$25:$B$42) ), 1, MATCH(D1706,Sheet1!$B$25:$B$42))</f>
        <v>13</v>
      </c>
      <c r="D1706" s="83">
        <f>if(U1706, OFFSET(Sheet1!$P$9, 2*B1705-1, 0),T1705)</f>
        <v>6541.066226</v>
      </c>
      <c r="E1706" s="100">
        <f t="array" ref="E1706">index(Sheet1!$C$25:$H$42, C1706,B1706)</f>
        <v>183.1113845</v>
      </c>
      <c r="F1706" s="100">
        <f t="array" ref="F1706">index(Sheet1!$C$25:$H$42, C1706+1,B1706)</f>
        <v>197.1968757</v>
      </c>
      <c r="G1706" s="94">
        <f t="array" ref="G1706">index(Sheet1!$B$25:$B$42, C1706,1)</f>
        <v>6500</v>
      </c>
      <c r="H1706" s="94">
        <f t="array" ref="H1706">index(Sheet1!$B$25:$B$42, C1706+1,1)</f>
        <v>7000</v>
      </c>
      <c r="I1706" s="100">
        <f t="shared" si="17"/>
        <v>184.2682605</v>
      </c>
      <c r="J1706" s="100">
        <f t="array" ref="J1706">index(Sheet1!$F$47:$K$64, C1706,B1706)</f>
        <v>1289.79864</v>
      </c>
      <c r="K1706" s="100">
        <f t="array" ref="K1706">index(Sheet1!$F$47:$K$64, C1706+1,B1706)</f>
        <v>1168.21926</v>
      </c>
      <c r="L1706" s="102">
        <f t="shared" si="18"/>
        <v>1279.813027</v>
      </c>
      <c r="M1706" s="83">
        <f>L1706/( 0.5*Sheet1!$F$18/12)</f>
        <v>1227.267613</v>
      </c>
      <c r="N1706" s="83">
        <f t="shared" si="19"/>
        <v>0.3523593491</v>
      </c>
      <c r="O1706" s="83">
        <f t="shared" si="20"/>
        <v>638.582919</v>
      </c>
      <c r="P1706" s="83">
        <f t="shared" si="21"/>
        <v>0.1833427847</v>
      </c>
      <c r="Q1706" s="83">
        <f t="shared" si="22"/>
        <v>1</v>
      </c>
      <c r="R1706" s="86">
        <f t="shared" si="31"/>
        <v>184.3053673</v>
      </c>
      <c r="S1706" s="83" t="str">
        <f>min(R1706, offset(Sheet1!$K$9,B1706-1,0))</f>
        <v>#DIV/0!</v>
      </c>
      <c r="T1706" s="83">
        <f t="shared" si="30"/>
        <v>6542.383426</v>
      </c>
      <c r="U1706" s="83">
        <f t="shared" si="26"/>
        <v>0</v>
      </c>
      <c r="V1706" s="83" t="str">
        <f t="shared" si="27"/>
        <v>#DIV/0!</v>
      </c>
      <c r="W1706" s="83" t="str">
        <f t="shared" si="28"/>
        <v>#DIV/0!</v>
      </c>
    </row>
    <row r="1707" ht="12.75" customHeight="1">
      <c r="A1707" s="83">
        <f t="shared" si="29"/>
        <v>34.7</v>
      </c>
      <c r="B1707" s="83">
        <f>IF( ISERROR( MATCH(R1706,Sheet1!$K$9:$K$13,1) ), 1,  MATCH(R1706,Sheet1!$K$9:$K$13,1)+1)</f>
        <v>4</v>
      </c>
      <c r="C1707" s="94">
        <f>IF( ISERROR( MATCH(D1707,Sheet1!$B$25:$B$42) ), 1, MATCH(D1707,Sheet1!$B$25:$B$42))</f>
        <v>13</v>
      </c>
      <c r="D1707" s="83">
        <f>if(U1707, OFFSET(Sheet1!$P$9, 2*B1706-1, 0),T1706)</f>
        <v>6542.383426</v>
      </c>
      <c r="E1707" s="100">
        <f t="array" ref="E1707">index(Sheet1!$C$25:$H$42, C1707,B1707)</f>
        <v>183.1113845</v>
      </c>
      <c r="F1707" s="100">
        <f t="array" ref="F1707">index(Sheet1!$C$25:$H$42, C1707+1,B1707)</f>
        <v>197.1968757</v>
      </c>
      <c r="G1707" s="94">
        <f t="array" ref="G1707">index(Sheet1!$B$25:$B$42, C1707,1)</f>
        <v>6500</v>
      </c>
      <c r="H1707" s="94">
        <f t="array" ref="H1707">index(Sheet1!$B$25:$B$42, C1707+1,1)</f>
        <v>7000</v>
      </c>
      <c r="I1707" s="100">
        <f t="shared" si="17"/>
        <v>184.3053673</v>
      </c>
      <c r="J1707" s="100">
        <f t="array" ref="J1707">index(Sheet1!$F$47:$K$64, C1707,B1707)</f>
        <v>1289.79864</v>
      </c>
      <c r="K1707" s="100">
        <f t="array" ref="K1707">index(Sheet1!$F$47:$K$64, C1707+1,B1707)</f>
        <v>1168.21926</v>
      </c>
      <c r="L1707" s="102">
        <f t="shared" si="18"/>
        <v>1279.492739</v>
      </c>
      <c r="M1707" s="83">
        <f>L1707/( 0.5*Sheet1!$F$18/12)</f>
        <v>1226.960474</v>
      </c>
      <c r="N1707" s="83">
        <f t="shared" si="19"/>
        <v>0.3522711669</v>
      </c>
      <c r="O1707" s="83">
        <f t="shared" si="20"/>
        <v>638.8401328</v>
      </c>
      <c r="P1707" s="83">
        <f t="shared" si="21"/>
        <v>0.183416633</v>
      </c>
      <c r="Q1707" s="83">
        <f t="shared" si="22"/>
        <v>1</v>
      </c>
      <c r="R1707" s="86">
        <f t="shared" si="31"/>
        <v>184.3424385</v>
      </c>
      <c r="S1707" s="83" t="str">
        <f>min(R1707, offset(Sheet1!$K$9,B1707-1,0))</f>
        <v>#DIV/0!</v>
      </c>
      <c r="T1707" s="83">
        <f t="shared" si="30"/>
        <v>6543.699363</v>
      </c>
      <c r="U1707" s="83">
        <f t="shared" si="26"/>
        <v>0</v>
      </c>
      <c r="V1707" s="83" t="str">
        <f t="shared" si="27"/>
        <v>#DIV/0!</v>
      </c>
      <c r="W1707" s="83" t="str">
        <f t="shared" si="28"/>
        <v>#DIV/0!</v>
      </c>
    </row>
    <row r="1708" ht="12.75" customHeight="1">
      <c r="A1708" s="83">
        <f t="shared" si="29"/>
        <v>34.72</v>
      </c>
      <c r="B1708" s="83">
        <f>IF( ISERROR( MATCH(R1707,Sheet1!$K$9:$K$13,1) ), 1,  MATCH(R1707,Sheet1!$K$9:$K$13,1)+1)</f>
        <v>4</v>
      </c>
      <c r="C1708" s="94">
        <f>IF( ISERROR( MATCH(D1708,Sheet1!$B$25:$B$42) ), 1, MATCH(D1708,Sheet1!$B$25:$B$42))</f>
        <v>13</v>
      </c>
      <c r="D1708" s="83">
        <f>if(U1708, OFFSET(Sheet1!$P$9, 2*B1707-1, 0),T1707)</f>
        <v>6543.699363</v>
      </c>
      <c r="E1708" s="100">
        <f t="array" ref="E1708">index(Sheet1!$C$25:$H$42, C1708,B1708)</f>
        <v>183.1113845</v>
      </c>
      <c r="F1708" s="100">
        <f t="array" ref="F1708">index(Sheet1!$C$25:$H$42, C1708+1,B1708)</f>
        <v>197.1968757</v>
      </c>
      <c r="G1708" s="94">
        <f t="array" ref="G1708">index(Sheet1!$B$25:$B$42, C1708,1)</f>
        <v>6500</v>
      </c>
      <c r="H1708" s="94">
        <f t="array" ref="H1708">index(Sheet1!$B$25:$B$42, C1708+1,1)</f>
        <v>7000</v>
      </c>
      <c r="I1708" s="100">
        <f t="shared" si="17"/>
        <v>184.3424385</v>
      </c>
      <c r="J1708" s="100">
        <f t="array" ref="J1708">index(Sheet1!$F$47:$K$64, C1708,B1708)</f>
        <v>1289.79864</v>
      </c>
      <c r="K1708" s="100">
        <f t="array" ref="K1708">index(Sheet1!$F$47:$K$64, C1708+1,B1708)</f>
        <v>1168.21926</v>
      </c>
      <c r="L1708" s="102">
        <f t="shared" si="18"/>
        <v>1279.172757</v>
      </c>
      <c r="M1708" s="83">
        <f>L1708/( 0.5*Sheet1!$F$18/12)</f>
        <v>1226.65363</v>
      </c>
      <c r="N1708" s="83">
        <f t="shared" si="19"/>
        <v>0.3521830692</v>
      </c>
      <c r="O1708" s="83">
        <f t="shared" si="20"/>
        <v>639.0971517</v>
      </c>
      <c r="P1708" s="83">
        <f t="shared" si="21"/>
        <v>0.1834904254</v>
      </c>
      <c r="Q1708" s="83">
        <f t="shared" si="22"/>
        <v>1</v>
      </c>
      <c r="R1708" s="86">
        <f t="shared" si="31"/>
        <v>184.3794742</v>
      </c>
      <c r="S1708" s="83" t="str">
        <f>min(R1708, offset(Sheet1!$K$9,B1708-1,0))</f>
        <v>#DIV/0!</v>
      </c>
      <c r="T1708" s="83">
        <f t="shared" si="30"/>
        <v>6545.014039</v>
      </c>
      <c r="U1708" s="83">
        <f t="shared" si="26"/>
        <v>0</v>
      </c>
      <c r="V1708" s="83" t="str">
        <f t="shared" si="27"/>
        <v>#DIV/0!</v>
      </c>
      <c r="W1708" s="83" t="str">
        <f t="shared" si="28"/>
        <v>#DIV/0!</v>
      </c>
    </row>
    <row r="1709" ht="12.75" customHeight="1">
      <c r="A1709" s="83">
        <f t="shared" si="29"/>
        <v>34.74</v>
      </c>
      <c r="B1709" s="83">
        <f>IF( ISERROR( MATCH(R1708,Sheet1!$K$9:$K$13,1) ), 1,  MATCH(R1708,Sheet1!$K$9:$K$13,1)+1)</f>
        <v>4</v>
      </c>
      <c r="C1709" s="94">
        <f>IF( ISERROR( MATCH(D1709,Sheet1!$B$25:$B$42) ), 1, MATCH(D1709,Sheet1!$B$25:$B$42))</f>
        <v>13</v>
      </c>
      <c r="D1709" s="83">
        <f>if(U1709, OFFSET(Sheet1!$P$9, 2*B1708-1, 0),T1708)</f>
        <v>6545.014039</v>
      </c>
      <c r="E1709" s="100">
        <f t="array" ref="E1709">index(Sheet1!$C$25:$H$42, C1709,B1709)</f>
        <v>183.1113845</v>
      </c>
      <c r="F1709" s="100">
        <f t="array" ref="F1709">index(Sheet1!$C$25:$H$42, C1709+1,B1709)</f>
        <v>197.1968757</v>
      </c>
      <c r="G1709" s="94">
        <f t="array" ref="G1709">index(Sheet1!$B$25:$B$42, C1709,1)</f>
        <v>6500</v>
      </c>
      <c r="H1709" s="94">
        <f t="array" ref="H1709">index(Sheet1!$B$25:$B$42, C1709+1,1)</f>
        <v>7000</v>
      </c>
      <c r="I1709" s="100">
        <f t="shared" si="17"/>
        <v>184.3794742</v>
      </c>
      <c r="J1709" s="100">
        <f t="array" ref="J1709">index(Sheet1!$F$47:$K$64, C1709,B1709)</f>
        <v>1289.79864</v>
      </c>
      <c r="K1709" s="100">
        <f t="array" ref="K1709">index(Sheet1!$F$47:$K$64, C1709+1,B1709)</f>
        <v>1168.21926</v>
      </c>
      <c r="L1709" s="102">
        <f t="shared" si="18"/>
        <v>1278.853082</v>
      </c>
      <c r="M1709" s="83">
        <f>L1709/( 0.5*Sheet1!$F$18/12)</f>
        <v>1226.34708</v>
      </c>
      <c r="N1709" s="83">
        <f t="shared" si="19"/>
        <v>0.352095056</v>
      </c>
      <c r="O1709" s="83">
        <f t="shared" si="20"/>
        <v>639.3539757</v>
      </c>
      <c r="P1709" s="83">
        <f t="shared" si="21"/>
        <v>0.1835641619</v>
      </c>
      <c r="Q1709" s="83">
        <f t="shared" si="22"/>
        <v>1</v>
      </c>
      <c r="R1709" s="86">
        <f t="shared" si="31"/>
        <v>184.4164744</v>
      </c>
      <c r="S1709" s="83" t="str">
        <f>min(R1709, offset(Sheet1!$K$9,B1709-1,0))</f>
        <v>#DIV/0!</v>
      </c>
      <c r="T1709" s="83">
        <f t="shared" si="30"/>
        <v>6546.327454</v>
      </c>
      <c r="U1709" s="83">
        <f t="shared" si="26"/>
        <v>0</v>
      </c>
      <c r="V1709" s="83" t="str">
        <f t="shared" si="27"/>
        <v>#DIV/0!</v>
      </c>
      <c r="W1709" s="83" t="str">
        <f t="shared" si="28"/>
        <v>#DIV/0!</v>
      </c>
    </row>
    <row r="1710" ht="12.75" customHeight="1">
      <c r="A1710" s="83">
        <f t="shared" si="29"/>
        <v>34.76</v>
      </c>
      <c r="B1710" s="83">
        <f>IF( ISERROR( MATCH(R1709,Sheet1!$K$9:$K$13,1) ), 1,  MATCH(R1709,Sheet1!$K$9:$K$13,1)+1)</f>
        <v>4</v>
      </c>
      <c r="C1710" s="94">
        <f>IF( ISERROR( MATCH(D1710,Sheet1!$B$25:$B$42) ), 1, MATCH(D1710,Sheet1!$B$25:$B$42))</f>
        <v>13</v>
      </c>
      <c r="D1710" s="83">
        <f>if(U1710, OFFSET(Sheet1!$P$9, 2*B1709-1, 0),T1709)</f>
        <v>6546.327454</v>
      </c>
      <c r="E1710" s="100">
        <f t="array" ref="E1710">index(Sheet1!$C$25:$H$42, C1710,B1710)</f>
        <v>183.1113845</v>
      </c>
      <c r="F1710" s="100">
        <f t="array" ref="F1710">index(Sheet1!$C$25:$H$42, C1710+1,B1710)</f>
        <v>197.1968757</v>
      </c>
      <c r="G1710" s="94">
        <f t="array" ref="G1710">index(Sheet1!$B$25:$B$42, C1710,1)</f>
        <v>6500</v>
      </c>
      <c r="H1710" s="94">
        <f t="array" ref="H1710">index(Sheet1!$B$25:$B$42, C1710+1,1)</f>
        <v>7000</v>
      </c>
      <c r="I1710" s="100">
        <f t="shared" si="17"/>
        <v>184.4164744</v>
      </c>
      <c r="J1710" s="100">
        <f t="array" ref="J1710">index(Sheet1!$F$47:$K$64, C1710,B1710)</f>
        <v>1289.79864</v>
      </c>
      <c r="K1710" s="100">
        <f t="array" ref="K1710">index(Sheet1!$F$47:$K$64, C1710+1,B1710)</f>
        <v>1168.21926</v>
      </c>
      <c r="L1710" s="102">
        <f t="shared" si="18"/>
        <v>1278.533714</v>
      </c>
      <c r="M1710" s="83">
        <f>L1710/( 0.5*Sheet1!$F$18/12)</f>
        <v>1226.040824</v>
      </c>
      <c r="N1710" s="83">
        <f t="shared" si="19"/>
        <v>0.3520071272</v>
      </c>
      <c r="O1710" s="83">
        <f t="shared" si="20"/>
        <v>639.6106051</v>
      </c>
      <c r="P1710" s="83">
        <f t="shared" si="21"/>
        <v>0.1836378424</v>
      </c>
      <c r="Q1710" s="83">
        <f t="shared" si="22"/>
        <v>1</v>
      </c>
      <c r="R1710" s="86">
        <f t="shared" si="31"/>
        <v>184.4534391</v>
      </c>
      <c r="S1710" s="83" t="str">
        <f>min(R1710, offset(Sheet1!$K$9,B1710-1,0))</f>
        <v>#DIV/0!</v>
      </c>
      <c r="T1710" s="83">
        <f t="shared" si="30"/>
        <v>6547.639609</v>
      </c>
      <c r="U1710" s="83">
        <f t="shared" si="26"/>
        <v>0</v>
      </c>
      <c r="V1710" s="83" t="str">
        <f t="shared" si="27"/>
        <v>#DIV/0!</v>
      </c>
      <c r="W1710" s="83" t="str">
        <f t="shared" si="28"/>
        <v>#DIV/0!</v>
      </c>
    </row>
    <row r="1711" ht="12.75" customHeight="1">
      <c r="A1711" s="83">
        <f t="shared" si="29"/>
        <v>34.78</v>
      </c>
      <c r="B1711" s="83">
        <f>IF( ISERROR( MATCH(R1710,Sheet1!$K$9:$K$13,1) ), 1,  MATCH(R1710,Sheet1!$K$9:$K$13,1)+1)</f>
        <v>4</v>
      </c>
      <c r="C1711" s="94">
        <f>IF( ISERROR( MATCH(D1711,Sheet1!$B$25:$B$42) ), 1, MATCH(D1711,Sheet1!$B$25:$B$42))</f>
        <v>13</v>
      </c>
      <c r="D1711" s="83">
        <f>if(U1711, OFFSET(Sheet1!$P$9, 2*B1710-1, 0),T1710)</f>
        <v>6547.639609</v>
      </c>
      <c r="E1711" s="100">
        <f t="array" ref="E1711">index(Sheet1!$C$25:$H$42, C1711,B1711)</f>
        <v>183.1113845</v>
      </c>
      <c r="F1711" s="100">
        <f t="array" ref="F1711">index(Sheet1!$C$25:$H$42, C1711+1,B1711)</f>
        <v>197.1968757</v>
      </c>
      <c r="G1711" s="94">
        <f t="array" ref="G1711">index(Sheet1!$B$25:$B$42, C1711,1)</f>
        <v>6500</v>
      </c>
      <c r="H1711" s="94">
        <f t="array" ref="H1711">index(Sheet1!$B$25:$B$42, C1711+1,1)</f>
        <v>7000</v>
      </c>
      <c r="I1711" s="100">
        <f t="shared" si="17"/>
        <v>184.4534391</v>
      </c>
      <c r="J1711" s="100">
        <f t="array" ref="J1711">index(Sheet1!$F$47:$K$64, C1711,B1711)</f>
        <v>1289.79864</v>
      </c>
      <c r="K1711" s="100">
        <f t="array" ref="K1711">index(Sheet1!$F$47:$K$64, C1711+1,B1711)</f>
        <v>1168.21926</v>
      </c>
      <c r="L1711" s="102">
        <f t="shared" si="18"/>
        <v>1278.214652</v>
      </c>
      <c r="M1711" s="83">
        <f>L1711/( 0.5*Sheet1!$F$18/12)</f>
        <v>1225.734862</v>
      </c>
      <c r="N1711" s="83">
        <f t="shared" si="19"/>
        <v>0.3519192828</v>
      </c>
      <c r="O1711" s="83">
        <f t="shared" si="20"/>
        <v>639.8670398</v>
      </c>
      <c r="P1711" s="83">
        <f t="shared" si="21"/>
        <v>0.1837114671</v>
      </c>
      <c r="Q1711" s="83">
        <f t="shared" si="22"/>
        <v>1</v>
      </c>
      <c r="R1711" s="86">
        <f t="shared" si="31"/>
        <v>184.4903684</v>
      </c>
      <c r="S1711" s="83" t="str">
        <f>min(R1711, offset(Sheet1!$K$9,B1711-1,0))</f>
        <v>#DIV/0!</v>
      </c>
      <c r="T1711" s="83">
        <f t="shared" si="30"/>
        <v>6548.950506</v>
      </c>
      <c r="U1711" s="83">
        <f t="shared" si="26"/>
        <v>0</v>
      </c>
      <c r="V1711" s="83" t="str">
        <f t="shared" si="27"/>
        <v>#DIV/0!</v>
      </c>
      <c r="W1711" s="83" t="str">
        <f t="shared" si="28"/>
        <v>#DIV/0!</v>
      </c>
    </row>
    <row r="1712" ht="12.75" customHeight="1">
      <c r="A1712" s="83">
        <f t="shared" si="29"/>
        <v>34.8</v>
      </c>
      <c r="B1712" s="83">
        <f>IF( ISERROR( MATCH(R1711,Sheet1!$K$9:$K$13,1) ), 1,  MATCH(R1711,Sheet1!$K$9:$K$13,1)+1)</f>
        <v>4</v>
      </c>
      <c r="C1712" s="94">
        <f>IF( ISERROR( MATCH(D1712,Sheet1!$B$25:$B$42) ), 1, MATCH(D1712,Sheet1!$B$25:$B$42))</f>
        <v>13</v>
      </c>
      <c r="D1712" s="83">
        <f>if(U1712, OFFSET(Sheet1!$P$9, 2*B1711-1, 0),T1711)</f>
        <v>6548.950506</v>
      </c>
      <c r="E1712" s="100">
        <f t="array" ref="E1712">index(Sheet1!$C$25:$H$42, C1712,B1712)</f>
        <v>183.1113845</v>
      </c>
      <c r="F1712" s="100">
        <f t="array" ref="F1712">index(Sheet1!$C$25:$H$42, C1712+1,B1712)</f>
        <v>197.1968757</v>
      </c>
      <c r="G1712" s="94">
        <f t="array" ref="G1712">index(Sheet1!$B$25:$B$42, C1712,1)</f>
        <v>6500</v>
      </c>
      <c r="H1712" s="94">
        <f t="array" ref="H1712">index(Sheet1!$B$25:$B$42, C1712+1,1)</f>
        <v>7000</v>
      </c>
      <c r="I1712" s="100">
        <f t="shared" si="17"/>
        <v>184.4903684</v>
      </c>
      <c r="J1712" s="100">
        <f t="array" ref="J1712">index(Sheet1!$F$47:$K$64, C1712,B1712)</f>
        <v>1289.79864</v>
      </c>
      <c r="K1712" s="100">
        <f t="array" ref="K1712">index(Sheet1!$F$47:$K$64, C1712+1,B1712)</f>
        <v>1168.21926</v>
      </c>
      <c r="L1712" s="102">
        <f t="shared" si="18"/>
        <v>1277.895896</v>
      </c>
      <c r="M1712" s="83">
        <f>L1712/( 0.5*Sheet1!$F$18/12)</f>
        <v>1225.429193</v>
      </c>
      <c r="N1712" s="83">
        <f t="shared" si="19"/>
        <v>0.3518315225</v>
      </c>
      <c r="O1712" s="83">
        <f t="shared" si="20"/>
        <v>640.1232799</v>
      </c>
      <c r="P1712" s="83">
        <f t="shared" si="21"/>
        <v>0.1837850359</v>
      </c>
      <c r="Q1712" s="83">
        <f t="shared" si="22"/>
        <v>1</v>
      </c>
      <c r="R1712" s="86">
        <f t="shared" si="31"/>
        <v>184.5272622</v>
      </c>
      <c r="S1712" s="83" t="str">
        <f>min(R1712, offset(Sheet1!$K$9,B1712-1,0))</f>
        <v>#DIV/0!</v>
      </c>
      <c r="T1712" s="83">
        <f t="shared" si="30"/>
        <v>6550.260146</v>
      </c>
      <c r="U1712" s="83">
        <f t="shared" si="26"/>
        <v>0</v>
      </c>
      <c r="V1712" s="83" t="str">
        <f t="shared" si="27"/>
        <v>#DIV/0!</v>
      </c>
      <c r="W1712" s="83" t="str">
        <f t="shared" si="28"/>
        <v>#DIV/0!</v>
      </c>
    </row>
    <row r="1713" ht="12.75" customHeight="1">
      <c r="A1713" s="83">
        <f t="shared" si="29"/>
        <v>34.82</v>
      </c>
      <c r="B1713" s="83">
        <f>IF( ISERROR( MATCH(R1712,Sheet1!$K$9:$K$13,1) ), 1,  MATCH(R1712,Sheet1!$K$9:$K$13,1)+1)</f>
        <v>4</v>
      </c>
      <c r="C1713" s="94">
        <f>IF( ISERROR( MATCH(D1713,Sheet1!$B$25:$B$42) ), 1, MATCH(D1713,Sheet1!$B$25:$B$42))</f>
        <v>13</v>
      </c>
      <c r="D1713" s="83">
        <f>if(U1713, OFFSET(Sheet1!$P$9, 2*B1712-1, 0),T1712)</f>
        <v>6550.260146</v>
      </c>
      <c r="E1713" s="100">
        <f t="array" ref="E1713">index(Sheet1!$C$25:$H$42, C1713,B1713)</f>
        <v>183.1113845</v>
      </c>
      <c r="F1713" s="100">
        <f t="array" ref="F1713">index(Sheet1!$C$25:$H$42, C1713+1,B1713)</f>
        <v>197.1968757</v>
      </c>
      <c r="G1713" s="94">
        <f t="array" ref="G1713">index(Sheet1!$B$25:$B$42, C1713,1)</f>
        <v>6500</v>
      </c>
      <c r="H1713" s="94">
        <f t="array" ref="H1713">index(Sheet1!$B$25:$B$42, C1713+1,1)</f>
        <v>7000</v>
      </c>
      <c r="I1713" s="100">
        <f t="shared" si="17"/>
        <v>184.5272622</v>
      </c>
      <c r="J1713" s="100">
        <f t="array" ref="J1713">index(Sheet1!$F$47:$K$64, C1713,B1713)</f>
        <v>1289.79864</v>
      </c>
      <c r="K1713" s="100">
        <f t="array" ref="K1713">index(Sheet1!$F$47:$K$64, C1713+1,B1713)</f>
        <v>1168.21926</v>
      </c>
      <c r="L1713" s="102">
        <f t="shared" si="18"/>
        <v>1277.577445</v>
      </c>
      <c r="M1713" s="83">
        <f>L1713/( 0.5*Sheet1!$F$18/12)</f>
        <v>1225.123817</v>
      </c>
      <c r="N1713" s="83">
        <f t="shared" si="19"/>
        <v>0.3517438464</v>
      </c>
      <c r="O1713" s="83">
        <f t="shared" si="20"/>
        <v>640.3793254</v>
      </c>
      <c r="P1713" s="83">
        <f t="shared" si="21"/>
        <v>0.1838585488</v>
      </c>
      <c r="Q1713" s="83">
        <f t="shared" si="22"/>
        <v>1</v>
      </c>
      <c r="R1713" s="86">
        <f t="shared" si="31"/>
        <v>184.5641207</v>
      </c>
      <c r="S1713" s="83" t="str">
        <f>min(R1713, offset(Sheet1!$K$9,B1713-1,0))</f>
        <v>#DIV/0!</v>
      </c>
      <c r="T1713" s="83">
        <f t="shared" si="30"/>
        <v>6551.56853</v>
      </c>
      <c r="U1713" s="83">
        <f t="shared" si="26"/>
        <v>0</v>
      </c>
      <c r="V1713" s="83" t="str">
        <f t="shared" si="27"/>
        <v>#DIV/0!</v>
      </c>
      <c r="W1713" s="83" t="str">
        <f t="shared" si="28"/>
        <v>#DIV/0!</v>
      </c>
    </row>
    <row r="1714" ht="12.75" customHeight="1">
      <c r="A1714" s="83">
        <f t="shared" si="29"/>
        <v>34.84</v>
      </c>
      <c r="B1714" s="83">
        <f>IF( ISERROR( MATCH(R1713,Sheet1!$K$9:$K$13,1) ), 1,  MATCH(R1713,Sheet1!$K$9:$K$13,1)+1)</f>
        <v>4</v>
      </c>
      <c r="C1714" s="94">
        <f>IF( ISERROR( MATCH(D1714,Sheet1!$B$25:$B$42) ), 1, MATCH(D1714,Sheet1!$B$25:$B$42))</f>
        <v>13</v>
      </c>
      <c r="D1714" s="83">
        <f>if(U1714, OFFSET(Sheet1!$P$9, 2*B1713-1, 0),T1713)</f>
        <v>6551.56853</v>
      </c>
      <c r="E1714" s="100">
        <f t="array" ref="E1714">index(Sheet1!$C$25:$H$42, C1714,B1714)</f>
        <v>183.1113845</v>
      </c>
      <c r="F1714" s="100">
        <f t="array" ref="F1714">index(Sheet1!$C$25:$H$42, C1714+1,B1714)</f>
        <v>197.1968757</v>
      </c>
      <c r="G1714" s="94">
        <f t="array" ref="G1714">index(Sheet1!$B$25:$B$42, C1714,1)</f>
        <v>6500</v>
      </c>
      <c r="H1714" s="94">
        <f t="array" ref="H1714">index(Sheet1!$B$25:$B$42, C1714+1,1)</f>
        <v>7000</v>
      </c>
      <c r="I1714" s="100">
        <f t="shared" si="17"/>
        <v>184.5641207</v>
      </c>
      <c r="J1714" s="100">
        <f t="array" ref="J1714">index(Sheet1!$F$47:$K$64, C1714,B1714)</f>
        <v>1289.79864</v>
      </c>
      <c r="K1714" s="100">
        <f t="array" ref="K1714">index(Sheet1!$F$47:$K$64, C1714+1,B1714)</f>
        <v>1168.21926</v>
      </c>
      <c r="L1714" s="102">
        <f t="shared" si="18"/>
        <v>1277.2593</v>
      </c>
      <c r="M1714" s="83">
        <f>L1714/( 0.5*Sheet1!$F$18/12)</f>
        <v>1224.818734</v>
      </c>
      <c r="N1714" s="83">
        <f t="shared" si="19"/>
        <v>0.3516562545</v>
      </c>
      <c r="O1714" s="83">
        <f t="shared" si="20"/>
        <v>640.6351765</v>
      </c>
      <c r="P1714" s="83">
        <f t="shared" si="21"/>
        <v>0.1839320059</v>
      </c>
      <c r="Q1714" s="83">
        <f t="shared" si="22"/>
        <v>1</v>
      </c>
      <c r="R1714" s="86">
        <f t="shared" si="31"/>
        <v>184.6009438</v>
      </c>
      <c r="S1714" s="83" t="str">
        <f>min(R1714, offset(Sheet1!$K$9,B1714-1,0))</f>
        <v>#DIV/0!</v>
      </c>
      <c r="T1714" s="83">
        <f t="shared" si="30"/>
        <v>6552.875659</v>
      </c>
      <c r="U1714" s="83">
        <f t="shared" si="26"/>
        <v>0</v>
      </c>
      <c r="V1714" s="83" t="str">
        <f t="shared" si="27"/>
        <v>#DIV/0!</v>
      </c>
      <c r="W1714" s="83" t="str">
        <f t="shared" si="28"/>
        <v>#DIV/0!</v>
      </c>
    </row>
    <row r="1715" ht="12.75" customHeight="1">
      <c r="A1715" s="83">
        <f t="shared" si="29"/>
        <v>34.86</v>
      </c>
      <c r="B1715" s="83">
        <f>IF( ISERROR( MATCH(R1714,Sheet1!$K$9:$K$13,1) ), 1,  MATCH(R1714,Sheet1!$K$9:$K$13,1)+1)</f>
        <v>4</v>
      </c>
      <c r="C1715" s="94">
        <f>IF( ISERROR( MATCH(D1715,Sheet1!$B$25:$B$42) ), 1, MATCH(D1715,Sheet1!$B$25:$B$42))</f>
        <v>13</v>
      </c>
      <c r="D1715" s="83">
        <f>if(U1715, OFFSET(Sheet1!$P$9, 2*B1714-1, 0),T1714)</f>
        <v>6552.875659</v>
      </c>
      <c r="E1715" s="100">
        <f t="array" ref="E1715">index(Sheet1!$C$25:$H$42, C1715,B1715)</f>
        <v>183.1113845</v>
      </c>
      <c r="F1715" s="100">
        <f t="array" ref="F1715">index(Sheet1!$C$25:$H$42, C1715+1,B1715)</f>
        <v>197.1968757</v>
      </c>
      <c r="G1715" s="94">
        <f t="array" ref="G1715">index(Sheet1!$B$25:$B$42, C1715,1)</f>
        <v>6500</v>
      </c>
      <c r="H1715" s="94">
        <f t="array" ref="H1715">index(Sheet1!$B$25:$B$42, C1715+1,1)</f>
        <v>7000</v>
      </c>
      <c r="I1715" s="100">
        <f t="shared" si="17"/>
        <v>184.6009438</v>
      </c>
      <c r="J1715" s="100">
        <f t="array" ref="J1715">index(Sheet1!$F$47:$K$64, C1715,B1715)</f>
        <v>1289.79864</v>
      </c>
      <c r="K1715" s="100">
        <f t="array" ref="K1715">index(Sheet1!$F$47:$K$64, C1715+1,B1715)</f>
        <v>1168.21926</v>
      </c>
      <c r="L1715" s="102">
        <f t="shared" si="18"/>
        <v>1276.94146</v>
      </c>
      <c r="M1715" s="83">
        <f>L1715/( 0.5*Sheet1!$F$18/12)</f>
        <v>1224.513944</v>
      </c>
      <c r="N1715" s="83">
        <f t="shared" si="19"/>
        <v>0.3515687465</v>
      </c>
      <c r="O1715" s="83">
        <f t="shared" si="20"/>
        <v>640.8908332</v>
      </c>
      <c r="P1715" s="83">
        <f t="shared" si="21"/>
        <v>0.1840054072</v>
      </c>
      <c r="Q1715" s="83">
        <f t="shared" si="22"/>
        <v>1</v>
      </c>
      <c r="R1715" s="86">
        <f t="shared" si="31"/>
        <v>184.6377316</v>
      </c>
      <c r="S1715" s="83" t="str">
        <f>min(R1715, offset(Sheet1!$K$9,B1715-1,0))</f>
        <v>#DIV/0!</v>
      </c>
      <c r="T1715" s="83">
        <f t="shared" si="30"/>
        <v>6554.181533</v>
      </c>
      <c r="U1715" s="83">
        <f t="shared" si="26"/>
        <v>0</v>
      </c>
      <c r="V1715" s="83" t="str">
        <f t="shared" si="27"/>
        <v>#DIV/0!</v>
      </c>
      <c r="W1715" s="83" t="str">
        <f t="shared" si="28"/>
        <v>#DIV/0!</v>
      </c>
    </row>
    <row r="1716" ht="12.75" customHeight="1">
      <c r="A1716" s="83">
        <f t="shared" si="29"/>
        <v>34.88</v>
      </c>
      <c r="B1716" s="83">
        <f>IF( ISERROR( MATCH(R1715,Sheet1!$K$9:$K$13,1) ), 1,  MATCH(R1715,Sheet1!$K$9:$K$13,1)+1)</f>
        <v>4</v>
      </c>
      <c r="C1716" s="94">
        <f>IF( ISERROR( MATCH(D1716,Sheet1!$B$25:$B$42) ), 1, MATCH(D1716,Sheet1!$B$25:$B$42))</f>
        <v>13</v>
      </c>
      <c r="D1716" s="83">
        <f>if(U1716, OFFSET(Sheet1!$P$9, 2*B1715-1, 0),T1715)</f>
        <v>6554.181533</v>
      </c>
      <c r="E1716" s="100">
        <f t="array" ref="E1716">index(Sheet1!$C$25:$H$42, C1716,B1716)</f>
        <v>183.1113845</v>
      </c>
      <c r="F1716" s="100">
        <f t="array" ref="F1716">index(Sheet1!$C$25:$H$42, C1716+1,B1716)</f>
        <v>197.1968757</v>
      </c>
      <c r="G1716" s="94">
        <f t="array" ref="G1716">index(Sheet1!$B$25:$B$42, C1716,1)</f>
        <v>6500</v>
      </c>
      <c r="H1716" s="94">
        <f t="array" ref="H1716">index(Sheet1!$B$25:$B$42, C1716+1,1)</f>
        <v>7000</v>
      </c>
      <c r="I1716" s="100">
        <f t="shared" si="17"/>
        <v>184.6377316</v>
      </c>
      <c r="J1716" s="100">
        <f t="array" ref="J1716">index(Sheet1!$F$47:$K$64, C1716,B1716)</f>
        <v>1289.79864</v>
      </c>
      <c r="K1716" s="100">
        <f t="array" ref="K1716">index(Sheet1!$F$47:$K$64, C1716+1,B1716)</f>
        <v>1168.21926</v>
      </c>
      <c r="L1716" s="102">
        <f t="shared" si="18"/>
        <v>1276.623926</v>
      </c>
      <c r="M1716" s="83">
        <f>L1716/( 0.5*Sheet1!$F$18/12)</f>
        <v>1224.209446</v>
      </c>
      <c r="N1716" s="83">
        <f t="shared" si="19"/>
        <v>0.3514813225</v>
      </c>
      <c r="O1716" s="83">
        <f t="shared" si="20"/>
        <v>641.1462955</v>
      </c>
      <c r="P1716" s="83">
        <f t="shared" si="21"/>
        <v>0.1840787527</v>
      </c>
      <c r="Q1716" s="83">
        <f t="shared" si="22"/>
        <v>1</v>
      </c>
      <c r="R1716" s="86">
        <f t="shared" si="31"/>
        <v>184.674484</v>
      </c>
      <c r="S1716" s="83" t="str">
        <f>min(R1716, offset(Sheet1!$K$9,B1716-1,0))</f>
        <v>#DIV/0!</v>
      </c>
      <c r="T1716" s="83">
        <f t="shared" si="30"/>
        <v>6555.486155</v>
      </c>
      <c r="U1716" s="83">
        <f t="shared" si="26"/>
        <v>0</v>
      </c>
      <c r="V1716" s="83" t="str">
        <f t="shared" si="27"/>
        <v>#DIV/0!</v>
      </c>
      <c r="W1716" s="83" t="str">
        <f t="shared" si="28"/>
        <v>#DIV/0!</v>
      </c>
    </row>
    <row r="1717" ht="12.75" customHeight="1">
      <c r="A1717" s="83">
        <f t="shared" si="29"/>
        <v>34.9</v>
      </c>
      <c r="B1717" s="83">
        <f>IF( ISERROR( MATCH(R1716,Sheet1!$K$9:$K$13,1) ), 1,  MATCH(R1716,Sheet1!$K$9:$K$13,1)+1)</f>
        <v>4</v>
      </c>
      <c r="C1717" s="94">
        <f>IF( ISERROR( MATCH(D1717,Sheet1!$B$25:$B$42) ), 1, MATCH(D1717,Sheet1!$B$25:$B$42))</f>
        <v>13</v>
      </c>
      <c r="D1717" s="83">
        <f>if(U1717, OFFSET(Sheet1!$P$9, 2*B1716-1, 0),T1716)</f>
        <v>6555.486155</v>
      </c>
      <c r="E1717" s="100">
        <f t="array" ref="E1717">index(Sheet1!$C$25:$H$42, C1717,B1717)</f>
        <v>183.1113845</v>
      </c>
      <c r="F1717" s="100">
        <f t="array" ref="F1717">index(Sheet1!$C$25:$H$42, C1717+1,B1717)</f>
        <v>197.1968757</v>
      </c>
      <c r="G1717" s="94">
        <f t="array" ref="G1717">index(Sheet1!$B$25:$B$42, C1717,1)</f>
        <v>6500</v>
      </c>
      <c r="H1717" s="94">
        <f t="array" ref="H1717">index(Sheet1!$B$25:$B$42, C1717+1,1)</f>
        <v>7000</v>
      </c>
      <c r="I1717" s="100">
        <f t="shared" si="17"/>
        <v>184.674484</v>
      </c>
      <c r="J1717" s="100">
        <f t="array" ref="J1717">index(Sheet1!$F$47:$K$64, C1717,B1717)</f>
        <v>1289.79864</v>
      </c>
      <c r="K1717" s="100">
        <f t="array" ref="K1717">index(Sheet1!$F$47:$K$64, C1717+1,B1717)</f>
        <v>1168.21926</v>
      </c>
      <c r="L1717" s="102">
        <f t="shared" si="18"/>
        <v>1276.306695</v>
      </c>
      <c r="M1717" s="83">
        <f>L1717/( 0.5*Sheet1!$F$18/12)</f>
        <v>1223.905241</v>
      </c>
      <c r="N1717" s="83">
        <f t="shared" si="19"/>
        <v>0.3513939824</v>
      </c>
      <c r="O1717" s="83">
        <f t="shared" si="20"/>
        <v>641.4015636</v>
      </c>
      <c r="P1717" s="83">
        <f t="shared" si="21"/>
        <v>0.1841520424</v>
      </c>
      <c r="Q1717" s="83">
        <f t="shared" si="22"/>
        <v>1</v>
      </c>
      <c r="R1717" s="86">
        <f t="shared" si="31"/>
        <v>184.7112012</v>
      </c>
      <c r="S1717" s="83" t="str">
        <f>min(R1717, offset(Sheet1!$K$9,B1717-1,0))</f>
        <v>#DIV/0!</v>
      </c>
      <c r="T1717" s="83">
        <f t="shared" si="30"/>
        <v>6556.789525</v>
      </c>
      <c r="U1717" s="83">
        <f t="shared" si="26"/>
        <v>0</v>
      </c>
      <c r="V1717" s="83" t="str">
        <f t="shared" si="27"/>
        <v>#DIV/0!</v>
      </c>
      <c r="W1717" s="83" t="str">
        <f t="shared" si="28"/>
        <v>#DIV/0!</v>
      </c>
    </row>
    <row r="1718" ht="12.75" customHeight="1">
      <c r="A1718" s="83">
        <f t="shared" si="29"/>
        <v>34.92</v>
      </c>
      <c r="B1718" s="83">
        <f>IF( ISERROR( MATCH(R1717,Sheet1!$K$9:$K$13,1) ), 1,  MATCH(R1717,Sheet1!$K$9:$K$13,1)+1)</f>
        <v>4</v>
      </c>
      <c r="C1718" s="94">
        <f>IF( ISERROR( MATCH(D1718,Sheet1!$B$25:$B$42) ), 1, MATCH(D1718,Sheet1!$B$25:$B$42))</f>
        <v>13</v>
      </c>
      <c r="D1718" s="83">
        <f>if(U1718, OFFSET(Sheet1!$P$9, 2*B1717-1, 0),T1717)</f>
        <v>6556.789525</v>
      </c>
      <c r="E1718" s="100">
        <f t="array" ref="E1718">index(Sheet1!$C$25:$H$42, C1718,B1718)</f>
        <v>183.1113845</v>
      </c>
      <c r="F1718" s="100">
        <f t="array" ref="F1718">index(Sheet1!$C$25:$H$42, C1718+1,B1718)</f>
        <v>197.1968757</v>
      </c>
      <c r="G1718" s="94">
        <f t="array" ref="G1718">index(Sheet1!$B$25:$B$42, C1718,1)</f>
        <v>6500</v>
      </c>
      <c r="H1718" s="94">
        <f t="array" ref="H1718">index(Sheet1!$B$25:$B$42, C1718+1,1)</f>
        <v>7000</v>
      </c>
      <c r="I1718" s="100">
        <f t="shared" si="17"/>
        <v>184.7112012</v>
      </c>
      <c r="J1718" s="100">
        <f t="array" ref="J1718">index(Sheet1!$F$47:$K$64, C1718,B1718)</f>
        <v>1289.79864</v>
      </c>
      <c r="K1718" s="100">
        <f t="array" ref="K1718">index(Sheet1!$F$47:$K$64, C1718+1,B1718)</f>
        <v>1168.21926</v>
      </c>
      <c r="L1718" s="102">
        <f t="shared" si="18"/>
        <v>1275.98977</v>
      </c>
      <c r="M1718" s="83">
        <f>L1718/( 0.5*Sheet1!$F$18/12)</f>
        <v>1223.601327</v>
      </c>
      <c r="N1718" s="83">
        <f t="shared" si="19"/>
        <v>0.3513067261</v>
      </c>
      <c r="O1718" s="83">
        <f t="shared" si="20"/>
        <v>641.6566374</v>
      </c>
      <c r="P1718" s="83">
        <f t="shared" si="21"/>
        <v>0.1842252763</v>
      </c>
      <c r="Q1718" s="83">
        <f t="shared" si="22"/>
        <v>1</v>
      </c>
      <c r="R1718" s="86">
        <f t="shared" si="31"/>
        <v>184.7478832</v>
      </c>
      <c r="S1718" s="83" t="str">
        <f>min(R1718, offset(Sheet1!$K$9,B1718-1,0))</f>
        <v>#DIV/0!</v>
      </c>
      <c r="T1718" s="83">
        <f t="shared" si="30"/>
        <v>6558.091644</v>
      </c>
      <c r="U1718" s="83">
        <f t="shared" si="26"/>
        <v>0</v>
      </c>
      <c r="V1718" s="83" t="str">
        <f t="shared" si="27"/>
        <v>#DIV/0!</v>
      </c>
      <c r="W1718" s="83" t="str">
        <f t="shared" si="28"/>
        <v>#DIV/0!</v>
      </c>
    </row>
    <row r="1719" ht="12.75" customHeight="1">
      <c r="A1719" s="83">
        <f t="shared" si="29"/>
        <v>34.94</v>
      </c>
      <c r="B1719" s="83">
        <f>IF( ISERROR( MATCH(R1718,Sheet1!$K$9:$K$13,1) ), 1,  MATCH(R1718,Sheet1!$K$9:$K$13,1)+1)</f>
        <v>4</v>
      </c>
      <c r="C1719" s="94">
        <f>IF( ISERROR( MATCH(D1719,Sheet1!$B$25:$B$42) ), 1, MATCH(D1719,Sheet1!$B$25:$B$42))</f>
        <v>13</v>
      </c>
      <c r="D1719" s="83">
        <f>if(U1719, OFFSET(Sheet1!$P$9, 2*B1718-1, 0),T1718)</f>
        <v>6558.091644</v>
      </c>
      <c r="E1719" s="100">
        <f t="array" ref="E1719">index(Sheet1!$C$25:$H$42, C1719,B1719)</f>
        <v>183.1113845</v>
      </c>
      <c r="F1719" s="100">
        <f t="array" ref="F1719">index(Sheet1!$C$25:$H$42, C1719+1,B1719)</f>
        <v>197.1968757</v>
      </c>
      <c r="G1719" s="94">
        <f t="array" ref="G1719">index(Sheet1!$B$25:$B$42, C1719,1)</f>
        <v>6500</v>
      </c>
      <c r="H1719" s="94">
        <f t="array" ref="H1719">index(Sheet1!$B$25:$B$42, C1719+1,1)</f>
        <v>7000</v>
      </c>
      <c r="I1719" s="100">
        <f t="shared" si="17"/>
        <v>184.7478832</v>
      </c>
      <c r="J1719" s="100">
        <f t="array" ref="J1719">index(Sheet1!$F$47:$K$64, C1719,B1719)</f>
        <v>1289.79864</v>
      </c>
      <c r="K1719" s="100">
        <f t="array" ref="K1719">index(Sheet1!$F$47:$K$64, C1719+1,B1719)</f>
        <v>1168.21926</v>
      </c>
      <c r="L1719" s="102">
        <f t="shared" si="18"/>
        <v>1275.673148</v>
      </c>
      <c r="M1719" s="83">
        <f>L1719/( 0.5*Sheet1!$F$18/12)</f>
        <v>1223.297705</v>
      </c>
      <c r="N1719" s="83">
        <f t="shared" si="19"/>
        <v>0.3512195535</v>
      </c>
      <c r="O1719" s="83">
        <f t="shared" si="20"/>
        <v>641.9115171</v>
      </c>
      <c r="P1719" s="83">
        <f t="shared" si="21"/>
        <v>0.1842984545</v>
      </c>
      <c r="Q1719" s="83">
        <f t="shared" si="22"/>
        <v>1</v>
      </c>
      <c r="R1719" s="86">
        <f t="shared" si="31"/>
        <v>184.78453</v>
      </c>
      <c r="S1719" s="83" t="str">
        <f>min(R1719, offset(Sheet1!$K$9,B1719-1,0))</f>
        <v>#DIV/0!</v>
      </c>
      <c r="T1719" s="83">
        <f t="shared" si="30"/>
        <v>6559.392513</v>
      </c>
      <c r="U1719" s="83">
        <f t="shared" si="26"/>
        <v>0</v>
      </c>
      <c r="V1719" s="83" t="str">
        <f t="shared" si="27"/>
        <v>#DIV/0!</v>
      </c>
      <c r="W1719" s="83" t="str">
        <f t="shared" si="28"/>
        <v>#DIV/0!</v>
      </c>
    </row>
    <row r="1720" ht="12.75" customHeight="1">
      <c r="A1720" s="83">
        <f t="shared" si="29"/>
        <v>34.96</v>
      </c>
      <c r="B1720" s="83">
        <f>IF( ISERROR( MATCH(R1719,Sheet1!$K$9:$K$13,1) ), 1,  MATCH(R1719,Sheet1!$K$9:$K$13,1)+1)</f>
        <v>4</v>
      </c>
      <c r="C1720" s="94">
        <f>IF( ISERROR( MATCH(D1720,Sheet1!$B$25:$B$42) ), 1, MATCH(D1720,Sheet1!$B$25:$B$42))</f>
        <v>13</v>
      </c>
      <c r="D1720" s="83">
        <f>if(U1720, OFFSET(Sheet1!$P$9, 2*B1719-1, 0),T1719)</f>
        <v>6559.392513</v>
      </c>
      <c r="E1720" s="100">
        <f t="array" ref="E1720">index(Sheet1!$C$25:$H$42, C1720,B1720)</f>
        <v>183.1113845</v>
      </c>
      <c r="F1720" s="100">
        <f t="array" ref="F1720">index(Sheet1!$C$25:$H$42, C1720+1,B1720)</f>
        <v>197.1968757</v>
      </c>
      <c r="G1720" s="94">
        <f t="array" ref="G1720">index(Sheet1!$B$25:$B$42, C1720,1)</f>
        <v>6500</v>
      </c>
      <c r="H1720" s="94">
        <f t="array" ref="H1720">index(Sheet1!$B$25:$B$42, C1720+1,1)</f>
        <v>7000</v>
      </c>
      <c r="I1720" s="100">
        <f t="shared" si="17"/>
        <v>184.78453</v>
      </c>
      <c r="J1720" s="100">
        <f t="array" ref="J1720">index(Sheet1!$F$47:$K$64, C1720,B1720)</f>
        <v>1289.79864</v>
      </c>
      <c r="K1720" s="100">
        <f t="array" ref="K1720">index(Sheet1!$F$47:$K$64, C1720+1,B1720)</f>
        <v>1168.21926</v>
      </c>
      <c r="L1720" s="102">
        <f t="shared" si="18"/>
        <v>1275.35683</v>
      </c>
      <c r="M1720" s="83">
        <f>L1720/( 0.5*Sheet1!$F$18/12)</f>
        <v>1222.994374</v>
      </c>
      <c r="N1720" s="83">
        <f t="shared" si="19"/>
        <v>0.3511324646</v>
      </c>
      <c r="O1720" s="83">
        <f t="shared" si="20"/>
        <v>642.1662027</v>
      </c>
      <c r="P1720" s="83">
        <f t="shared" si="21"/>
        <v>0.184371577</v>
      </c>
      <c r="Q1720" s="83">
        <f t="shared" si="22"/>
        <v>1</v>
      </c>
      <c r="R1720" s="86">
        <f t="shared" si="31"/>
        <v>184.8211416</v>
      </c>
      <c r="S1720" s="83" t="str">
        <f>min(R1720, offset(Sheet1!$K$9,B1720-1,0))</f>
        <v>#DIV/0!</v>
      </c>
      <c r="T1720" s="83">
        <f t="shared" si="30"/>
        <v>6560.692134</v>
      </c>
      <c r="U1720" s="83">
        <f t="shared" si="26"/>
        <v>0</v>
      </c>
      <c r="V1720" s="83" t="str">
        <f t="shared" si="27"/>
        <v>#DIV/0!</v>
      </c>
      <c r="W1720" s="83" t="str">
        <f t="shared" si="28"/>
        <v>#DIV/0!</v>
      </c>
    </row>
    <row r="1721" ht="12.75" customHeight="1">
      <c r="A1721" s="83">
        <f t="shared" si="29"/>
        <v>34.98</v>
      </c>
      <c r="B1721" s="83">
        <f>IF( ISERROR( MATCH(R1720,Sheet1!$K$9:$K$13,1) ), 1,  MATCH(R1720,Sheet1!$K$9:$K$13,1)+1)</f>
        <v>4</v>
      </c>
      <c r="C1721" s="94">
        <f>IF( ISERROR( MATCH(D1721,Sheet1!$B$25:$B$42) ), 1, MATCH(D1721,Sheet1!$B$25:$B$42))</f>
        <v>13</v>
      </c>
      <c r="D1721" s="83">
        <f>if(U1721, OFFSET(Sheet1!$P$9, 2*B1720-1, 0),T1720)</f>
        <v>6560.692134</v>
      </c>
      <c r="E1721" s="100">
        <f t="array" ref="E1721">index(Sheet1!$C$25:$H$42, C1721,B1721)</f>
        <v>183.1113845</v>
      </c>
      <c r="F1721" s="100">
        <f t="array" ref="F1721">index(Sheet1!$C$25:$H$42, C1721+1,B1721)</f>
        <v>197.1968757</v>
      </c>
      <c r="G1721" s="94">
        <f t="array" ref="G1721">index(Sheet1!$B$25:$B$42, C1721,1)</f>
        <v>6500</v>
      </c>
      <c r="H1721" s="94">
        <f t="array" ref="H1721">index(Sheet1!$B$25:$B$42, C1721+1,1)</f>
        <v>7000</v>
      </c>
      <c r="I1721" s="100">
        <f t="shared" si="17"/>
        <v>184.8211416</v>
      </c>
      <c r="J1721" s="100">
        <f t="array" ref="J1721">index(Sheet1!$F$47:$K$64, C1721,B1721)</f>
        <v>1289.79864</v>
      </c>
      <c r="K1721" s="100">
        <f t="array" ref="K1721">index(Sheet1!$F$47:$K$64, C1721+1,B1721)</f>
        <v>1168.21926</v>
      </c>
      <c r="L1721" s="102">
        <f t="shared" si="18"/>
        <v>1275.040816</v>
      </c>
      <c r="M1721" s="83">
        <f>L1721/( 0.5*Sheet1!$F$18/12)</f>
        <v>1222.691335</v>
      </c>
      <c r="N1721" s="83">
        <f t="shared" si="19"/>
        <v>0.3510454593</v>
      </c>
      <c r="O1721" s="83">
        <f t="shared" si="20"/>
        <v>642.4206944</v>
      </c>
      <c r="P1721" s="83">
        <f t="shared" si="21"/>
        <v>0.1844446438</v>
      </c>
      <c r="Q1721" s="83">
        <f t="shared" si="22"/>
        <v>1</v>
      </c>
      <c r="R1721" s="86">
        <f t="shared" si="31"/>
        <v>184.857718</v>
      </c>
      <c r="S1721" s="83" t="str">
        <f>min(R1721, offset(Sheet1!$K$9,B1721-1,0))</f>
        <v>#DIV/0!</v>
      </c>
      <c r="T1721" s="83">
        <f t="shared" si="30"/>
        <v>6561.990507</v>
      </c>
      <c r="U1721" s="83">
        <f t="shared" si="26"/>
        <v>0</v>
      </c>
      <c r="V1721" s="83" t="str">
        <f t="shared" si="27"/>
        <v>#DIV/0!</v>
      </c>
      <c r="W1721" s="83" t="str">
        <f t="shared" si="28"/>
        <v>#DIV/0!</v>
      </c>
    </row>
    <row r="1722" ht="12.75" customHeight="1">
      <c r="A1722" s="83">
        <f t="shared" si="29"/>
        <v>35</v>
      </c>
      <c r="B1722" s="83">
        <f>IF( ISERROR( MATCH(R1721,Sheet1!$K$9:$K$13,1) ), 1,  MATCH(R1721,Sheet1!$K$9:$K$13,1)+1)</f>
        <v>4</v>
      </c>
      <c r="C1722" s="94">
        <f>IF( ISERROR( MATCH(D1722,Sheet1!$B$25:$B$42) ), 1, MATCH(D1722,Sheet1!$B$25:$B$42))</f>
        <v>13</v>
      </c>
      <c r="D1722" s="83">
        <f>if(U1722, OFFSET(Sheet1!$P$9, 2*B1721-1, 0),T1721)</f>
        <v>6561.990507</v>
      </c>
      <c r="E1722" s="100">
        <f t="array" ref="E1722">index(Sheet1!$C$25:$H$42, C1722,B1722)</f>
        <v>183.1113845</v>
      </c>
      <c r="F1722" s="100">
        <f t="array" ref="F1722">index(Sheet1!$C$25:$H$42, C1722+1,B1722)</f>
        <v>197.1968757</v>
      </c>
      <c r="G1722" s="94">
        <f t="array" ref="G1722">index(Sheet1!$B$25:$B$42, C1722,1)</f>
        <v>6500</v>
      </c>
      <c r="H1722" s="94">
        <f t="array" ref="H1722">index(Sheet1!$B$25:$B$42, C1722+1,1)</f>
        <v>7000</v>
      </c>
      <c r="I1722" s="100">
        <f t="shared" si="17"/>
        <v>184.857718</v>
      </c>
      <c r="J1722" s="100">
        <f t="array" ref="J1722">index(Sheet1!$F$47:$K$64, C1722,B1722)</f>
        <v>1289.79864</v>
      </c>
      <c r="K1722" s="100">
        <f t="array" ref="K1722">index(Sheet1!$F$47:$K$64, C1722+1,B1722)</f>
        <v>1168.21926</v>
      </c>
      <c r="L1722" s="102">
        <f t="shared" si="18"/>
        <v>1274.725105</v>
      </c>
      <c r="M1722" s="83">
        <f>L1722/( 0.5*Sheet1!$F$18/12)</f>
        <v>1222.388586</v>
      </c>
      <c r="N1722" s="83">
        <f t="shared" si="19"/>
        <v>0.3509585374</v>
      </c>
      <c r="O1722" s="83">
        <f t="shared" si="20"/>
        <v>642.6749921</v>
      </c>
      <c r="P1722" s="83">
        <f t="shared" si="21"/>
        <v>0.1845176549</v>
      </c>
      <c r="Q1722" s="83">
        <f t="shared" si="22"/>
        <v>1</v>
      </c>
      <c r="R1722" s="86">
        <f t="shared" si="31"/>
        <v>184.8942594</v>
      </c>
      <c r="S1722" s="83" t="str">
        <f>min(R1722, offset(Sheet1!$K$9,B1722-1,0))</f>
        <v>#DIV/0!</v>
      </c>
      <c r="T1722" s="83">
        <f t="shared" si="30"/>
        <v>6563.287634</v>
      </c>
      <c r="U1722" s="83">
        <f t="shared" si="26"/>
        <v>0</v>
      </c>
      <c r="V1722" s="83" t="str">
        <f t="shared" si="27"/>
        <v>#DIV/0!</v>
      </c>
      <c r="W1722" s="83" t="str">
        <f t="shared" si="28"/>
        <v>#DIV/0!</v>
      </c>
    </row>
    <row r="1723" ht="12.75" customHeight="1">
      <c r="A1723" s="83">
        <f t="shared" si="29"/>
        <v>35.02</v>
      </c>
      <c r="B1723" s="83">
        <f>IF( ISERROR( MATCH(R1722,Sheet1!$K$9:$K$13,1) ), 1,  MATCH(R1722,Sheet1!$K$9:$K$13,1)+1)</f>
        <v>4</v>
      </c>
      <c r="C1723" s="94">
        <f>IF( ISERROR( MATCH(D1723,Sheet1!$B$25:$B$42) ), 1, MATCH(D1723,Sheet1!$B$25:$B$42))</f>
        <v>13</v>
      </c>
      <c r="D1723" s="83">
        <f>if(U1723, OFFSET(Sheet1!$P$9, 2*B1722-1, 0),T1722)</f>
        <v>6563.287634</v>
      </c>
      <c r="E1723" s="100">
        <f t="array" ref="E1723">index(Sheet1!$C$25:$H$42, C1723,B1723)</f>
        <v>183.1113845</v>
      </c>
      <c r="F1723" s="100">
        <f t="array" ref="F1723">index(Sheet1!$C$25:$H$42, C1723+1,B1723)</f>
        <v>197.1968757</v>
      </c>
      <c r="G1723" s="94">
        <f t="array" ref="G1723">index(Sheet1!$B$25:$B$42, C1723,1)</f>
        <v>6500</v>
      </c>
      <c r="H1723" s="94">
        <f t="array" ref="H1723">index(Sheet1!$B$25:$B$42, C1723+1,1)</f>
        <v>7000</v>
      </c>
      <c r="I1723" s="100">
        <f t="shared" si="17"/>
        <v>184.8942594</v>
      </c>
      <c r="J1723" s="100">
        <f t="array" ref="J1723">index(Sheet1!$F$47:$K$64, C1723,B1723)</f>
        <v>1289.79864</v>
      </c>
      <c r="K1723" s="100">
        <f t="array" ref="K1723">index(Sheet1!$F$47:$K$64, C1723+1,B1723)</f>
        <v>1168.21926</v>
      </c>
      <c r="L1723" s="102">
        <f t="shared" si="18"/>
        <v>1274.409697</v>
      </c>
      <c r="M1723" s="83">
        <f>L1723/( 0.5*Sheet1!$F$18/12)</f>
        <v>1222.086128</v>
      </c>
      <c r="N1723" s="83">
        <f t="shared" si="19"/>
        <v>0.3508716991</v>
      </c>
      <c r="O1723" s="83">
        <f t="shared" si="20"/>
        <v>642.9290959</v>
      </c>
      <c r="P1723" s="83">
        <f t="shared" si="21"/>
        <v>0.1845906104</v>
      </c>
      <c r="Q1723" s="83">
        <f t="shared" si="22"/>
        <v>1</v>
      </c>
      <c r="R1723" s="86">
        <f t="shared" si="31"/>
        <v>184.9307656</v>
      </c>
      <c r="S1723" s="83" t="str">
        <f>min(R1723, offset(Sheet1!$K$9,B1723-1,0))</f>
        <v>#DIV/0!</v>
      </c>
      <c r="T1723" s="83">
        <f t="shared" si="30"/>
        <v>6564.583516</v>
      </c>
      <c r="U1723" s="83">
        <f t="shared" si="26"/>
        <v>0</v>
      </c>
      <c r="V1723" s="83" t="str">
        <f t="shared" si="27"/>
        <v>#DIV/0!</v>
      </c>
      <c r="W1723" s="83" t="str">
        <f t="shared" si="28"/>
        <v>#DIV/0!</v>
      </c>
    </row>
    <row r="1724" ht="12.75" customHeight="1">
      <c r="A1724" s="83">
        <f t="shared" si="29"/>
        <v>35.04</v>
      </c>
      <c r="B1724" s="83">
        <f>IF( ISERROR( MATCH(R1723,Sheet1!$K$9:$K$13,1) ), 1,  MATCH(R1723,Sheet1!$K$9:$K$13,1)+1)</f>
        <v>4</v>
      </c>
      <c r="C1724" s="94">
        <f>IF( ISERROR( MATCH(D1724,Sheet1!$B$25:$B$42) ), 1, MATCH(D1724,Sheet1!$B$25:$B$42))</f>
        <v>13</v>
      </c>
      <c r="D1724" s="83">
        <f>if(U1724, OFFSET(Sheet1!$P$9, 2*B1723-1, 0),T1723)</f>
        <v>6564.583516</v>
      </c>
      <c r="E1724" s="100">
        <f t="array" ref="E1724">index(Sheet1!$C$25:$H$42, C1724,B1724)</f>
        <v>183.1113845</v>
      </c>
      <c r="F1724" s="100">
        <f t="array" ref="F1724">index(Sheet1!$C$25:$H$42, C1724+1,B1724)</f>
        <v>197.1968757</v>
      </c>
      <c r="G1724" s="94">
        <f t="array" ref="G1724">index(Sheet1!$B$25:$B$42, C1724,1)</f>
        <v>6500</v>
      </c>
      <c r="H1724" s="94">
        <f t="array" ref="H1724">index(Sheet1!$B$25:$B$42, C1724+1,1)</f>
        <v>7000</v>
      </c>
      <c r="I1724" s="100">
        <f t="shared" si="17"/>
        <v>184.9307656</v>
      </c>
      <c r="J1724" s="100">
        <f t="array" ref="J1724">index(Sheet1!$F$47:$K$64, C1724,B1724)</f>
        <v>1289.79864</v>
      </c>
      <c r="K1724" s="100">
        <f t="array" ref="K1724">index(Sheet1!$F$47:$K$64, C1724+1,B1724)</f>
        <v>1168.21926</v>
      </c>
      <c r="L1724" s="102">
        <f t="shared" si="18"/>
        <v>1274.094592</v>
      </c>
      <c r="M1724" s="83">
        <f>L1724/( 0.5*Sheet1!$F$18/12)</f>
        <v>1221.78396</v>
      </c>
      <c r="N1724" s="83">
        <f t="shared" si="19"/>
        <v>0.3507849441</v>
      </c>
      <c r="O1724" s="83">
        <f t="shared" si="20"/>
        <v>643.1830059</v>
      </c>
      <c r="P1724" s="83">
        <f t="shared" si="21"/>
        <v>0.1846635102</v>
      </c>
      <c r="Q1724" s="83">
        <f t="shared" si="22"/>
        <v>1</v>
      </c>
      <c r="R1724" s="86">
        <f t="shared" si="31"/>
        <v>184.9672368</v>
      </c>
      <c r="S1724" s="83" t="str">
        <f>min(R1724, offset(Sheet1!$K$9,B1724-1,0))</f>
        <v>#DIV/0!</v>
      </c>
      <c r="T1724" s="83">
        <f t="shared" si="30"/>
        <v>6565.878153</v>
      </c>
      <c r="U1724" s="83">
        <f t="shared" si="26"/>
        <v>0</v>
      </c>
      <c r="V1724" s="83" t="str">
        <f t="shared" si="27"/>
        <v>#DIV/0!</v>
      </c>
      <c r="W1724" s="83" t="str">
        <f t="shared" si="28"/>
        <v>#DIV/0!</v>
      </c>
    </row>
    <row r="1725" ht="12.75" customHeight="1">
      <c r="A1725" s="83">
        <f t="shared" si="29"/>
        <v>35.06</v>
      </c>
      <c r="B1725" s="83">
        <f>IF( ISERROR( MATCH(R1724,Sheet1!$K$9:$K$13,1) ), 1,  MATCH(R1724,Sheet1!$K$9:$K$13,1)+1)</f>
        <v>4</v>
      </c>
      <c r="C1725" s="94">
        <f>IF( ISERROR( MATCH(D1725,Sheet1!$B$25:$B$42) ), 1, MATCH(D1725,Sheet1!$B$25:$B$42))</f>
        <v>13</v>
      </c>
      <c r="D1725" s="83">
        <f>if(U1725, OFFSET(Sheet1!$P$9, 2*B1724-1, 0),T1724)</f>
        <v>6565.878153</v>
      </c>
      <c r="E1725" s="100">
        <f t="array" ref="E1725">index(Sheet1!$C$25:$H$42, C1725,B1725)</f>
        <v>183.1113845</v>
      </c>
      <c r="F1725" s="100">
        <f t="array" ref="F1725">index(Sheet1!$C$25:$H$42, C1725+1,B1725)</f>
        <v>197.1968757</v>
      </c>
      <c r="G1725" s="94">
        <f t="array" ref="G1725">index(Sheet1!$B$25:$B$42, C1725,1)</f>
        <v>6500</v>
      </c>
      <c r="H1725" s="94">
        <f t="array" ref="H1725">index(Sheet1!$B$25:$B$42, C1725+1,1)</f>
        <v>7000</v>
      </c>
      <c r="I1725" s="100">
        <f t="shared" si="17"/>
        <v>184.9672368</v>
      </c>
      <c r="J1725" s="100">
        <f t="array" ref="J1725">index(Sheet1!$F$47:$K$64, C1725,B1725)</f>
        <v>1289.79864</v>
      </c>
      <c r="K1725" s="100">
        <f t="array" ref="K1725">index(Sheet1!$F$47:$K$64, C1725+1,B1725)</f>
        <v>1168.21926</v>
      </c>
      <c r="L1725" s="102">
        <f t="shared" si="18"/>
        <v>1273.77979</v>
      </c>
      <c r="M1725" s="83">
        <f>L1725/( 0.5*Sheet1!$F$18/12)</f>
        <v>1221.482083</v>
      </c>
      <c r="N1725" s="83">
        <f t="shared" si="19"/>
        <v>0.3506982724</v>
      </c>
      <c r="O1725" s="83">
        <f t="shared" si="20"/>
        <v>643.4367222</v>
      </c>
      <c r="P1725" s="83">
        <f t="shared" si="21"/>
        <v>0.1847363543</v>
      </c>
      <c r="Q1725" s="83">
        <f t="shared" si="22"/>
        <v>1</v>
      </c>
      <c r="R1725" s="86">
        <f t="shared" si="31"/>
        <v>185.003673</v>
      </c>
      <c r="S1725" s="83" t="str">
        <f>min(R1725, offset(Sheet1!$K$9,B1725-1,0))</f>
        <v>#DIV/0!</v>
      </c>
      <c r="T1725" s="83">
        <f t="shared" si="30"/>
        <v>6567.171547</v>
      </c>
      <c r="U1725" s="83">
        <f t="shared" si="26"/>
        <v>0</v>
      </c>
      <c r="V1725" s="83" t="str">
        <f t="shared" si="27"/>
        <v>#DIV/0!</v>
      </c>
      <c r="W1725" s="83" t="str">
        <f t="shared" si="28"/>
        <v>#DIV/0!</v>
      </c>
    </row>
    <row r="1726" ht="12.75" customHeight="1">
      <c r="A1726" s="83">
        <f t="shared" si="29"/>
        <v>35.08</v>
      </c>
      <c r="B1726" s="83">
        <f>IF( ISERROR( MATCH(R1725,Sheet1!$K$9:$K$13,1) ), 1,  MATCH(R1725,Sheet1!$K$9:$K$13,1)+1)</f>
        <v>4</v>
      </c>
      <c r="C1726" s="94">
        <f>IF( ISERROR( MATCH(D1726,Sheet1!$B$25:$B$42) ), 1, MATCH(D1726,Sheet1!$B$25:$B$42))</f>
        <v>13</v>
      </c>
      <c r="D1726" s="83">
        <f>if(U1726, OFFSET(Sheet1!$P$9, 2*B1725-1, 0),T1725)</f>
        <v>6567.171547</v>
      </c>
      <c r="E1726" s="100">
        <f t="array" ref="E1726">index(Sheet1!$C$25:$H$42, C1726,B1726)</f>
        <v>183.1113845</v>
      </c>
      <c r="F1726" s="100">
        <f t="array" ref="F1726">index(Sheet1!$C$25:$H$42, C1726+1,B1726)</f>
        <v>197.1968757</v>
      </c>
      <c r="G1726" s="94">
        <f t="array" ref="G1726">index(Sheet1!$B$25:$B$42, C1726,1)</f>
        <v>6500</v>
      </c>
      <c r="H1726" s="94">
        <f t="array" ref="H1726">index(Sheet1!$B$25:$B$42, C1726+1,1)</f>
        <v>7000</v>
      </c>
      <c r="I1726" s="100">
        <f t="shared" si="17"/>
        <v>185.003673</v>
      </c>
      <c r="J1726" s="100">
        <f t="array" ref="J1726">index(Sheet1!$F$47:$K$64, C1726,B1726)</f>
        <v>1289.79864</v>
      </c>
      <c r="K1726" s="100">
        <f t="array" ref="K1726">index(Sheet1!$F$47:$K$64, C1726+1,B1726)</f>
        <v>1168.21926</v>
      </c>
      <c r="L1726" s="102">
        <f t="shared" si="18"/>
        <v>1273.46529</v>
      </c>
      <c r="M1726" s="83">
        <f>L1726/( 0.5*Sheet1!$F$18/12)</f>
        <v>1221.180495</v>
      </c>
      <c r="N1726" s="83">
        <f t="shared" si="19"/>
        <v>0.3506116839</v>
      </c>
      <c r="O1726" s="83">
        <f t="shared" si="20"/>
        <v>643.6902448</v>
      </c>
      <c r="P1726" s="83">
        <f t="shared" si="21"/>
        <v>0.1848091429</v>
      </c>
      <c r="Q1726" s="83">
        <f t="shared" si="22"/>
        <v>1</v>
      </c>
      <c r="R1726" s="86">
        <f t="shared" si="31"/>
        <v>185.0400742</v>
      </c>
      <c r="S1726" s="83" t="str">
        <f>min(R1726, offset(Sheet1!$K$9,B1726-1,0))</f>
        <v>#DIV/0!</v>
      </c>
      <c r="T1726" s="83">
        <f t="shared" si="30"/>
        <v>6568.463699</v>
      </c>
      <c r="U1726" s="83">
        <f t="shared" si="26"/>
        <v>0</v>
      </c>
      <c r="V1726" s="83" t="str">
        <f t="shared" si="27"/>
        <v>#DIV/0!</v>
      </c>
      <c r="W1726" s="83" t="str">
        <f t="shared" si="28"/>
        <v>#DIV/0!</v>
      </c>
    </row>
    <row r="1727" ht="12.75" customHeight="1">
      <c r="A1727" s="83">
        <f t="shared" si="29"/>
        <v>35.1</v>
      </c>
      <c r="B1727" s="83">
        <f>IF( ISERROR( MATCH(R1726,Sheet1!$K$9:$K$13,1) ), 1,  MATCH(R1726,Sheet1!$K$9:$K$13,1)+1)</f>
        <v>4</v>
      </c>
      <c r="C1727" s="94">
        <f>IF( ISERROR( MATCH(D1727,Sheet1!$B$25:$B$42) ), 1, MATCH(D1727,Sheet1!$B$25:$B$42))</f>
        <v>13</v>
      </c>
      <c r="D1727" s="83">
        <f>if(U1727, OFFSET(Sheet1!$P$9, 2*B1726-1, 0),T1726)</f>
        <v>6568.463699</v>
      </c>
      <c r="E1727" s="100">
        <f t="array" ref="E1727">index(Sheet1!$C$25:$H$42, C1727,B1727)</f>
        <v>183.1113845</v>
      </c>
      <c r="F1727" s="100">
        <f t="array" ref="F1727">index(Sheet1!$C$25:$H$42, C1727+1,B1727)</f>
        <v>197.1968757</v>
      </c>
      <c r="G1727" s="94">
        <f t="array" ref="G1727">index(Sheet1!$B$25:$B$42, C1727,1)</f>
        <v>6500</v>
      </c>
      <c r="H1727" s="94">
        <f t="array" ref="H1727">index(Sheet1!$B$25:$B$42, C1727+1,1)</f>
        <v>7000</v>
      </c>
      <c r="I1727" s="100">
        <f t="shared" si="17"/>
        <v>185.0400742</v>
      </c>
      <c r="J1727" s="100">
        <f t="array" ref="J1727">index(Sheet1!$F$47:$K$64, C1727,B1727)</f>
        <v>1289.79864</v>
      </c>
      <c r="K1727" s="100">
        <f t="array" ref="K1727">index(Sheet1!$F$47:$K$64, C1727+1,B1727)</f>
        <v>1168.21926</v>
      </c>
      <c r="L1727" s="102">
        <f t="shared" si="18"/>
        <v>1273.151092</v>
      </c>
      <c r="M1727" s="83">
        <f>L1727/( 0.5*Sheet1!$F$18/12)</f>
        <v>1220.879197</v>
      </c>
      <c r="N1727" s="83">
        <f t="shared" si="19"/>
        <v>0.3505251786</v>
      </c>
      <c r="O1727" s="83">
        <f t="shared" si="20"/>
        <v>643.9435738</v>
      </c>
      <c r="P1727" s="83">
        <f t="shared" si="21"/>
        <v>0.1848818759</v>
      </c>
      <c r="Q1727" s="83">
        <f t="shared" si="22"/>
        <v>1</v>
      </c>
      <c r="R1727" s="86">
        <f t="shared" si="31"/>
        <v>185.0764404</v>
      </c>
      <c r="S1727" s="83" t="str">
        <f>min(R1727, offset(Sheet1!$K$9,B1727-1,0))</f>
        <v>#DIV/0!</v>
      </c>
      <c r="T1727" s="83">
        <f t="shared" si="30"/>
        <v>6569.754611</v>
      </c>
      <c r="U1727" s="83">
        <f t="shared" si="26"/>
        <v>0</v>
      </c>
      <c r="V1727" s="83" t="str">
        <f t="shared" si="27"/>
        <v>#DIV/0!</v>
      </c>
      <c r="W1727" s="83" t="str">
        <f t="shared" si="28"/>
        <v>#DIV/0!</v>
      </c>
    </row>
    <row r="1728" ht="12.75" customHeight="1">
      <c r="A1728" s="83">
        <f t="shared" si="29"/>
        <v>35.12</v>
      </c>
      <c r="B1728" s="83">
        <f>IF( ISERROR( MATCH(R1727,Sheet1!$K$9:$K$13,1) ), 1,  MATCH(R1727,Sheet1!$K$9:$K$13,1)+1)</f>
        <v>4</v>
      </c>
      <c r="C1728" s="94">
        <f>IF( ISERROR( MATCH(D1728,Sheet1!$B$25:$B$42) ), 1, MATCH(D1728,Sheet1!$B$25:$B$42))</f>
        <v>13</v>
      </c>
      <c r="D1728" s="83">
        <f>if(U1728, OFFSET(Sheet1!$P$9, 2*B1727-1, 0),T1727)</f>
        <v>6569.754611</v>
      </c>
      <c r="E1728" s="100">
        <f t="array" ref="E1728">index(Sheet1!$C$25:$H$42, C1728,B1728)</f>
        <v>183.1113845</v>
      </c>
      <c r="F1728" s="100">
        <f t="array" ref="F1728">index(Sheet1!$C$25:$H$42, C1728+1,B1728)</f>
        <v>197.1968757</v>
      </c>
      <c r="G1728" s="94">
        <f t="array" ref="G1728">index(Sheet1!$B$25:$B$42, C1728,1)</f>
        <v>6500</v>
      </c>
      <c r="H1728" s="94">
        <f t="array" ref="H1728">index(Sheet1!$B$25:$B$42, C1728+1,1)</f>
        <v>7000</v>
      </c>
      <c r="I1728" s="100">
        <f t="shared" si="17"/>
        <v>185.0764404</v>
      </c>
      <c r="J1728" s="100">
        <f t="array" ref="J1728">index(Sheet1!$F$47:$K$64, C1728,B1728)</f>
        <v>1289.79864</v>
      </c>
      <c r="K1728" s="100">
        <f t="array" ref="K1728">index(Sheet1!$F$47:$K$64, C1728+1,B1728)</f>
        <v>1168.21926</v>
      </c>
      <c r="L1728" s="102">
        <f t="shared" si="18"/>
        <v>1272.837195</v>
      </c>
      <c r="M1728" s="83">
        <f>L1728/( 0.5*Sheet1!$F$18/12)</f>
        <v>1220.578188</v>
      </c>
      <c r="N1728" s="83">
        <f t="shared" si="19"/>
        <v>0.3504387563</v>
      </c>
      <c r="O1728" s="83">
        <f t="shared" si="20"/>
        <v>644.1967093</v>
      </c>
      <c r="P1728" s="83">
        <f t="shared" si="21"/>
        <v>0.1849545533</v>
      </c>
      <c r="Q1728" s="83">
        <f t="shared" si="22"/>
        <v>1</v>
      </c>
      <c r="R1728" s="86">
        <f t="shared" si="31"/>
        <v>185.1127717</v>
      </c>
      <c r="S1728" s="83" t="str">
        <f>min(R1728, offset(Sheet1!$K$9,B1728-1,0))</f>
        <v>#DIV/0!</v>
      </c>
      <c r="T1728" s="83">
        <f t="shared" si="30"/>
        <v>6571.044282</v>
      </c>
      <c r="U1728" s="83">
        <f t="shared" si="26"/>
        <v>0</v>
      </c>
      <c r="V1728" s="83" t="str">
        <f t="shared" si="27"/>
        <v>#DIV/0!</v>
      </c>
      <c r="W1728" s="83" t="str">
        <f t="shared" si="28"/>
        <v>#DIV/0!</v>
      </c>
    </row>
    <row r="1729" ht="12.75" customHeight="1">
      <c r="A1729" s="83">
        <f t="shared" si="29"/>
        <v>35.14</v>
      </c>
      <c r="B1729" s="83">
        <f>IF( ISERROR( MATCH(R1728,Sheet1!$K$9:$K$13,1) ), 1,  MATCH(R1728,Sheet1!$K$9:$K$13,1)+1)</f>
        <v>4</v>
      </c>
      <c r="C1729" s="94">
        <f>IF( ISERROR( MATCH(D1729,Sheet1!$B$25:$B$42) ), 1, MATCH(D1729,Sheet1!$B$25:$B$42))</f>
        <v>13</v>
      </c>
      <c r="D1729" s="83">
        <f>if(U1729, OFFSET(Sheet1!$P$9, 2*B1728-1, 0),T1728)</f>
        <v>6571.044282</v>
      </c>
      <c r="E1729" s="100">
        <f t="array" ref="E1729">index(Sheet1!$C$25:$H$42, C1729,B1729)</f>
        <v>183.1113845</v>
      </c>
      <c r="F1729" s="100">
        <f t="array" ref="F1729">index(Sheet1!$C$25:$H$42, C1729+1,B1729)</f>
        <v>197.1968757</v>
      </c>
      <c r="G1729" s="94">
        <f t="array" ref="G1729">index(Sheet1!$B$25:$B$42, C1729,1)</f>
        <v>6500</v>
      </c>
      <c r="H1729" s="94">
        <f t="array" ref="H1729">index(Sheet1!$B$25:$B$42, C1729+1,1)</f>
        <v>7000</v>
      </c>
      <c r="I1729" s="100">
        <f t="shared" si="17"/>
        <v>185.1127717</v>
      </c>
      <c r="J1729" s="100">
        <f t="array" ref="J1729">index(Sheet1!$F$47:$K$64, C1729,B1729)</f>
        <v>1289.79864</v>
      </c>
      <c r="K1729" s="100">
        <f t="array" ref="K1729">index(Sheet1!$F$47:$K$64, C1729+1,B1729)</f>
        <v>1168.21926</v>
      </c>
      <c r="L1729" s="102">
        <f t="shared" si="18"/>
        <v>1272.523601</v>
      </c>
      <c r="M1729" s="83">
        <f>L1729/( 0.5*Sheet1!$F$18/12)</f>
        <v>1220.277469</v>
      </c>
      <c r="N1729" s="83">
        <f t="shared" si="19"/>
        <v>0.3503524171</v>
      </c>
      <c r="O1729" s="83">
        <f t="shared" si="20"/>
        <v>644.4496513</v>
      </c>
      <c r="P1729" s="83">
        <f t="shared" si="21"/>
        <v>0.1850271752</v>
      </c>
      <c r="Q1729" s="83">
        <f t="shared" si="22"/>
        <v>1</v>
      </c>
      <c r="R1729" s="86">
        <f t="shared" si="31"/>
        <v>185.1490682</v>
      </c>
      <c r="S1729" s="83" t="str">
        <f>min(R1729, offset(Sheet1!$K$9,B1729-1,0))</f>
        <v>#DIV/0!</v>
      </c>
      <c r="T1729" s="83">
        <f t="shared" si="30"/>
        <v>6572.332714</v>
      </c>
      <c r="U1729" s="83">
        <f t="shared" si="26"/>
        <v>0</v>
      </c>
      <c r="V1729" s="83" t="str">
        <f t="shared" si="27"/>
        <v>#DIV/0!</v>
      </c>
      <c r="W1729" s="83" t="str">
        <f t="shared" si="28"/>
        <v>#DIV/0!</v>
      </c>
    </row>
    <row r="1730" ht="12.75" customHeight="1">
      <c r="A1730" s="83">
        <f t="shared" si="29"/>
        <v>35.16</v>
      </c>
      <c r="B1730" s="83">
        <f>IF( ISERROR( MATCH(R1729,Sheet1!$K$9:$K$13,1) ), 1,  MATCH(R1729,Sheet1!$K$9:$K$13,1)+1)</f>
        <v>4</v>
      </c>
      <c r="C1730" s="94">
        <f>IF( ISERROR( MATCH(D1730,Sheet1!$B$25:$B$42) ), 1, MATCH(D1730,Sheet1!$B$25:$B$42))</f>
        <v>13</v>
      </c>
      <c r="D1730" s="83">
        <f>if(U1730, OFFSET(Sheet1!$P$9, 2*B1729-1, 0),T1729)</f>
        <v>6572.332714</v>
      </c>
      <c r="E1730" s="100">
        <f t="array" ref="E1730">index(Sheet1!$C$25:$H$42, C1730,B1730)</f>
        <v>183.1113845</v>
      </c>
      <c r="F1730" s="100">
        <f t="array" ref="F1730">index(Sheet1!$C$25:$H$42, C1730+1,B1730)</f>
        <v>197.1968757</v>
      </c>
      <c r="G1730" s="94">
        <f t="array" ref="G1730">index(Sheet1!$B$25:$B$42, C1730,1)</f>
        <v>6500</v>
      </c>
      <c r="H1730" s="94">
        <f t="array" ref="H1730">index(Sheet1!$B$25:$B$42, C1730+1,1)</f>
        <v>7000</v>
      </c>
      <c r="I1730" s="100">
        <f t="shared" si="17"/>
        <v>185.1490682</v>
      </c>
      <c r="J1730" s="100">
        <f t="array" ref="J1730">index(Sheet1!$F$47:$K$64, C1730,B1730)</f>
        <v>1289.79864</v>
      </c>
      <c r="K1730" s="100">
        <f t="array" ref="K1730">index(Sheet1!$F$47:$K$64, C1730+1,B1730)</f>
        <v>1168.21926</v>
      </c>
      <c r="L1730" s="102">
        <f t="shared" si="18"/>
        <v>1272.210307</v>
      </c>
      <c r="M1730" s="83">
        <f>L1730/( 0.5*Sheet1!$F$18/12)</f>
        <v>1219.977038</v>
      </c>
      <c r="N1730" s="83">
        <f t="shared" si="19"/>
        <v>0.3502661608</v>
      </c>
      <c r="O1730" s="83">
        <f t="shared" si="20"/>
        <v>644.7023999</v>
      </c>
      <c r="P1730" s="83">
        <f t="shared" si="21"/>
        <v>0.1850997416</v>
      </c>
      <c r="Q1730" s="83">
        <f t="shared" si="22"/>
        <v>1</v>
      </c>
      <c r="R1730" s="86">
        <f t="shared" si="31"/>
        <v>185.1853297</v>
      </c>
      <c r="S1730" s="83" t="str">
        <f>min(R1730, offset(Sheet1!$K$9,B1730-1,0))</f>
        <v>#DIV/0!</v>
      </c>
      <c r="T1730" s="83">
        <f t="shared" si="30"/>
        <v>6573.619909</v>
      </c>
      <c r="U1730" s="83">
        <f t="shared" si="26"/>
        <v>0</v>
      </c>
      <c r="V1730" s="83" t="str">
        <f t="shared" si="27"/>
        <v>#DIV/0!</v>
      </c>
      <c r="W1730" s="83" t="str">
        <f t="shared" si="28"/>
        <v>#DIV/0!</v>
      </c>
    </row>
    <row r="1731" ht="12.75" customHeight="1">
      <c r="A1731" s="83">
        <f t="shared" si="29"/>
        <v>35.18</v>
      </c>
      <c r="B1731" s="83">
        <f>IF( ISERROR( MATCH(R1730,Sheet1!$K$9:$K$13,1) ), 1,  MATCH(R1730,Sheet1!$K$9:$K$13,1)+1)</f>
        <v>4</v>
      </c>
      <c r="C1731" s="94">
        <f>IF( ISERROR( MATCH(D1731,Sheet1!$B$25:$B$42) ), 1, MATCH(D1731,Sheet1!$B$25:$B$42))</f>
        <v>13</v>
      </c>
      <c r="D1731" s="83">
        <f>if(U1731, OFFSET(Sheet1!$P$9, 2*B1730-1, 0),T1730)</f>
        <v>6573.619909</v>
      </c>
      <c r="E1731" s="100">
        <f t="array" ref="E1731">index(Sheet1!$C$25:$H$42, C1731,B1731)</f>
        <v>183.1113845</v>
      </c>
      <c r="F1731" s="100">
        <f t="array" ref="F1731">index(Sheet1!$C$25:$H$42, C1731+1,B1731)</f>
        <v>197.1968757</v>
      </c>
      <c r="G1731" s="94">
        <f t="array" ref="G1731">index(Sheet1!$B$25:$B$42, C1731,1)</f>
        <v>6500</v>
      </c>
      <c r="H1731" s="94">
        <f t="array" ref="H1731">index(Sheet1!$B$25:$B$42, C1731+1,1)</f>
        <v>7000</v>
      </c>
      <c r="I1731" s="100">
        <f t="shared" si="17"/>
        <v>185.1853297</v>
      </c>
      <c r="J1731" s="100">
        <f t="array" ref="J1731">index(Sheet1!$F$47:$K$64, C1731,B1731)</f>
        <v>1289.79864</v>
      </c>
      <c r="K1731" s="100">
        <f t="array" ref="K1731">index(Sheet1!$F$47:$K$64, C1731+1,B1731)</f>
        <v>1168.21926</v>
      </c>
      <c r="L1731" s="102">
        <f t="shared" si="18"/>
        <v>1271.897314</v>
      </c>
      <c r="M1731" s="83">
        <f>L1731/( 0.5*Sheet1!$F$18/12)</f>
        <v>1219.676896</v>
      </c>
      <c r="N1731" s="83">
        <f t="shared" si="19"/>
        <v>0.3501799874</v>
      </c>
      <c r="O1731" s="83">
        <f t="shared" si="20"/>
        <v>644.9549552</v>
      </c>
      <c r="P1731" s="83">
        <f t="shared" si="21"/>
        <v>0.1851722524</v>
      </c>
      <c r="Q1731" s="83">
        <f t="shared" si="22"/>
        <v>1</v>
      </c>
      <c r="R1731" s="86">
        <f t="shared" si="31"/>
        <v>185.2215564</v>
      </c>
      <c r="S1731" s="83" t="str">
        <f>min(R1731, offset(Sheet1!$K$9,B1731-1,0))</f>
        <v>#DIV/0!</v>
      </c>
      <c r="T1731" s="83">
        <f t="shared" si="30"/>
        <v>6574.905867</v>
      </c>
      <c r="U1731" s="83">
        <f t="shared" si="26"/>
        <v>0</v>
      </c>
      <c r="V1731" s="83" t="str">
        <f t="shared" si="27"/>
        <v>#DIV/0!</v>
      </c>
      <c r="W1731" s="83" t="str">
        <f t="shared" si="28"/>
        <v>#DIV/0!</v>
      </c>
    </row>
    <row r="1732" ht="12.75" customHeight="1">
      <c r="A1732" s="83">
        <f t="shared" si="29"/>
        <v>35.2</v>
      </c>
      <c r="B1732" s="83">
        <f>IF( ISERROR( MATCH(R1731,Sheet1!$K$9:$K$13,1) ), 1,  MATCH(R1731,Sheet1!$K$9:$K$13,1)+1)</f>
        <v>4</v>
      </c>
      <c r="C1732" s="94">
        <f>IF( ISERROR( MATCH(D1732,Sheet1!$B$25:$B$42) ), 1, MATCH(D1732,Sheet1!$B$25:$B$42))</f>
        <v>13</v>
      </c>
      <c r="D1732" s="83">
        <f>if(U1732, OFFSET(Sheet1!$P$9, 2*B1731-1, 0),T1731)</f>
        <v>6574.905867</v>
      </c>
      <c r="E1732" s="100">
        <f t="array" ref="E1732">index(Sheet1!$C$25:$H$42, C1732,B1732)</f>
        <v>183.1113845</v>
      </c>
      <c r="F1732" s="100">
        <f t="array" ref="F1732">index(Sheet1!$C$25:$H$42, C1732+1,B1732)</f>
        <v>197.1968757</v>
      </c>
      <c r="G1732" s="94">
        <f t="array" ref="G1732">index(Sheet1!$B$25:$B$42, C1732,1)</f>
        <v>6500</v>
      </c>
      <c r="H1732" s="94">
        <f t="array" ref="H1732">index(Sheet1!$B$25:$B$42, C1732+1,1)</f>
        <v>7000</v>
      </c>
      <c r="I1732" s="100">
        <f t="shared" si="17"/>
        <v>185.2215564</v>
      </c>
      <c r="J1732" s="100">
        <f t="array" ref="J1732">index(Sheet1!$F$47:$K$64, C1732,B1732)</f>
        <v>1289.79864</v>
      </c>
      <c r="K1732" s="100">
        <f t="array" ref="K1732">index(Sheet1!$F$47:$K$64, C1732+1,B1732)</f>
        <v>1168.21926</v>
      </c>
      <c r="L1732" s="102">
        <f t="shared" si="18"/>
        <v>1271.584622</v>
      </c>
      <c r="M1732" s="83">
        <f>L1732/( 0.5*Sheet1!$F$18/12)</f>
        <v>1219.377042</v>
      </c>
      <c r="N1732" s="83">
        <f t="shared" si="19"/>
        <v>0.3500938967</v>
      </c>
      <c r="O1732" s="83">
        <f t="shared" si="20"/>
        <v>645.2073173</v>
      </c>
      <c r="P1732" s="83">
        <f t="shared" si="21"/>
        <v>0.1852447078</v>
      </c>
      <c r="Q1732" s="83">
        <f t="shared" si="22"/>
        <v>1</v>
      </c>
      <c r="R1732" s="86">
        <f t="shared" si="31"/>
        <v>185.2577483</v>
      </c>
      <c r="S1732" s="83" t="str">
        <f>min(R1732, offset(Sheet1!$K$9,B1732-1,0))</f>
        <v>#DIV/0!</v>
      </c>
      <c r="T1732" s="83">
        <f t="shared" si="30"/>
        <v>6576.190589</v>
      </c>
      <c r="U1732" s="83">
        <f t="shared" si="26"/>
        <v>0</v>
      </c>
      <c r="V1732" s="83" t="str">
        <f t="shared" si="27"/>
        <v>#DIV/0!</v>
      </c>
      <c r="W1732" s="83" t="str">
        <f t="shared" si="28"/>
        <v>#DIV/0!</v>
      </c>
    </row>
    <row r="1733" ht="12.75" customHeight="1">
      <c r="A1733" s="83">
        <f t="shared" si="29"/>
        <v>35.22</v>
      </c>
      <c r="B1733" s="83">
        <f>IF( ISERROR( MATCH(R1732,Sheet1!$K$9:$K$13,1) ), 1,  MATCH(R1732,Sheet1!$K$9:$K$13,1)+1)</f>
        <v>4</v>
      </c>
      <c r="C1733" s="94">
        <f>IF( ISERROR( MATCH(D1733,Sheet1!$B$25:$B$42) ), 1, MATCH(D1733,Sheet1!$B$25:$B$42))</f>
        <v>13</v>
      </c>
      <c r="D1733" s="83">
        <f>if(U1733, OFFSET(Sheet1!$P$9, 2*B1732-1, 0),T1732)</f>
        <v>6576.190589</v>
      </c>
      <c r="E1733" s="100">
        <f t="array" ref="E1733">index(Sheet1!$C$25:$H$42, C1733,B1733)</f>
        <v>183.1113845</v>
      </c>
      <c r="F1733" s="100">
        <f t="array" ref="F1733">index(Sheet1!$C$25:$H$42, C1733+1,B1733)</f>
        <v>197.1968757</v>
      </c>
      <c r="G1733" s="94">
        <f t="array" ref="G1733">index(Sheet1!$B$25:$B$42, C1733,1)</f>
        <v>6500</v>
      </c>
      <c r="H1733" s="94">
        <f t="array" ref="H1733">index(Sheet1!$B$25:$B$42, C1733+1,1)</f>
        <v>7000</v>
      </c>
      <c r="I1733" s="100">
        <f t="shared" si="17"/>
        <v>185.2577483</v>
      </c>
      <c r="J1733" s="100">
        <f t="array" ref="J1733">index(Sheet1!$F$47:$K$64, C1733,B1733)</f>
        <v>1289.79864</v>
      </c>
      <c r="K1733" s="100">
        <f t="array" ref="K1733">index(Sheet1!$F$47:$K$64, C1733+1,B1733)</f>
        <v>1168.21926</v>
      </c>
      <c r="L1733" s="102">
        <f t="shared" si="18"/>
        <v>1271.272231</v>
      </c>
      <c r="M1733" s="83">
        <f>L1733/( 0.5*Sheet1!$F$18/12)</f>
        <v>1219.077477</v>
      </c>
      <c r="N1733" s="83">
        <f t="shared" si="19"/>
        <v>0.3500078888</v>
      </c>
      <c r="O1733" s="83">
        <f t="shared" si="20"/>
        <v>645.4594861</v>
      </c>
      <c r="P1733" s="83">
        <f t="shared" si="21"/>
        <v>0.1853171077</v>
      </c>
      <c r="Q1733" s="83">
        <f t="shared" si="22"/>
        <v>1</v>
      </c>
      <c r="R1733" s="86">
        <f t="shared" si="31"/>
        <v>185.2939054</v>
      </c>
      <c r="S1733" s="83" t="str">
        <f>min(R1733, offset(Sheet1!$K$9,B1733-1,0))</f>
        <v>#DIV/0!</v>
      </c>
      <c r="T1733" s="83">
        <f t="shared" si="30"/>
        <v>6577.474077</v>
      </c>
      <c r="U1733" s="83">
        <f t="shared" si="26"/>
        <v>0</v>
      </c>
      <c r="V1733" s="83" t="str">
        <f t="shared" si="27"/>
        <v>#DIV/0!</v>
      </c>
      <c r="W1733" s="83" t="str">
        <f t="shared" si="28"/>
        <v>#DIV/0!</v>
      </c>
    </row>
    <row r="1734" ht="12.75" customHeight="1">
      <c r="A1734" s="83">
        <f t="shared" si="29"/>
        <v>35.24</v>
      </c>
      <c r="B1734" s="83">
        <f>IF( ISERROR( MATCH(R1733,Sheet1!$K$9:$K$13,1) ), 1,  MATCH(R1733,Sheet1!$K$9:$K$13,1)+1)</f>
        <v>4</v>
      </c>
      <c r="C1734" s="94">
        <f>IF( ISERROR( MATCH(D1734,Sheet1!$B$25:$B$42) ), 1, MATCH(D1734,Sheet1!$B$25:$B$42))</f>
        <v>13</v>
      </c>
      <c r="D1734" s="83">
        <f>if(U1734, OFFSET(Sheet1!$P$9, 2*B1733-1, 0),T1733)</f>
        <v>6577.474077</v>
      </c>
      <c r="E1734" s="100">
        <f t="array" ref="E1734">index(Sheet1!$C$25:$H$42, C1734,B1734)</f>
        <v>183.1113845</v>
      </c>
      <c r="F1734" s="100">
        <f t="array" ref="F1734">index(Sheet1!$C$25:$H$42, C1734+1,B1734)</f>
        <v>197.1968757</v>
      </c>
      <c r="G1734" s="94">
        <f t="array" ref="G1734">index(Sheet1!$B$25:$B$42, C1734,1)</f>
        <v>6500</v>
      </c>
      <c r="H1734" s="94">
        <f t="array" ref="H1734">index(Sheet1!$B$25:$B$42, C1734+1,1)</f>
        <v>7000</v>
      </c>
      <c r="I1734" s="100">
        <f t="shared" si="17"/>
        <v>185.2939054</v>
      </c>
      <c r="J1734" s="100">
        <f t="array" ref="J1734">index(Sheet1!$F$47:$K$64, C1734,B1734)</f>
        <v>1289.79864</v>
      </c>
      <c r="K1734" s="100">
        <f t="array" ref="K1734">index(Sheet1!$F$47:$K$64, C1734+1,B1734)</f>
        <v>1168.21926</v>
      </c>
      <c r="L1734" s="102">
        <f t="shared" si="18"/>
        <v>1270.96014</v>
      </c>
      <c r="M1734" s="83">
        <f>L1734/( 0.5*Sheet1!$F$18/12)</f>
        <v>1218.778199</v>
      </c>
      <c r="N1734" s="83">
        <f t="shared" si="19"/>
        <v>0.3499219635</v>
      </c>
      <c r="O1734" s="83">
        <f t="shared" si="20"/>
        <v>645.7114618</v>
      </c>
      <c r="P1734" s="83">
        <f t="shared" si="21"/>
        <v>0.1853894522</v>
      </c>
      <c r="Q1734" s="83">
        <f t="shared" si="22"/>
        <v>1</v>
      </c>
      <c r="R1734" s="86">
        <f t="shared" si="31"/>
        <v>185.3300278</v>
      </c>
      <c r="S1734" s="83" t="str">
        <f>min(R1734, offset(Sheet1!$K$9,B1734-1,0))</f>
        <v>#DIV/0!</v>
      </c>
      <c r="T1734" s="83">
        <f t="shared" si="30"/>
        <v>6578.756331</v>
      </c>
      <c r="U1734" s="83">
        <f t="shared" si="26"/>
        <v>0</v>
      </c>
      <c r="V1734" s="83" t="str">
        <f t="shared" si="27"/>
        <v>#DIV/0!</v>
      </c>
      <c r="W1734" s="83" t="str">
        <f t="shared" si="28"/>
        <v>#DIV/0!</v>
      </c>
    </row>
    <row r="1735" ht="12.75" customHeight="1">
      <c r="A1735" s="83">
        <f t="shared" si="29"/>
        <v>35.26</v>
      </c>
      <c r="B1735" s="83">
        <f>IF( ISERROR( MATCH(R1734,Sheet1!$K$9:$K$13,1) ), 1,  MATCH(R1734,Sheet1!$K$9:$K$13,1)+1)</f>
        <v>4</v>
      </c>
      <c r="C1735" s="94">
        <f>IF( ISERROR( MATCH(D1735,Sheet1!$B$25:$B$42) ), 1, MATCH(D1735,Sheet1!$B$25:$B$42))</f>
        <v>13</v>
      </c>
      <c r="D1735" s="83">
        <f>if(U1735, OFFSET(Sheet1!$P$9, 2*B1734-1, 0),T1734)</f>
        <v>6578.756331</v>
      </c>
      <c r="E1735" s="100">
        <f t="array" ref="E1735">index(Sheet1!$C$25:$H$42, C1735,B1735)</f>
        <v>183.1113845</v>
      </c>
      <c r="F1735" s="100">
        <f t="array" ref="F1735">index(Sheet1!$C$25:$H$42, C1735+1,B1735)</f>
        <v>197.1968757</v>
      </c>
      <c r="G1735" s="94">
        <f t="array" ref="G1735">index(Sheet1!$B$25:$B$42, C1735,1)</f>
        <v>6500</v>
      </c>
      <c r="H1735" s="94">
        <f t="array" ref="H1735">index(Sheet1!$B$25:$B$42, C1735+1,1)</f>
        <v>7000</v>
      </c>
      <c r="I1735" s="100">
        <f t="shared" si="17"/>
        <v>185.3300278</v>
      </c>
      <c r="J1735" s="100">
        <f t="array" ref="J1735">index(Sheet1!$F$47:$K$64, C1735,B1735)</f>
        <v>1289.79864</v>
      </c>
      <c r="K1735" s="100">
        <f t="array" ref="K1735">index(Sheet1!$F$47:$K$64, C1735+1,B1735)</f>
        <v>1168.21926</v>
      </c>
      <c r="L1735" s="102">
        <f t="shared" si="18"/>
        <v>1270.648348</v>
      </c>
      <c r="M1735" s="83">
        <f>L1735/( 0.5*Sheet1!$F$18/12)</f>
        <v>1218.479209</v>
      </c>
      <c r="N1735" s="83">
        <f t="shared" si="19"/>
        <v>0.3498361208</v>
      </c>
      <c r="O1735" s="83">
        <f t="shared" si="20"/>
        <v>645.9632445</v>
      </c>
      <c r="P1735" s="83">
        <f t="shared" si="21"/>
        <v>0.1854617412</v>
      </c>
      <c r="Q1735" s="83">
        <f t="shared" si="22"/>
        <v>1</v>
      </c>
      <c r="R1735" s="86">
        <f t="shared" si="31"/>
        <v>185.3661154</v>
      </c>
      <c r="S1735" s="83" t="str">
        <f>min(R1735, offset(Sheet1!$K$9,B1735-1,0))</f>
        <v>#DIV/0!</v>
      </c>
      <c r="T1735" s="83">
        <f t="shared" si="30"/>
        <v>6580.037353</v>
      </c>
      <c r="U1735" s="83">
        <f t="shared" si="26"/>
        <v>0</v>
      </c>
      <c r="V1735" s="83" t="str">
        <f t="shared" si="27"/>
        <v>#DIV/0!</v>
      </c>
      <c r="W1735" s="83" t="str">
        <f t="shared" si="28"/>
        <v>#DIV/0!</v>
      </c>
    </row>
    <row r="1736" ht="12.75" customHeight="1">
      <c r="A1736" s="83">
        <f t="shared" si="29"/>
        <v>35.28</v>
      </c>
      <c r="B1736" s="83">
        <f>IF( ISERROR( MATCH(R1735,Sheet1!$K$9:$K$13,1) ), 1,  MATCH(R1735,Sheet1!$K$9:$K$13,1)+1)</f>
        <v>4</v>
      </c>
      <c r="C1736" s="94">
        <f>IF( ISERROR( MATCH(D1736,Sheet1!$B$25:$B$42) ), 1, MATCH(D1736,Sheet1!$B$25:$B$42))</f>
        <v>13</v>
      </c>
      <c r="D1736" s="83">
        <f>if(U1736, OFFSET(Sheet1!$P$9, 2*B1735-1, 0),T1735)</f>
        <v>6580.037353</v>
      </c>
      <c r="E1736" s="100">
        <f t="array" ref="E1736">index(Sheet1!$C$25:$H$42, C1736,B1736)</f>
        <v>183.1113845</v>
      </c>
      <c r="F1736" s="100">
        <f t="array" ref="F1736">index(Sheet1!$C$25:$H$42, C1736+1,B1736)</f>
        <v>197.1968757</v>
      </c>
      <c r="G1736" s="94">
        <f t="array" ref="G1736">index(Sheet1!$B$25:$B$42, C1736,1)</f>
        <v>6500</v>
      </c>
      <c r="H1736" s="94">
        <f t="array" ref="H1736">index(Sheet1!$B$25:$B$42, C1736+1,1)</f>
        <v>7000</v>
      </c>
      <c r="I1736" s="100">
        <f t="shared" si="17"/>
        <v>185.3661154</v>
      </c>
      <c r="J1736" s="100">
        <f t="array" ref="J1736">index(Sheet1!$F$47:$K$64, C1736,B1736)</f>
        <v>1289.79864</v>
      </c>
      <c r="K1736" s="100">
        <f t="array" ref="K1736">index(Sheet1!$F$47:$K$64, C1736+1,B1736)</f>
        <v>1168.21926</v>
      </c>
      <c r="L1736" s="102">
        <f t="shared" si="18"/>
        <v>1270.336856</v>
      </c>
      <c r="M1736" s="83">
        <f>L1736/( 0.5*Sheet1!$F$18/12)</f>
        <v>1218.180506</v>
      </c>
      <c r="N1736" s="83">
        <f t="shared" si="19"/>
        <v>0.3497503606</v>
      </c>
      <c r="O1736" s="83">
        <f t="shared" si="20"/>
        <v>646.2148342</v>
      </c>
      <c r="P1736" s="83">
        <f t="shared" si="21"/>
        <v>0.1855339748</v>
      </c>
      <c r="Q1736" s="83">
        <f t="shared" si="22"/>
        <v>1</v>
      </c>
      <c r="R1736" s="86">
        <f t="shared" si="31"/>
        <v>185.4021684</v>
      </c>
      <c r="S1736" s="83" t="str">
        <f>min(R1736, offset(Sheet1!$K$9,B1736-1,0))</f>
        <v>#DIV/0!</v>
      </c>
      <c r="T1736" s="83">
        <f t="shared" si="30"/>
        <v>6581.317144</v>
      </c>
      <c r="U1736" s="83">
        <f t="shared" si="26"/>
        <v>0</v>
      </c>
      <c r="V1736" s="83" t="str">
        <f t="shared" si="27"/>
        <v>#DIV/0!</v>
      </c>
      <c r="W1736" s="83" t="str">
        <f t="shared" si="28"/>
        <v>#DIV/0!</v>
      </c>
    </row>
    <row r="1737" ht="12.75" customHeight="1">
      <c r="A1737" s="83">
        <f t="shared" si="29"/>
        <v>35.3</v>
      </c>
      <c r="B1737" s="83">
        <f>IF( ISERROR( MATCH(R1736,Sheet1!$K$9:$K$13,1) ), 1,  MATCH(R1736,Sheet1!$K$9:$K$13,1)+1)</f>
        <v>4</v>
      </c>
      <c r="C1737" s="94">
        <f>IF( ISERROR( MATCH(D1737,Sheet1!$B$25:$B$42) ), 1, MATCH(D1737,Sheet1!$B$25:$B$42))</f>
        <v>13</v>
      </c>
      <c r="D1737" s="83">
        <f>if(U1737, OFFSET(Sheet1!$P$9, 2*B1736-1, 0),T1736)</f>
        <v>6581.317144</v>
      </c>
      <c r="E1737" s="100">
        <f t="array" ref="E1737">index(Sheet1!$C$25:$H$42, C1737,B1737)</f>
        <v>183.1113845</v>
      </c>
      <c r="F1737" s="100">
        <f t="array" ref="F1737">index(Sheet1!$C$25:$H$42, C1737+1,B1737)</f>
        <v>197.1968757</v>
      </c>
      <c r="G1737" s="94">
        <f t="array" ref="G1737">index(Sheet1!$B$25:$B$42, C1737,1)</f>
        <v>6500</v>
      </c>
      <c r="H1737" s="94">
        <f t="array" ref="H1737">index(Sheet1!$B$25:$B$42, C1737+1,1)</f>
        <v>7000</v>
      </c>
      <c r="I1737" s="100">
        <f t="shared" si="17"/>
        <v>185.4021684</v>
      </c>
      <c r="J1737" s="100">
        <f t="array" ref="J1737">index(Sheet1!$F$47:$K$64, C1737,B1737)</f>
        <v>1289.79864</v>
      </c>
      <c r="K1737" s="100">
        <f t="array" ref="K1737">index(Sheet1!$F$47:$K$64, C1737+1,B1737)</f>
        <v>1168.21926</v>
      </c>
      <c r="L1737" s="102">
        <f t="shared" si="18"/>
        <v>1270.025664</v>
      </c>
      <c r="M1737" s="83">
        <f>L1737/( 0.5*Sheet1!$F$18/12)</f>
        <v>1217.88209</v>
      </c>
      <c r="N1737" s="83">
        <f t="shared" si="19"/>
        <v>0.3496646829</v>
      </c>
      <c r="O1737" s="83">
        <f t="shared" si="20"/>
        <v>646.466231</v>
      </c>
      <c r="P1737" s="83">
        <f t="shared" si="21"/>
        <v>0.185606153</v>
      </c>
      <c r="Q1737" s="83">
        <f t="shared" si="22"/>
        <v>1</v>
      </c>
      <c r="R1737" s="86">
        <f t="shared" si="31"/>
        <v>185.4381867</v>
      </c>
      <c r="S1737" s="83" t="str">
        <f>min(R1737, offset(Sheet1!$K$9,B1737-1,0))</f>
        <v>#DIV/0!</v>
      </c>
      <c r="T1737" s="83">
        <f t="shared" si="30"/>
        <v>6582.595704</v>
      </c>
      <c r="U1737" s="83">
        <f t="shared" si="26"/>
        <v>0</v>
      </c>
      <c r="V1737" s="83" t="str">
        <f t="shared" si="27"/>
        <v>#DIV/0!</v>
      </c>
      <c r="W1737" s="83" t="str">
        <f t="shared" si="28"/>
        <v>#DIV/0!</v>
      </c>
    </row>
    <row r="1738" ht="12.75" customHeight="1">
      <c r="A1738" s="83">
        <f t="shared" si="29"/>
        <v>35.32</v>
      </c>
      <c r="B1738" s="83">
        <f>IF( ISERROR( MATCH(R1737,Sheet1!$K$9:$K$13,1) ), 1,  MATCH(R1737,Sheet1!$K$9:$K$13,1)+1)</f>
        <v>4</v>
      </c>
      <c r="C1738" s="94">
        <f>IF( ISERROR( MATCH(D1738,Sheet1!$B$25:$B$42) ), 1, MATCH(D1738,Sheet1!$B$25:$B$42))</f>
        <v>13</v>
      </c>
      <c r="D1738" s="83">
        <f>if(U1738, OFFSET(Sheet1!$P$9, 2*B1737-1, 0),T1737)</f>
        <v>6582.595704</v>
      </c>
      <c r="E1738" s="100">
        <f t="array" ref="E1738">index(Sheet1!$C$25:$H$42, C1738,B1738)</f>
        <v>183.1113845</v>
      </c>
      <c r="F1738" s="100">
        <f t="array" ref="F1738">index(Sheet1!$C$25:$H$42, C1738+1,B1738)</f>
        <v>197.1968757</v>
      </c>
      <c r="G1738" s="94">
        <f t="array" ref="G1738">index(Sheet1!$B$25:$B$42, C1738,1)</f>
        <v>6500</v>
      </c>
      <c r="H1738" s="94">
        <f t="array" ref="H1738">index(Sheet1!$B$25:$B$42, C1738+1,1)</f>
        <v>7000</v>
      </c>
      <c r="I1738" s="100">
        <f t="shared" si="17"/>
        <v>185.4381867</v>
      </c>
      <c r="J1738" s="100">
        <f t="array" ref="J1738">index(Sheet1!$F$47:$K$64, C1738,B1738)</f>
        <v>1289.79864</v>
      </c>
      <c r="K1738" s="100">
        <f t="array" ref="K1738">index(Sheet1!$F$47:$K$64, C1738+1,B1738)</f>
        <v>1168.21926</v>
      </c>
      <c r="L1738" s="102">
        <f t="shared" si="18"/>
        <v>1269.714771</v>
      </c>
      <c r="M1738" s="83">
        <f>L1738/( 0.5*Sheet1!$F$18/12)</f>
        <v>1217.583962</v>
      </c>
      <c r="N1738" s="83">
        <f t="shared" si="19"/>
        <v>0.3495790874</v>
      </c>
      <c r="O1738" s="83">
        <f t="shared" si="20"/>
        <v>646.717435</v>
      </c>
      <c r="P1738" s="83">
        <f t="shared" si="21"/>
        <v>0.1856782759</v>
      </c>
      <c r="Q1738" s="83">
        <f t="shared" si="22"/>
        <v>1</v>
      </c>
      <c r="R1738" s="86">
        <f t="shared" si="31"/>
        <v>185.4741703</v>
      </c>
      <c r="S1738" s="83" t="str">
        <f>min(R1738, offset(Sheet1!$K$9,B1738-1,0))</f>
        <v>#DIV/0!</v>
      </c>
      <c r="T1738" s="83">
        <f t="shared" si="30"/>
        <v>6583.873036</v>
      </c>
      <c r="U1738" s="83">
        <f t="shared" si="26"/>
        <v>0</v>
      </c>
      <c r="V1738" s="83" t="str">
        <f t="shared" si="27"/>
        <v>#DIV/0!</v>
      </c>
      <c r="W1738" s="83" t="str">
        <f t="shared" si="28"/>
        <v>#DIV/0!</v>
      </c>
    </row>
    <row r="1739" ht="12.75" customHeight="1">
      <c r="A1739" s="83">
        <f t="shared" si="29"/>
        <v>35.34</v>
      </c>
      <c r="B1739" s="83">
        <f>IF( ISERROR( MATCH(R1738,Sheet1!$K$9:$K$13,1) ), 1,  MATCH(R1738,Sheet1!$K$9:$K$13,1)+1)</f>
        <v>4</v>
      </c>
      <c r="C1739" s="94">
        <f>IF( ISERROR( MATCH(D1739,Sheet1!$B$25:$B$42) ), 1, MATCH(D1739,Sheet1!$B$25:$B$42))</f>
        <v>13</v>
      </c>
      <c r="D1739" s="83">
        <f>if(U1739, OFFSET(Sheet1!$P$9, 2*B1738-1, 0),T1738)</f>
        <v>6583.873036</v>
      </c>
      <c r="E1739" s="100">
        <f t="array" ref="E1739">index(Sheet1!$C$25:$H$42, C1739,B1739)</f>
        <v>183.1113845</v>
      </c>
      <c r="F1739" s="100">
        <f t="array" ref="F1739">index(Sheet1!$C$25:$H$42, C1739+1,B1739)</f>
        <v>197.1968757</v>
      </c>
      <c r="G1739" s="94">
        <f t="array" ref="G1739">index(Sheet1!$B$25:$B$42, C1739,1)</f>
        <v>6500</v>
      </c>
      <c r="H1739" s="94">
        <f t="array" ref="H1739">index(Sheet1!$B$25:$B$42, C1739+1,1)</f>
        <v>7000</v>
      </c>
      <c r="I1739" s="100">
        <f t="shared" si="17"/>
        <v>185.4741703</v>
      </c>
      <c r="J1739" s="100">
        <f t="array" ref="J1739">index(Sheet1!$F$47:$K$64, C1739,B1739)</f>
        <v>1289.79864</v>
      </c>
      <c r="K1739" s="100">
        <f t="array" ref="K1739">index(Sheet1!$F$47:$K$64, C1739+1,B1739)</f>
        <v>1168.21926</v>
      </c>
      <c r="L1739" s="102">
        <f t="shared" si="18"/>
        <v>1269.404177</v>
      </c>
      <c r="M1739" s="83">
        <f>L1739/( 0.5*Sheet1!$F$18/12)</f>
        <v>1217.286119</v>
      </c>
      <c r="N1739" s="83">
        <f t="shared" si="19"/>
        <v>0.3494935743</v>
      </c>
      <c r="O1739" s="83">
        <f t="shared" si="20"/>
        <v>646.9684462</v>
      </c>
      <c r="P1739" s="83">
        <f t="shared" si="21"/>
        <v>0.1857503434</v>
      </c>
      <c r="Q1739" s="83">
        <f t="shared" si="22"/>
        <v>1</v>
      </c>
      <c r="R1739" s="86">
        <f t="shared" si="31"/>
        <v>185.5101194</v>
      </c>
      <c r="S1739" s="83" t="str">
        <f>min(R1739, offset(Sheet1!$K$9,B1739-1,0))</f>
        <v>#DIV/0!</v>
      </c>
      <c r="T1739" s="83">
        <f t="shared" si="30"/>
        <v>6585.149139</v>
      </c>
      <c r="U1739" s="83">
        <f t="shared" si="26"/>
        <v>0</v>
      </c>
      <c r="V1739" s="83" t="str">
        <f t="shared" si="27"/>
        <v>#DIV/0!</v>
      </c>
      <c r="W1739" s="83" t="str">
        <f t="shared" si="28"/>
        <v>#DIV/0!</v>
      </c>
    </row>
    <row r="1740" ht="12.75" customHeight="1">
      <c r="A1740" s="83">
        <f t="shared" si="29"/>
        <v>35.36</v>
      </c>
      <c r="B1740" s="83">
        <f>IF( ISERROR( MATCH(R1739,Sheet1!$K$9:$K$13,1) ), 1,  MATCH(R1739,Sheet1!$K$9:$K$13,1)+1)</f>
        <v>4</v>
      </c>
      <c r="C1740" s="94">
        <f>IF( ISERROR( MATCH(D1740,Sheet1!$B$25:$B$42) ), 1, MATCH(D1740,Sheet1!$B$25:$B$42))</f>
        <v>13</v>
      </c>
      <c r="D1740" s="83">
        <f>if(U1740, OFFSET(Sheet1!$P$9, 2*B1739-1, 0),T1739)</f>
        <v>6585.149139</v>
      </c>
      <c r="E1740" s="100">
        <f t="array" ref="E1740">index(Sheet1!$C$25:$H$42, C1740,B1740)</f>
        <v>183.1113845</v>
      </c>
      <c r="F1740" s="100">
        <f t="array" ref="F1740">index(Sheet1!$C$25:$H$42, C1740+1,B1740)</f>
        <v>197.1968757</v>
      </c>
      <c r="G1740" s="94">
        <f t="array" ref="G1740">index(Sheet1!$B$25:$B$42, C1740,1)</f>
        <v>6500</v>
      </c>
      <c r="H1740" s="94">
        <f t="array" ref="H1740">index(Sheet1!$B$25:$B$42, C1740+1,1)</f>
        <v>7000</v>
      </c>
      <c r="I1740" s="100">
        <f t="shared" si="17"/>
        <v>185.5101194</v>
      </c>
      <c r="J1740" s="100">
        <f t="array" ref="J1740">index(Sheet1!$F$47:$K$64, C1740,B1740)</f>
        <v>1289.79864</v>
      </c>
      <c r="K1740" s="100">
        <f t="array" ref="K1740">index(Sheet1!$F$47:$K$64, C1740+1,B1740)</f>
        <v>1168.21926</v>
      </c>
      <c r="L1740" s="102">
        <f t="shared" si="18"/>
        <v>1269.093881</v>
      </c>
      <c r="M1740" s="83">
        <f>L1740/( 0.5*Sheet1!$F$18/12)</f>
        <v>1216.988564</v>
      </c>
      <c r="N1740" s="83">
        <f t="shared" si="19"/>
        <v>0.3494081434</v>
      </c>
      <c r="O1740" s="83">
        <f t="shared" si="20"/>
        <v>647.2192647</v>
      </c>
      <c r="P1740" s="83">
        <f t="shared" si="21"/>
        <v>0.1858223556</v>
      </c>
      <c r="Q1740" s="83">
        <f t="shared" si="22"/>
        <v>1</v>
      </c>
      <c r="R1740" s="86">
        <f t="shared" si="31"/>
        <v>185.5460339</v>
      </c>
      <c r="S1740" s="83" t="str">
        <f>min(R1740, offset(Sheet1!$K$9,B1740-1,0))</f>
        <v>#DIV/0!</v>
      </c>
      <c r="T1740" s="83">
        <f t="shared" si="30"/>
        <v>6586.424015</v>
      </c>
      <c r="U1740" s="83">
        <f t="shared" si="26"/>
        <v>0</v>
      </c>
      <c r="V1740" s="83" t="str">
        <f t="shared" si="27"/>
        <v>#DIV/0!</v>
      </c>
      <c r="W1740" s="83" t="str">
        <f t="shared" si="28"/>
        <v>#DIV/0!</v>
      </c>
    </row>
    <row r="1741" ht="12.75" customHeight="1">
      <c r="A1741" s="83">
        <f t="shared" si="29"/>
        <v>35.38</v>
      </c>
      <c r="B1741" s="83">
        <f>IF( ISERROR( MATCH(R1740,Sheet1!$K$9:$K$13,1) ), 1,  MATCH(R1740,Sheet1!$K$9:$K$13,1)+1)</f>
        <v>4</v>
      </c>
      <c r="C1741" s="94">
        <f>IF( ISERROR( MATCH(D1741,Sheet1!$B$25:$B$42) ), 1, MATCH(D1741,Sheet1!$B$25:$B$42))</f>
        <v>13</v>
      </c>
      <c r="D1741" s="83">
        <f>if(U1741, OFFSET(Sheet1!$P$9, 2*B1740-1, 0),T1740)</f>
        <v>6586.424015</v>
      </c>
      <c r="E1741" s="100">
        <f t="array" ref="E1741">index(Sheet1!$C$25:$H$42, C1741,B1741)</f>
        <v>183.1113845</v>
      </c>
      <c r="F1741" s="100">
        <f t="array" ref="F1741">index(Sheet1!$C$25:$H$42, C1741+1,B1741)</f>
        <v>197.1968757</v>
      </c>
      <c r="G1741" s="94">
        <f t="array" ref="G1741">index(Sheet1!$B$25:$B$42, C1741,1)</f>
        <v>6500</v>
      </c>
      <c r="H1741" s="94">
        <f t="array" ref="H1741">index(Sheet1!$B$25:$B$42, C1741+1,1)</f>
        <v>7000</v>
      </c>
      <c r="I1741" s="100">
        <f t="shared" si="17"/>
        <v>185.5460339</v>
      </c>
      <c r="J1741" s="100">
        <f t="array" ref="J1741">index(Sheet1!$F$47:$K$64, C1741,B1741)</f>
        <v>1289.79864</v>
      </c>
      <c r="K1741" s="100">
        <f t="array" ref="K1741">index(Sheet1!$F$47:$K$64, C1741+1,B1741)</f>
        <v>1168.21926</v>
      </c>
      <c r="L1741" s="102">
        <f t="shared" si="18"/>
        <v>1268.783884</v>
      </c>
      <c r="M1741" s="83">
        <f>L1741/( 0.5*Sheet1!$F$18/12)</f>
        <v>1216.691294</v>
      </c>
      <c r="N1741" s="83">
        <f t="shared" si="19"/>
        <v>0.3493227947</v>
      </c>
      <c r="O1741" s="83">
        <f t="shared" si="20"/>
        <v>647.4698905</v>
      </c>
      <c r="P1741" s="83">
        <f t="shared" si="21"/>
        <v>0.1858943125</v>
      </c>
      <c r="Q1741" s="83">
        <f t="shared" si="22"/>
        <v>1</v>
      </c>
      <c r="R1741" s="86">
        <f t="shared" si="31"/>
        <v>185.5819139</v>
      </c>
      <c r="S1741" s="83" t="str">
        <f>min(R1741, offset(Sheet1!$K$9,B1741-1,0))</f>
        <v>#DIV/0!</v>
      </c>
      <c r="T1741" s="83">
        <f t="shared" si="30"/>
        <v>6587.697666</v>
      </c>
      <c r="U1741" s="83">
        <f t="shared" si="26"/>
        <v>0</v>
      </c>
      <c r="V1741" s="83" t="str">
        <f t="shared" si="27"/>
        <v>#DIV/0!</v>
      </c>
      <c r="W1741" s="83" t="str">
        <f t="shared" si="28"/>
        <v>#DIV/0!</v>
      </c>
    </row>
    <row r="1742" ht="12.75" customHeight="1">
      <c r="A1742" s="83">
        <f t="shared" si="29"/>
        <v>35.4</v>
      </c>
      <c r="B1742" s="83">
        <f>IF( ISERROR( MATCH(R1741,Sheet1!$K$9:$K$13,1) ), 1,  MATCH(R1741,Sheet1!$K$9:$K$13,1)+1)</f>
        <v>4</v>
      </c>
      <c r="C1742" s="94">
        <f>IF( ISERROR( MATCH(D1742,Sheet1!$B$25:$B$42) ), 1, MATCH(D1742,Sheet1!$B$25:$B$42))</f>
        <v>13</v>
      </c>
      <c r="D1742" s="83">
        <f>if(U1742, OFFSET(Sheet1!$P$9, 2*B1741-1, 0),T1741)</f>
        <v>6587.697666</v>
      </c>
      <c r="E1742" s="100">
        <f t="array" ref="E1742">index(Sheet1!$C$25:$H$42, C1742,B1742)</f>
        <v>183.1113845</v>
      </c>
      <c r="F1742" s="100">
        <f t="array" ref="F1742">index(Sheet1!$C$25:$H$42, C1742+1,B1742)</f>
        <v>197.1968757</v>
      </c>
      <c r="G1742" s="94">
        <f t="array" ref="G1742">index(Sheet1!$B$25:$B$42, C1742,1)</f>
        <v>6500</v>
      </c>
      <c r="H1742" s="94">
        <f t="array" ref="H1742">index(Sheet1!$B$25:$B$42, C1742+1,1)</f>
        <v>7000</v>
      </c>
      <c r="I1742" s="100">
        <f t="shared" si="17"/>
        <v>185.5819139</v>
      </c>
      <c r="J1742" s="100">
        <f t="array" ref="J1742">index(Sheet1!$F$47:$K$64, C1742,B1742)</f>
        <v>1289.79864</v>
      </c>
      <c r="K1742" s="100">
        <f t="array" ref="K1742">index(Sheet1!$F$47:$K$64, C1742+1,B1742)</f>
        <v>1168.21926</v>
      </c>
      <c r="L1742" s="102">
        <f t="shared" si="18"/>
        <v>1268.474184</v>
      </c>
      <c r="M1742" s="83">
        <f>L1742/( 0.5*Sheet1!$F$18/12)</f>
        <v>1216.39431</v>
      </c>
      <c r="N1742" s="83">
        <f t="shared" si="19"/>
        <v>0.349237528</v>
      </c>
      <c r="O1742" s="83">
        <f t="shared" si="20"/>
        <v>647.7203238</v>
      </c>
      <c r="P1742" s="83">
        <f t="shared" si="21"/>
        <v>0.1859662141</v>
      </c>
      <c r="Q1742" s="83">
        <f t="shared" si="22"/>
        <v>1</v>
      </c>
      <c r="R1742" s="86">
        <f t="shared" si="31"/>
        <v>185.6177594</v>
      </c>
      <c r="S1742" s="83" t="str">
        <f>min(R1742, offset(Sheet1!$K$9,B1742-1,0))</f>
        <v>#DIV/0!</v>
      </c>
      <c r="T1742" s="83">
        <f t="shared" si="30"/>
        <v>6588.970091</v>
      </c>
      <c r="U1742" s="83">
        <f t="shared" si="26"/>
        <v>0</v>
      </c>
      <c r="V1742" s="83" t="str">
        <f t="shared" si="27"/>
        <v>#DIV/0!</v>
      </c>
      <c r="W1742" s="83" t="str">
        <f t="shared" si="28"/>
        <v>#DIV/0!</v>
      </c>
    </row>
    <row r="1743" ht="12.75" customHeight="1">
      <c r="A1743" s="83">
        <f t="shared" si="29"/>
        <v>35.42</v>
      </c>
      <c r="B1743" s="83">
        <f>IF( ISERROR( MATCH(R1742,Sheet1!$K$9:$K$13,1) ), 1,  MATCH(R1742,Sheet1!$K$9:$K$13,1)+1)</f>
        <v>4</v>
      </c>
      <c r="C1743" s="94">
        <f>IF( ISERROR( MATCH(D1743,Sheet1!$B$25:$B$42) ), 1, MATCH(D1743,Sheet1!$B$25:$B$42))</f>
        <v>13</v>
      </c>
      <c r="D1743" s="83">
        <f>if(U1743, OFFSET(Sheet1!$P$9, 2*B1742-1, 0),T1742)</f>
        <v>6588.970091</v>
      </c>
      <c r="E1743" s="100">
        <f t="array" ref="E1743">index(Sheet1!$C$25:$H$42, C1743,B1743)</f>
        <v>183.1113845</v>
      </c>
      <c r="F1743" s="100">
        <f t="array" ref="F1743">index(Sheet1!$C$25:$H$42, C1743+1,B1743)</f>
        <v>197.1968757</v>
      </c>
      <c r="G1743" s="94">
        <f t="array" ref="G1743">index(Sheet1!$B$25:$B$42, C1743,1)</f>
        <v>6500</v>
      </c>
      <c r="H1743" s="94">
        <f t="array" ref="H1743">index(Sheet1!$B$25:$B$42, C1743+1,1)</f>
        <v>7000</v>
      </c>
      <c r="I1743" s="100">
        <f t="shared" si="17"/>
        <v>185.6177594</v>
      </c>
      <c r="J1743" s="100">
        <f t="array" ref="J1743">index(Sheet1!$F$47:$K$64, C1743,B1743)</f>
        <v>1289.79864</v>
      </c>
      <c r="K1743" s="100">
        <f t="array" ref="K1743">index(Sheet1!$F$47:$K$64, C1743+1,B1743)</f>
        <v>1168.21926</v>
      </c>
      <c r="L1743" s="102">
        <f t="shared" si="18"/>
        <v>1268.164783</v>
      </c>
      <c r="M1743" s="83">
        <f>L1743/( 0.5*Sheet1!$F$18/12)</f>
        <v>1216.097612</v>
      </c>
      <c r="N1743" s="83">
        <f t="shared" si="19"/>
        <v>0.3491523433</v>
      </c>
      <c r="O1743" s="83">
        <f t="shared" si="20"/>
        <v>647.9705647</v>
      </c>
      <c r="P1743" s="83">
        <f t="shared" si="21"/>
        <v>0.1860380605</v>
      </c>
      <c r="Q1743" s="83">
        <f t="shared" si="22"/>
        <v>1</v>
      </c>
      <c r="R1743" s="86">
        <f t="shared" si="31"/>
        <v>185.6535704</v>
      </c>
      <c r="S1743" s="83" t="str">
        <f>min(R1743, offset(Sheet1!$K$9,B1743-1,0))</f>
        <v>#DIV/0!</v>
      </c>
      <c r="T1743" s="83">
        <f t="shared" si="30"/>
        <v>6590.241293</v>
      </c>
      <c r="U1743" s="83">
        <f t="shared" si="26"/>
        <v>0</v>
      </c>
      <c r="V1743" s="83" t="str">
        <f t="shared" si="27"/>
        <v>#DIV/0!</v>
      </c>
      <c r="W1743" s="83" t="str">
        <f t="shared" si="28"/>
        <v>#DIV/0!</v>
      </c>
    </row>
    <row r="1744" ht="12.75" customHeight="1">
      <c r="A1744" s="83">
        <f t="shared" si="29"/>
        <v>35.44</v>
      </c>
      <c r="B1744" s="83">
        <f>IF( ISERROR( MATCH(R1743,Sheet1!$K$9:$K$13,1) ), 1,  MATCH(R1743,Sheet1!$K$9:$K$13,1)+1)</f>
        <v>4</v>
      </c>
      <c r="C1744" s="94">
        <f>IF( ISERROR( MATCH(D1744,Sheet1!$B$25:$B$42) ), 1, MATCH(D1744,Sheet1!$B$25:$B$42))</f>
        <v>13</v>
      </c>
      <c r="D1744" s="83">
        <f>if(U1744, OFFSET(Sheet1!$P$9, 2*B1743-1, 0),T1743)</f>
        <v>6590.241293</v>
      </c>
      <c r="E1744" s="100">
        <f t="array" ref="E1744">index(Sheet1!$C$25:$H$42, C1744,B1744)</f>
        <v>183.1113845</v>
      </c>
      <c r="F1744" s="100">
        <f t="array" ref="F1744">index(Sheet1!$C$25:$H$42, C1744+1,B1744)</f>
        <v>197.1968757</v>
      </c>
      <c r="G1744" s="94">
        <f t="array" ref="G1744">index(Sheet1!$B$25:$B$42, C1744,1)</f>
        <v>6500</v>
      </c>
      <c r="H1744" s="94">
        <f t="array" ref="H1744">index(Sheet1!$B$25:$B$42, C1744+1,1)</f>
        <v>7000</v>
      </c>
      <c r="I1744" s="100">
        <f t="shared" si="17"/>
        <v>185.6535704</v>
      </c>
      <c r="J1744" s="100">
        <f t="array" ref="J1744">index(Sheet1!$F$47:$K$64, C1744,B1744)</f>
        <v>1289.79864</v>
      </c>
      <c r="K1744" s="100">
        <f t="array" ref="K1744">index(Sheet1!$F$47:$K$64, C1744+1,B1744)</f>
        <v>1168.21926</v>
      </c>
      <c r="L1744" s="102">
        <f t="shared" si="18"/>
        <v>1267.855679</v>
      </c>
      <c r="M1744" s="83">
        <f>L1744/( 0.5*Sheet1!$F$18/12)</f>
        <v>1215.801199</v>
      </c>
      <c r="N1744" s="83">
        <f t="shared" si="19"/>
        <v>0.3490672405</v>
      </c>
      <c r="O1744" s="83">
        <f t="shared" si="20"/>
        <v>648.2206131</v>
      </c>
      <c r="P1744" s="83">
        <f t="shared" si="21"/>
        <v>0.1861098516</v>
      </c>
      <c r="Q1744" s="83">
        <f t="shared" si="22"/>
        <v>1</v>
      </c>
      <c r="R1744" s="86">
        <f t="shared" si="31"/>
        <v>185.689347</v>
      </c>
      <c r="S1744" s="83" t="str">
        <f>min(R1744, offset(Sheet1!$K$9,B1744-1,0))</f>
        <v>#DIV/0!</v>
      </c>
      <c r="T1744" s="83">
        <f t="shared" si="30"/>
        <v>6591.511272</v>
      </c>
      <c r="U1744" s="83">
        <f t="shared" si="26"/>
        <v>0</v>
      </c>
      <c r="V1744" s="83" t="str">
        <f t="shared" si="27"/>
        <v>#DIV/0!</v>
      </c>
      <c r="W1744" s="83" t="str">
        <f t="shared" si="28"/>
        <v>#DIV/0!</v>
      </c>
    </row>
    <row r="1745" ht="12.75" customHeight="1">
      <c r="A1745" s="83">
        <f t="shared" si="29"/>
        <v>35.46</v>
      </c>
      <c r="B1745" s="83">
        <f>IF( ISERROR( MATCH(R1744,Sheet1!$K$9:$K$13,1) ), 1,  MATCH(R1744,Sheet1!$K$9:$K$13,1)+1)</f>
        <v>4</v>
      </c>
      <c r="C1745" s="94">
        <f>IF( ISERROR( MATCH(D1745,Sheet1!$B$25:$B$42) ), 1, MATCH(D1745,Sheet1!$B$25:$B$42))</f>
        <v>13</v>
      </c>
      <c r="D1745" s="83">
        <f>if(U1745, OFFSET(Sheet1!$P$9, 2*B1744-1, 0),T1744)</f>
        <v>6591.511272</v>
      </c>
      <c r="E1745" s="100">
        <f t="array" ref="E1745">index(Sheet1!$C$25:$H$42, C1745,B1745)</f>
        <v>183.1113845</v>
      </c>
      <c r="F1745" s="100">
        <f t="array" ref="F1745">index(Sheet1!$C$25:$H$42, C1745+1,B1745)</f>
        <v>197.1968757</v>
      </c>
      <c r="G1745" s="94">
        <f t="array" ref="G1745">index(Sheet1!$B$25:$B$42, C1745,1)</f>
        <v>6500</v>
      </c>
      <c r="H1745" s="94">
        <f t="array" ref="H1745">index(Sheet1!$B$25:$B$42, C1745+1,1)</f>
        <v>7000</v>
      </c>
      <c r="I1745" s="100">
        <f t="shared" si="17"/>
        <v>185.689347</v>
      </c>
      <c r="J1745" s="100">
        <f t="array" ref="J1745">index(Sheet1!$F$47:$K$64, C1745,B1745)</f>
        <v>1289.79864</v>
      </c>
      <c r="K1745" s="100">
        <f t="array" ref="K1745">index(Sheet1!$F$47:$K$64, C1745+1,B1745)</f>
        <v>1168.21926</v>
      </c>
      <c r="L1745" s="102">
        <f t="shared" si="18"/>
        <v>1267.546873</v>
      </c>
      <c r="M1745" s="83">
        <f>L1745/( 0.5*Sheet1!$F$18/12)</f>
        <v>1215.505071</v>
      </c>
      <c r="N1745" s="83">
        <f t="shared" si="19"/>
        <v>0.3489822196</v>
      </c>
      <c r="O1745" s="83">
        <f t="shared" si="20"/>
        <v>648.4704691</v>
      </c>
      <c r="P1745" s="83">
        <f t="shared" si="21"/>
        <v>0.1861815875</v>
      </c>
      <c r="Q1745" s="83">
        <f t="shared" si="22"/>
        <v>1</v>
      </c>
      <c r="R1745" s="86">
        <f t="shared" si="31"/>
        <v>185.7250891</v>
      </c>
      <c r="S1745" s="83" t="str">
        <f>min(R1745, offset(Sheet1!$K$9,B1745-1,0))</f>
        <v>#DIV/0!</v>
      </c>
      <c r="T1745" s="83">
        <f t="shared" si="30"/>
        <v>6592.780029</v>
      </c>
      <c r="U1745" s="83">
        <f t="shared" si="26"/>
        <v>0</v>
      </c>
      <c r="V1745" s="83" t="str">
        <f t="shared" si="27"/>
        <v>#DIV/0!</v>
      </c>
      <c r="W1745" s="83" t="str">
        <f t="shared" si="28"/>
        <v>#DIV/0!</v>
      </c>
    </row>
    <row r="1746" ht="12.75" customHeight="1">
      <c r="A1746" s="83">
        <f t="shared" si="29"/>
        <v>35.48</v>
      </c>
      <c r="B1746" s="83">
        <f>IF( ISERROR( MATCH(R1745,Sheet1!$K$9:$K$13,1) ), 1,  MATCH(R1745,Sheet1!$K$9:$K$13,1)+1)</f>
        <v>4</v>
      </c>
      <c r="C1746" s="94">
        <f>IF( ISERROR( MATCH(D1746,Sheet1!$B$25:$B$42) ), 1, MATCH(D1746,Sheet1!$B$25:$B$42))</f>
        <v>13</v>
      </c>
      <c r="D1746" s="83">
        <f>if(U1746, OFFSET(Sheet1!$P$9, 2*B1745-1, 0),T1745)</f>
        <v>6592.780029</v>
      </c>
      <c r="E1746" s="100">
        <f t="array" ref="E1746">index(Sheet1!$C$25:$H$42, C1746,B1746)</f>
        <v>183.1113845</v>
      </c>
      <c r="F1746" s="100">
        <f t="array" ref="F1746">index(Sheet1!$C$25:$H$42, C1746+1,B1746)</f>
        <v>197.1968757</v>
      </c>
      <c r="G1746" s="94">
        <f t="array" ref="G1746">index(Sheet1!$B$25:$B$42, C1746,1)</f>
        <v>6500</v>
      </c>
      <c r="H1746" s="94">
        <f t="array" ref="H1746">index(Sheet1!$B$25:$B$42, C1746+1,1)</f>
        <v>7000</v>
      </c>
      <c r="I1746" s="100">
        <f t="shared" si="17"/>
        <v>185.7250891</v>
      </c>
      <c r="J1746" s="100">
        <f t="array" ref="J1746">index(Sheet1!$F$47:$K$64, C1746,B1746)</f>
        <v>1289.79864</v>
      </c>
      <c r="K1746" s="100">
        <f t="array" ref="K1746">index(Sheet1!$F$47:$K$64, C1746+1,B1746)</f>
        <v>1168.21926</v>
      </c>
      <c r="L1746" s="102">
        <f t="shared" si="18"/>
        <v>1267.238363</v>
      </c>
      <c r="M1746" s="83">
        <f>L1746/( 0.5*Sheet1!$F$18/12)</f>
        <v>1215.209228</v>
      </c>
      <c r="N1746" s="83">
        <f t="shared" si="19"/>
        <v>0.3488972805</v>
      </c>
      <c r="O1746" s="83">
        <f t="shared" si="20"/>
        <v>648.7201329</v>
      </c>
      <c r="P1746" s="83">
        <f t="shared" si="21"/>
        <v>0.1862532681</v>
      </c>
      <c r="Q1746" s="83">
        <f t="shared" si="22"/>
        <v>1</v>
      </c>
      <c r="R1746" s="86">
        <f t="shared" si="31"/>
        <v>185.7607968</v>
      </c>
      <c r="S1746" s="83" t="str">
        <f>min(R1746, offset(Sheet1!$K$9,B1746-1,0))</f>
        <v>#DIV/0!</v>
      </c>
      <c r="T1746" s="83">
        <f t="shared" si="30"/>
        <v>6594.047566</v>
      </c>
      <c r="U1746" s="83">
        <f t="shared" si="26"/>
        <v>0</v>
      </c>
      <c r="V1746" s="83" t="str">
        <f t="shared" si="27"/>
        <v>#DIV/0!</v>
      </c>
      <c r="W1746" s="83" t="str">
        <f t="shared" si="28"/>
        <v>#DIV/0!</v>
      </c>
    </row>
    <row r="1747" ht="12.75" customHeight="1">
      <c r="A1747" s="83">
        <f t="shared" si="29"/>
        <v>35.5</v>
      </c>
      <c r="B1747" s="83">
        <f>IF( ISERROR( MATCH(R1746,Sheet1!$K$9:$K$13,1) ), 1,  MATCH(R1746,Sheet1!$K$9:$K$13,1)+1)</f>
        <v>4</v>
      </c>
      <c r="C1747" s="94">
        <f>IF( ISERROR( MATCH(D1747,Sheet1!$B$25:$B$42) ), 1, MATCH(D1747,Sheet1!$B$25:$B$42))</f>
        <v>13</v>
      </c>
      <c r="D1747" s="83">
        <f>if(U1747, OFFSET(Sheet1!$P$9, 2*B1746-1, 0),T1746)</f>
        <v>6594.047566</v>
      </c>
      <c r="E1747" s="100">
        <f t="array" ref="E1747">index(Sheet1!$C$25:$H$42, C1747,B1747)</f>
        <v>183.1113845</v>
      </c>
      <c r="F1747" s="100">
        <f t="array" ref="F1747">index(Sheet1!$C$25:$H$42, C1747+1,B1747)</f>
        <v>197.1968757</v>
      </c>
      <c r="G1747" s="94">
        <f t="array" ref="G1747">index(Sheet1!$B$25:$B$42, C1747,1)</f>
        <v>6500</v>
      </c>
      <c r="H1747" s="94">
        <f t="array" ref="H1747">index(Sheet1!$B$25:$B$42, C1747+1,1)</f>
        <v>7000</v>
      </c>
      <c r="I1747" s="100">
        <f t="shared" si="17"/>
        <v>185.7607968</v>
      </c>
      <c r="J1747" s="100">
        <f t="array" ref="J1747">index(Sheet1!$F$47:$K$64, C1747,B1747)</f>
        <v>1289.79864</v>
      </c>
      <c r="K1747" s="100">
        <f t="array" ref="K1747">index(Sheet1!$F$47:$K$64, C1747+1,B1747)</f>
        <v>1168.21926</v>
      </c>
      <c r="L1747" s="102">
        <f t="shared" si="18"/>
        <v>1266.930151</v>
      </c>
      <c r="M1747" s="83">
        <f>L1747/( 0.5*Sheet1!$F$18/12)</f>
        <v>1214.91367</v>
      </c>
      <c r="N1747" s="83">
        <f t="shared" si="19"/>
        <v>0.3488124231</v>
      </c>
      <c r="O1747" s="83">
        <f t="shared" si="20"/>
        <v>648.9696045</v>
      </c>
      <c r="P1747" s="83">
        <f t="shared" si="21"/>
        <v>0.1863248936</v>
      </c>
      <c r="Q1747" s="83">
        <f t="shared" si="22"/>
        <v>1</v>
      </c>
      <c r="R1747" s="86">
        <f t="shared" si="31"/>
        <v>185.7964702</v>
      </c>
      <c r="S1747" s="83" t="str">
        <f>min(R1747, offset(Sheet1!$K$9,B1747-1,0))</f>
        <v>#DIV/0!</v>
      </c>
      <c r="T1747" s="83">
        <f t="shared" si="30"/>
        <v>6595.313883</v>
      </c>
      <c r="U1747" s="83">
        <f t="shared" si="26"/>
        <v>0</v>
      </c>
      <c r="V1747" s="83" t="str">
        <f t="shared" si="27"/>
        <v>#DIV/0!</v>
      </c>
      <c r="W1747" s="83" t="str">
        <f t="shared" si="28"/>
        <v>#DIV/0!</v>
      </c>
    </row>
    <row r="1748" ht="12.75" customHeight="1">
      <c r="A1748" s="83">
        <f t="shared" si="29"/>
        <v>35.52</v>
      </c>
      <c r="B1748" s="83">
        <f>IF( ISERROR( MATCH(R1747,Sheet1!$K$9:$K$13,1) ), 1,  MATCH(R1747,Sheet1!$K$9:$K$13,1)+1)</f>
        <v>4</v>
      </c>
      <c r="C1748" s="94">
        <f>IF( ISERROR( MATCH(D1748,Sheet1!$B$25:$B$42) ), 1, MATCH(D1748,Sheet1!$B$25:$B$42))</f>
        <v>13</v>
      </c>
      <c r="D1748" s="83">
        <f>if(U1748, OFFSET(Sheet1!$P$9, 2*B1747-1, 0),T1747)</f>
        <v>6595.313883</v>
      </c>
      <c r="E1748" s="100">
        <f t="array" ref="E1748">index(Sheet1!$C$25:$H$42, C1748,B1748)</f>
        <v>183.1113845</v>
      </c>
      <c r="F1748" s="100">
        <f t="array" ref="F1748">index(Sheet1!$C$25:$H$42, C1748+1,B1748)</f>
        <v>197.1968757</v>
      </c>
      <c r="G1748" s="94">
        <f t="array" ref="G1748">index(Sheet1!$B$25:$B$42, C1748,1)</f>
        <v>6500</v>
      </c>
      <c r="H1748" s="94">
        <f t="array" ref="H1748">index(Sheet1!$B$25:$B$42, C1748+1,1)</f>
        <v>7000</v>
      </c>
      <c r="I1748" s="100">
        <f t="shared" si="17"/>
        <v>185.7964702</v>
      </c>
      <c r="J1748" s="100">
        <f t="array" ref="J1748">index(Sheet1!$F$47:$K$64, C1748,B1748)</f>
        <v>1289.79864</v>
      </c>
      <c r="K1748" s="100">
        <f t="array" ref="K1748">index(Sheet1!$F$47:$K$64, C1748+1,B1748)</f>
        <v>1168.21926</v>
      </c>
      <c r="L1748" s="102">
        <f t="shared" si="18"/>
        <v>1266.622234</v>
      </c>
      <c r="M1748" s="83">
        <f>L1748/( 0.5*Sheet1!$F$18/12)</f>
        <v>1214.618396</v>
      </c>
      <c r="N1748" s="83">
        <f t="shared" si="19"/>
        <v>0.3487276473</v>
      </c>
      <c r="O1748" s="83">
        <f t="shared" si="20"/>
        <v>649.2188839</v>
      </c>
      <c r="P1748" s="83">
        <f t="shared" si="21"/>
        <v>0.1863964639</v>
      </c>
      <c r="Q1748" s="83">
        <f t="shared" si="22"/>
        <v>1</v>
      </c>
      <c r="R1748" s="86">
        <f t="shared" si="31"/>
        <v>185.8321093</v>
      </c>
      <c r="S1748" s="83" t="str">
        <f>min(R1748, offset(Sheet1!$K$9,B1748-1,0))</f>
        <v>#DIV/0!</v>
      </c>
      <c r="T1748" s="83">
        <f t="shared" si="30"/>
        <v>6596.578981</v>
      </c>
      <c r="U1748" s="83">
        <f t="shared" si="26"/>
        <v>0</v>
      </c>
      <c r="V1748" s="83" t="str">
        <f t="shared" si="27"/>
        <v>#DIV/0!</v>
      </c>
      <c r="W1748" s="83" t="str">
        <f t="shared" si="28"/>
        <v>#DIV/0!</v>
      </c>
    </row>
    <row r="1749" ht="12.75" customHeight="1">
      <c r="A1749" s="83">
        <f t="shared" si="29"/>
        <v>35.54</v>
      </c>
      <c r="B1749" s="83">
        <f>IF( ISERROR( MATCH(R1748,Sheet1!$K$9:$K$13,1) ), 1,  MATCH(R1748,Sheet1!$K$9:$K$13,1)+1)</f>
        <v>4</v>
      </c>
      <c r="C1749" s="94">
        <f>IF( ISERROR( MATCH(D1749,Sheet1!$B$25:$B$42) ), 1, MATCH(D1749,Sheet1!$B$25:$B$42))</f>
        <v>13</v>
      </c>
      <c r="D1749" s="83">
        <f>if(U1749, OFFSET(Sheet1!$P$9, 2*B1748-1, 0),T1748)</f>
        <v>6596.578981</v>
      </c>
      <c r="E1749" s="100">
        <f t="array" ref="E1749">index(Sheet1!$C$25:$H$42, C1749,B1749)</f>
        <v>183.1113845</v>
      </c>
      <c r="F1749" s="100">
        <f t="array" ref="F1749">index(Sheet1!$C$25:$H$42, C1749+1,B1749)</f>
        <v>197.1968757</v>
      </c>
      <c r="G1749" s="94">
        <f t="array" ref="G1749">index(Sheet1!$B$25:$B$42, C1749,1)</f>
        <v>6500</v>
      </c>
      <c r="H1749" s="94">
        <f t="array" ref="H1749">index(Sheet1!$B$25:$B$42, C1749+1,1)</f>
        <v>7000</v>
      </c>
      <c r="I1749" s="100">
        <f t="shared" si="17"/>
        <v>185.8321093</v>
      </c>
      <c r="J1749" s="100">
        <f t="array" ref="J1749">index(Sheet1!$F$47:$K$64, C1749,B1749)</f>
        <v>1289.79864</v>
      </c>
      <c r="K1749" s="100">
        <f t="array" ref="K1749">index(Sheet1!$F$47:$K$64, C1749+1,B1749)</f>
        <v>1168.21926</v>
      </c>
      <c r="L1749" s="102">
        <f t="shared" si="18"/>
        <v>1266.314615</v>
      </c>
      <c r="M1749" s="83">
        <f>L1749/( 0.5*Sheet1!$F$18/12)</f>
        <v>1214.323406</v>
      </c>
      <c r="N1749" s="83">
        <f t="shared" si="19"/>
        <v>0.3486429532</v>
      </c>
      <c r="O1749" s="83">
        <f t="shared" si="20"/>
        <v>649.4679713</v>
      </c>
      <c r="P1749" s="83">
        <f t="shared" si="21"/>
        <v>0.1864679791</v>
      </c>
      <c r="Q1749" s="83">
        <f t="shared" si="22"/>
        <v>1</v>
      </c>
      <c r="R1749" s="86">
        <f t="shared" si="31"/>
        <v>185.8677141</v>
      </c>
      <c r="S1749" s="83" t="str">
        <f>min(R1749, offset(Sheet1!$K$9,B1749-1,0))</f>
        <v>#DIV/0!</v>
      </c>
      <c r="T1749" s="83">
        <f t="shared" si="30"/>
        <v>6597.842863</v>
      </c>
      <c r="U1749" s="83">
        <f t="shared" si="26"/>
        <v>0</v>
      </c>
      <c r="V1749" s="83" t="str">
        <f t="shared" si="27"/>
        <v>#DIV/0!</v>
      </c>
      <c r="W1749" s="83" t="str">
        <f t="shared" si="28"/>
        <v>#DIV/0!</v>
      </c>
    </row>
    <row r="1750" ht="12.75" customHeight="1">
      <c r="A1750" s="83">
        <f t="shared" si="29"/>
        <v>35.56</v>
      </c>
      <c r="B1750" s="83">
        <f>IF( ISERROR( MATCH(R1749,Sheet1!$K$9:$K$13,1) ), 1,  MATCH(R1749,Sheet1!$K$9:$K$13,1)+1)</f>
        <v>4</v>
      </c>
      <c r="C1750" s="94">
        <f>IF( ISERROR( MATCH(D1750,Sheet1!$B$25:$B$42) ), 1, MATCH(D1750,Sheet1!$B$25:$B$42))</f>
        <v>13</v>
      </c>
      <c r="D1750" s="83">
        <f>if(U1750, OFFSET(Sheet1!$P$9, 2*B1749-1, 0),T1749)</f>
        <v>6597.842863</v>
      </c>
      <c r="E1750" s="100">
        <f t="array" ref="E1750">index(Sheet1!$C$25:$H$42, C1750,B1750)</f>
        <v>183.1113845</v>
      </c>
      <c r="F1750" s="100">
        <f t="array" ref="F1750">index(Sheet1!$C$25:$H$42, C1750+1,B1750)</f>
        <v>197.1968757</v>
      </c>
      <c r="G1750" s="94">
        <f t="array" ref="G1750">index(Sheet1!$B$25:$B$42, C1750,1)</f>
        <v>6500</v>
      </c>
      <c r="H1750" s="94">
        <f t="array" ref="H1750">index(Sheet1!$B$25:$B$42, C1750+1,1)</f>
        <v>7000</v>
      </c>
      <c r="I1750" s="100">
        <f t="shared" si="17"/>
        <v>185.8677141</v>
      </c>
      <c r="J1750" s="100">
        <f t="array" ref="J1750">index(Sheet1!$F$47:$K$64, C1750,B1750)</f>
        <v>1289.79864</v>
      </c>
      <c r="K1750" s="100">
        <f t="array" ref="K1750">index(Sheet1!$F$47:$K$64, C1750+1,B1750)</f>
        <v>1168.21926</v>
      </c>
      <c r="L1750" s="102">
        <f t="shared" si="18"/>
        <v>1266.007291</v>
      </c>
      <c r="M1750" s="83">
        <f>L1750/( 0.5*Sheet1!$F$18/12)</f>
        <v>1214.0287</v>
      </c>
      <c r="N1750" s="83">
        <f t="shared" si="19"/>
        <v>0.3485583405</v>
      </c>
      <c r="O1750" s="83">
        <f t="shared" si="20"/>
        <v>649.7168667</v>
      </c>
      <c r="P1750" s="83">
        <f t="shared" si="21"/>
        <v>0.1865394392</v>
      </c>
      <c r="Q1750" s="83">
        <f t="shared" si="22"/>
        <v>1</v>
      </c>
      <c r="R1750" s="86">
        <f t="shared" si="31"/>
        <v>185.9032846</v>
      </c>
      <c r="S1750" s="83" t="str">
        <f>min(R1750, offset(Sheet1!$K$9,B1750-1,0))</f>
        <v>#DIV/0!</v>
      </c>
      <c r="T1750" s="83">
        <f t="shared" si="30"/>
        <v>6599.105528</v>
      </c>
      <c r="U1750" s="83">
        <f t="shared" si="26"/>
        <v>0</v>
      </c>
      <c r="V1750" s="83" t="str">
        <f t="shared" si="27"/>
        <v>#DIV/0!</v>
      </c>
      <c r="W1750" s="83" t="str">
        <f t="shared" si="28"/>
        <v>#DIV/0!</v>
      </c>
    </row>
    <row r="1751" ht="12.75" customHeight="1">
      <c r="A1751" s="83">
        <f t="shared" si="29"/>
        <v>35.58</v>
      </c>
      <c r="B1751" s="83">
        <f>IF( ISERROR( MATCH(R1750,Sheet1!$K$9:$K$13,1) ), 1,  MATCH(R1750,Sheet1!$K$9:$K$13,1)+1)</f>
        <v>4</v>
      </c>
      <c r="C1751" s="94">
        <f>IF( ISERROR( MATCH(D1751,Sheet1!$B$25:$B$42) ), 1, MATCH(D1751,Sheet1!$B$25:$B$42))</f>
        <v>13</v>
      </c>
      <c r="D1751" s="83">
        <f>if(U1751, OFFSET(Sheet1!$P$9, 2*B1750-1, 0),T1750)</f>
        <v>6599.105528</v>
      </c>
      <c r="E1751" s="100">
        <f t="array" ref="E1751">index(Sheet1!$C$25:$H$42, C1751,B1751)</f>
        <v>183.1113845</v>
      </c>
      <c r="F1751" s="100">
        <f t="array" ref="F1751">index(Sheet1!$C$25:$H$42, C1751+1,B1751)</f>
        <v>197.1968757</v>
      </c>
      <c r="G1751" s="94">
        <f t="array" ref="G1751">index(Sheet1!$B$25:$B$42, C1751,1)</f>
        <v>6500</v>
      </c>
      <c r="H1751" s="94">
        <f t="array" ref="H1751">index(Sheet1!$B$25:$B$42, C1751+1,1)</f>
        <v>7000</v>
      </c>
      <c r="I1751" s="100">
        <f t="shared" si="17"/>
        <v>185.9032846</v>
      </c>
      <c r="J1751" s="100">
        <f t="array" ref="J1751">index(Sheet1!$F$47:$K$64, C1751,B1751)</f>
        <v>1289.79864</v>
      </c>
      <c r="K1751" s="100">
        <f t="array" ref="K1751">index(Sheet1!$F$47:$K$64, C1751+1,B1751)</f>
        <v>1168.21926</v>
      </c>
      <c r="L1751" s="102">
        <f t="shared" si="18"/>
        <v>1265.700263</v>
      </c>
      <c r="M1751" s="83">
        <f>L1751/( 0.5*Sheet1!$F$18/12)</f>
        <v>1213.734277</v>
      </c>
      <c r="N1751" s="83">
        <f t="shared" si="19"/>
        <v>0.3484738092</v>
      </c>
      <c r="O1751" s="83">
        <f t="shared" si="20"/>
        <v>649.9655702</v>
      </c>
      <c r="P1751" s="83">
        <f t="shared" si="21"/>
        <v>0.1866108442</v>
      </c>
      <c r="Q1751" s="83">
        <f t="shared" si="22"/>
        <v>1</v>
      </c>
      <c r="R1751" s="86">
        <f t="shared" si="31"/>
        <v>185.9388209</v>
      </c>
      <c r="S1751" s="83" t="str">
        <f>min(R1751, offset(Sheet1!$K$9,B1751-1,0))</f>
        <v>#DIV/0!</v>
      </c>
      <c r="T1751" s="83">
        <f t="shared" si="30"/>
        <v>6600.366977</v>
      </c>
      <c r="U1751" s="83">
        <f t="shared" si="26"/>
        <v>0</v>
      </c>
      <c r="V1751" s="83" t="str">
        <f t="shared" si="27"/>
        <v>#DIV/0!</v>
      </c>
      <c r="W1751" s="83" t="str">
        <f t="shared" si="28"/>
        <v>#DIV/0!</v>
      </c>
    </row>
    <row r="1752" ht="12.75" customHeight="1">
      <c r="A1752" s="83">
        <f t="shared" si="29"/>
        <v>35.6</v>
      </c>
      <c r="B1752" s="83">
        <f>IF( ISERROR( MATCH(R1751,Sheet1!$K$9:$K$13,1) ), 1,  MATCH(R1751,Sheet1!$K$9:$K$13,1)+1)</f>
        <v>4</v>
      </c>
      <c r="C1752" s="94">
        <f>IF( ISERROR( MATCH(D1752,Sheet1!$B$25:$B$42) ), 1, MATCH(D1752,Sheet1!$B$25:$B$42))</f>
        <v>13</v>
      </c>
      <c r="D1752" s="83">
        <f>if(U1752, OFFSET(Sheet1!$P$9, 2*B1751-1, 0),T1751)</f>
        <v>6600.366977</v>
      </c>
      <c r="E1752" s="100">
        <f t="array" ref="E1752">index(Sheet1!$C$25:$H$42, C1752,B1752)</f>
        <v>183.1113845</v>
      </c>
      <c r="F1752" s="100">
        <f t="array" ref="F1752">index(Sheet1!$C$25:$H$42, C1752+1,B1752)</f>
        <v>197.1968757</v>
      </c>
      <c r="G1752" s="94">
        <f t="array" ref="G1752">index(Sheet1!$B$25:$B$42, C1752,1)</f>
        <v>6500</v>
      </c>
      <c r="H1752" s="94">
        <f t="array" ref="H1752">index(Sheet1!$B$25:$B$42, C1752+1,1)</f>
        <v>7000</v>
      </c>
      <c r="I1752" s="100">
        <f t="shared" si="17"/>
        <v>185.9388209</v>
      </c>
      <c r="J1752" s="100">
        <f t="array" ref="J1752">index(Sheet1!$F$47:$K$64, C1752,B1752)</f>
        <v>1289.79864</v>
      </c>
      <c r="K1752" s="100">
        <f t="array" ref="K1752">index(Sheet1!$F$47:$K$64, C1752+1,B1752)</f>
        <v>1168.21926</v>
      </c>
      <c r="L1752" s="102">
        <f t="shared" si="18"/>
        <v>1265.39353</v>
      </c>
      <c r="M1752" s="83">
        <f>L1752/( 0.5*Sheet1!$F$18/12)</f>
        <v>1213.440138</v>
      </c>
      <c r="N1752" s="83">
        <f t="shared" si="19"/>
        <v>0.3483893593</v>
      </c>
      <c r="O1752" s="83">
        <f t="shared" si="20"/>
        <v>650.2140818</v>
      </c>
      <c r="P1752" s="83">
        <f t="shared" si="21"/>
        <v>0.186682194</v>
      </c>
      <c r="Q1752" s="83">
        <f t="shared" si="22"/>
        <v>1</v>
      </c>
      <c r="R1752" s="86">
        <f t="shared" si="31"/>
        <v>185.974323</v>
      </c>
      <c r="S1752" s="83" t="str">
        <f>min(R1752, offset(Sheet1!$K$9,B1752-1,0))</f>
        <v>#DIV/0!</v>
      </c>
      <c r="T1752" s="83">
        <f t="shared" si="30"/>
        <v>6601.627213</v>
      </c>
      <c r="U1752" s="83">
        <f t="shared" si="26"/>
        <v>0</v>
      </c>
      <c r="V1752" s="83" t="str">
        <f t="shared" si="27"/>
        <v>#DIV/0!</v>
      </c>
      <c r="W1752" s="83" t="str">
        <f t="shared" si="28"/>
        <v>#DIV/0!</v>
      </c>
    </row>
    <row r="1753" ht="12.75" customHeight="1">
      <c r="A1753" s="83">
        <f t="shared" si="29"/>
        <v>35.62</v>
      </c>
      <c r="B1753" s="83">
        <f>IF( ISERROR( MATCH(R1752,Sheet1!$K$9:$K$13,1) ), 1,  MATCH(R1752,Sheet1!$K$9:$K$13,1)+1)</f>
        <v>4</v>
      </c>
      <c r="C1753" s="94">
        <f>IF( ISERROR( MATCH(D1753,Sheet1!$B$25:$B$42) ), 1, MATCH(D1753,Sheet1!$B$25:$B$42))</f>
        <v>13</v>
      </c>
      <c r="D1753" s="83">
        <f>if(U1753, OFFSET(Sheet1!$P$9, 2*B1752-1, 0),T1752)</f>
        <v>6601.627213</v>
      </c>
      <c r="E1753" s="100">
        <f t="array" ref="E1753">index(Sheet1!$C$25:$H$42, C1753,B1753)</f>
        <v>183.1113845</v>
      </c>
      <c r="F1753" s="100">
        <f t="array" ref="F1753">index(Sheet1!$C$25:$H$42, C1753+1,B1753)</f>
        <v>197.1968757</v>
      </c>
      <c r="G1753" s="94">
        <f t="array" ref="G1753">index(Sheet1!$B$25:$B$42, C1753,1)</f>
        <v>6500</v>
      </c>
      <c r="H1753" s="94">
        <f t="array" ref="H1753">index(Sheet1!$B$25:$B$42, C1753+1,1)</f>
        <v>7000</v>
      </c>
      <c r="I1753" s="100">
        <f t="shared" si="17"/>
        <v>185.974323</v>
      </c>
      <c r="J1753" s="100">
        <f t="array" ref="J1753">index(Sheet1!$F$47:$K$64, C1753,B1753)</f>
        <v>1289.79864</v>
      </c>
      <c r="K1753" s="100">
        <f t="array" ref="K1753">index(Sheet1!$F$47:$K$64, C1753+1,B1753)</f>
        <v>1168.21926</v>
      </c>
      <c r="L1753" s="102">
        <f t="shared" si="18"/>
        <v>1265.087093</v>
      </c>
      <c r="M1753" s="83">
        <f>L1753/( 0.5*Sheet1!$F$18/12)</f>
        <v>1213.146283</v>
      </c>
      <c r="N1753" s="83">
        <f t="shared" si="19"/>
        <v>0.3483049907</v>
      </c>
      <c r="O1753" s="83">
        <f t="shared" si="20"/>
        <v>650.4624017</v>
      </c>
      <c r="P1753" s="83">
        <f t="shared" si="21"/>
        <v>0.1867534889</v>
      </c>
      <c r="Q1753" s="83">
        <f t="shared" si="22"/>
        <v>1</v>
      </c>
      <c r="R1753" s="86">
        <f t="shared" si="31"/>
        <v>186.0097909</v>
      </c>
      <c r="S1753" s="83" t="str">
        <f>min(R1753, offset(Sheet1!$K$9,B1753-1,0))</f>
        <v>#DIV/0!</v>
      </c>
      <c r="T1753" s="83">
        <f t="shared" si="30"/>
        <v>6602.886235</v>
      </c>
      <c r="U1753" s="83">
        <f t="shared" si="26"/>
        <v>0</v>
      </c>
      <c r="V1753" s="83" t="str">
        <f t="shared" si="27"/>
        <v>#DIV/0!</v>
      </c>
      <c r="W1753" s="83" t="str">
        <f t="shared" si="28"/>
        <v>#DIV/0!</v>
      </c>
    </row>
    <row r="1754" ht="12.75" customHeight="1">
      <c r="A1754" s="83">
        <f t="shared" si="29"/>
        <v>35.64</v>
      </c>
      <c r="B1754" s="83">
        <f>IF( ISERROR( MATCH(R1753,Sheet1!$K$9:$K$13,1) ), 1,  MATCH(R1753,Sheet1!$K$9:$K$13,1)+1)</f>
        <v>4</v>
      </c>
      <c r="C1754" s="94">
        <f>IF( ISERROR( MATCH(D1754,Sheet1!$B$25:$B$42) ), 1, MATCH(D1754,Sheet1!$B$25:$B$42))</f>
        <v>13</v>
      </c>
      <c r="D1754" s="83">
        <f>if(U1754, OFFSET(Sheet1!$P$9, 2*B1753-1, 0),T1753)</f>
        <v>6602.886235</v>
      </c>
      <c r="E1754" s="100">
        <f t="array" ref="E1754">index(Sheet1!$C$25:$H$42, C1754,B1754)</f>
        <v>183.1113845</v>
      </c>
      <c r="F1754" s="100">
        <f t="array" ref="F1754">index(Sheet1!$C$25:$H$42, C1754+1,B1754)</f>
        <v>197.1968757</v>
      </c>
      <c r="G1754" s="94">
        <f t="array" ref="G1754">index(Sheet1!$B$25:$B$42, C1754,1)</f>
        <v>6500</v>
      </c>
      <c r="H1754" s="94">
        <f t="array" ref="H1754">index(Sheet1!$B$25:$B$42, C1754+1,1)</f>
        <v>7000</v>
      </c>
      <c r="I1754" s="100">
        <f t="shared" si="17"/>
        <v>186.0097909</v>
      </c>
      <c r="J1754" s="100">
        <f t="array" ref="J1754">index(Sheet1!$F$47:$K$64, C1754,B1754)</f>
        <v>1289.79864</v>
      </c>
      <c r="K1754" s="100">
        <f t="array" ref="K1754">index(Sheet1!$F$47:$K$64, C1754+1,B1754)</f>
        <v>1168.21926</v>
      </c>
      <c r="L1754" s="102">
        <f t="shared" si="18"/>
        <v>1264.780951</v>
      </c>
      <c r="M1754" s="83">
        <f>L1754/( 0.5*Sheet1!$F$18/12)</f>
        <v>1212.85271</v>
      </c>
      <c r="N1754" s="83">
        <f t="shared" si="19"/>
        <v>0.3482207033</v>
      </c>
      <c r="O1754" s="83">
        <f t="shared" si="20"/>
        <v>650.7105299</v>
      </c>
      <c r="P1754" s="83">
        <f t="shared" si="21"/>
        <v>0.1868247286</v>
      </c>
      <c r="Q1754" s="83">
        <f t="shared" si="22"/>
        <v>1</v>
      </c>
      <c r="R1754" s="86">
        <f t="shared" si="31"/>
        <v>186.0452246</v>
      </c>
      <c r="S1754" s="83" t="str">
        <f>min(R1754, offset(Sheet1!$K$9,B1754-1,0))</f>
        <v>#DIV/0!</v>
      </c>
      <c r="T1754" s="83">
        <f t="shared" si="30"/>
        <v>6604.144046</v>
      </c>
      <c r="U1754" s="83">
        <f t="shared" si="26"/>
        <v>0</v>
      </c>
      <c r="V1754" s="83" t="str">
        <f t="shared" si="27"/>
        <v>#DIV/0!</v>
      </c>
      <c r="W1754" s="83" t="str">
        <f t="shared" si="28"/>
        <v>#DIV/0!</v>
      </c>
    </row>
    <row r="1755" ht="12.75" customHeight="1">
      <c r="A1755" s="83">
        <f t="shared" si="29"/>
        <v>35.66</v>
      </c>
      <c r="B1755" s="83">
        <f>IF( ISERROR( MATCH(R1754,Sheet1!$K$9:$K$13,1) ), 1,  MATCH(R1754,Sheet1!$K$9:$K$13,1)+1)</f>
        <v>4</v>
      </c>
      <c r="C1755" s="94">
        <f>IF( ISERROR( MATCH(D1755,Sheet1!$B$25:$B$42) ), 1, MATCH(D1755,Sheet1!$B$25:$B$42))</f>
        <v>13</v>
      </c>
      <c r="D1755" s="83">
        <f>if(U1755, OFFSET(Sheet1!$P$9, 2*B1754-1, 0),T1754)</f>
        <v>6604.144046</v>
      </c>
      <c r="E1755" s="100">
        <f t="array" ref="E1755">index(Sheet1!$C$25:$H$42, C1755,B1755)</f>
        <v>183.1113845</v>
      </c>
      <c r="F1755" s="100">
        <f t="array" ref="F1755">index(Sheet1!$C$25:$H$42, C1755+1,B1755)</f>
        <v>197.1968757</v>
      </c>
      <c r="G1755" s="94">
        <f t="array" ref="G1755">index(Sheet1!$B$25:$B$42, C1755,1)</f>
        <v>6500</v>
      </c>
      <c r="H1755" s="94">
        <f t="array" ref="H1755">index(Sheet1!$B$25:$B$42, C1755+1,1)</f>
        <v>7000</v>
      </c>
      <c r="I1755" s="100">
        <f t="shared" si="17"/>
        <v>186.0452246</v>
      </c>
      <c r="J1755" s="100">
        <f t="array" ref="J1755">index(Sheet1!$F$47:$K$64, C1755,B1755)</f>
        <v>1289.79864</v>
      </c>
      <c r="K1755" s="100">
        <f t="array" ref="K1755">index(Sheet1!$F$47:$K$64, C1755+1,B1755)</f>
        <v>1168.21926</v>
      </c>
      <c r="L1755" s="102">
        <f t="shared" si="18"/>
        <v>1264.475103</v>
      </c>
      <c r="M1755" s="83">
        <f>L1755/( 0.5*Sheet1!$F$18/12)</f>
        <v>1212.559419</v>
      </c>
      <c r="N1755" s="83">
        <f t="shared" si="19"/>
        <v>0.348136497</v>
      </c>
      <c r="O1755" s="83">
        <f t="shared" si="20"/>
        <v>650.9584664</v>
      </c>
      <c r="P1755" s="83">
        <f t="shared" si="21"/>
        <v>0.1868959134</v>
      </c>
      <c r="Q1755" s="83">
        <f t="shared" si="22"/>
        <v>1</v>
      </c>
      <c r="R1755" s="86">
        <f t="shared" si="31"/>
        <v>186.0806243</v>
      </c>
      <c r="S1755" s="83" t="str">
        <f>min(R1755, offset(Sheet1!$K$9,B1755-1,0))</f>
        <v>#DIV/0!</v>
      </c>
      <c r="T1755" s="83">
        <f t="shared" si="30"/>
        <v>6605.400645</v>
      </c>
      <c r="U1755" s="83">
        <f t="shared" si="26"/>
        <v>0</v>
      </c>
      <c r="V1755" s="83" t="str">
        <f t="shared" si="27"/>
        <v>#DIV/0!</v>
      </c>
      <c r="W1755" s="83" t="str">
        <f t="shared" si="28"/>
        <v>#DIV/0!</v>
      </c>
    </row>
    <row r="1756" ht="12.75" customHeight="1">
      <c r="A1756" s="83">
        <f t="shared" si="29"/>
        <v>35.68</v>
      </c>
      <c r="B1756" s="83">
        <f>IF( ISERROR( MATCH(R1755,Sheet1!$K$9:$K$13,1) ), 1,  MATCH(R1755,Sheet1!$K$9:$K$13,1)+1)</f>
        <v>4</v>
      </c>
      <c r="C1756" s="94">
        <f>IF( ISERROR( MATCH(D1756,Sheet1!$B$25:$B$42) ), 1, MATCH(D1756,Sheet1!$B$25:$B$42))</f>
        <v>13</v>
      </c>
      <c r="D1756" s="83">
        <f>if(U1756, OFFSET(Sheet1!$P$9, 2*B1755-1, 0),T1755)</f>
        <v>6605.400645</v>
      </c>
      <c r="E1756" s="100">
        <f t="array" ref="E1756">index(Sheet1!$C$25:$H$42, C1756,B1756)</f>
        <v>183.1113845</v>
      </c>
      <c r="F1756" s="100">
        <f t="array" ref="F1756">index(Sheet1!$C$25:$H$42, C1756+1,B1756)</f>
        <v>197.1968757</v>
      </c>
      <c r="G1756" s="94">
        <f t="array" ref="G1756">index(Sheet1!$B$25:$B$42, C1756,1)</f>
        <v>6500</v>
      </c>
      <c r="H1756" s="94">
        <f t="array" ref="H1756">index(Sheet1!$B$25:$B$42, C1756+1,1)</f>
        <v>7000</v>
      </c>
      <c r="I1756" s="100">
        <f t="shared" si="17"/>
        <v>186.0806243</v>
      </c>
      <c r="J1756" s="100">
        <f t="array" ref="J1756">index(Sheet1!$F$47:$K$64, C1756,B1756)</f>
        <v>1289.79864</v>
      </c>
      <c r="K1756" s="100">
        <f t="array" ref="K1756">index(Sheet1!$F$47:$K$64, C1756+1,B1756)</f>
        <v>1168.21926</v>
      </c>
      <c r="L1756" s="102">
        <f t="shared" si="18"/>
        <v>1264.16955</v>
      </c>
      <c r="M1756" s="83">
        <f>L1756/( 0.5*Sheet1!$F$18/12)</f>
        <v>1212.266411</v>
      </c>
      <c r="N1756" s="83">
        <f t="shared" si="19"/>
        <v>0.3480523719</v>
      </c>
      <c r="O1756" s="83">
        <f t="shared" si="20"/>
        <v>651.2062114</v>
      </c>
      <c r="P1756" s="83">
        <f t="shared" si="21"/>
        <v>0.1869670432</v>
      </c>
      <c r="Q1756" s="83">
        <f t="shared" si="22"/>
        <v>1</v>
      </c>
      <c r="R1756" s="86">
        <f t="shared" si="31"/>
        <v>186.1159898</v>
      </c>
      <c r="S1756" s="83" t="str">
        <f>min(R1756, offset(Sheet1!$K$9,B1756-1,0))</f>
        <v>#DIV/0!</v>
      </c>
      <c r="T1756" s="83">
        <f t="shared" si="30"/>
        <v>6606.656034</v>
      </c>
      <c r="U1756" s="83">
        <f t="shared" si="26"/>
        <v>0</v>
      </c>
      <c r="V1756" s="83" t="str">
        <f t="shared" si="27"/>
        <v>#DIV/0!</v>
      </c>
      <c r="W1756" s="83" t="str">
        <f t="shared" si="28"/>
        <v>#DIV/0!</v>
      </c>
    </row>
    <row r="1757" ht="12.75" customHeight="1">
      <c r="A1757" s="83">
        <f t="shared" si="29"/>
        <v>35.7</v>
      </c>
      <c r="B1757" s="83">
        <f>IF( ISERROR( MATCH(R1756,Sheet1!$K$9:$K$13,1) ), 1,  MATCH(R1756,Sheet1!$K$9:$K$13,1)+1)</f>
        <v>4</v>
      </c>
      <c r="C1757" s="94">
        <f>IF( ISERROR( MATCH(D1757,Sheet1!$B$25:$B$42) ), 1, MATCH(D1757,Sheet1!$B$25:$B$42))</f>
        <v>13</v>
      </c>
      <c r="D1757" s="83">
        <f>if(U1757, OFFSET(Sheet1!$P$9, 2*B1756-1, 0),T1756)</f>
        <v>6606.656034</v>
      </c>
      <c r="E1757" s="100">
        <f t="array" ref="E1757">index(Sheet1!$C$25:$H$42, C1757,B1757)</f>
        <v>183.1113845</v>
      </c>
      <c r="F1757" s="100">
        <f t="array" ref="F1757">index(Sheet1!$C$25:$H$42, C1757+1,B1757)</f>
        <v>197.1968757</v>
      </c>
      <c r="G1757" s="94">
        <f t="array" ref="G1757">index(Sheet1!$B$25:$B$42, C1757,1)</f>
        <v>6500</v>
      </c>
      <c r="H1757" s="94">
        <f t="array" ref="H1757">index(Sheet1!$B$25:$B$42, C1757+1,1)</f>
        <v>7000</v>
      </c>
      <c r="I1757" s="100">
        <f t="shared" si="17"/>
        <v>186.1159898</v>
      </c>
      <c r="J1757" s="100">
        <f t="array" ref="J1757">index(Sheet1!$F$47:$K$64, C1757,B1757)</f>
        <v>1289.79864</v>
      </c>
      <c r="K1757" s="100">
        <f t="array" ref="K1757">index(Sheet1!$F$47:$K$64, C1757+1,B1757)</f>
        <v>1168.21926</v>
      </c>
      <c r="L1757" s="102">
        <f t="shared" si="18"/>
        <v>1263.864291</v>
      </c>
      <c r="M1757" s="83">
        <f>L1757/( 0.5*Sheet1!$F$18/12)</f>
        <v>1211.973685</v>
      </c>
      <c r="N1757" s="83">
        <f t="shared" si="19"/>
        <v>0.3479683277</v>
      </c>
      <c r="O1757" s="83">
        <f t="shared" si="20"/>
        <v>651.4537649</v>
      </c>
      <c r="P1757" s="83">
        <f t="shared" si="21"/>
        <v>0.187038118</v>
      </c>
      <c r="Q1757" s="83">
        <f t="shared" si="22"/>
        <v>1</v>
      </c>
      <c r="R1757" s="86">
        <f t="shared" si="31"/>
        <v>186.1513213</v>
      </c>
      <c r="S1757" s="83" t="str">
        <f>min(R1757, offset(Sheet1!$K$9,B1757-1,0))</f>
        <v>#DIV/0!</v>
      </c>
      <c r="T1757" s="83">
        <f t="shared" si="30"/>
        <v>6607.910215</v>
      </c>
      <c r="U1757" s="83">
        <f t="shared" si="26"/>
        <v>0</v>
      </c>
      <c r="V1757" s="83" t="str">
        <f t="shared" si="27"/>
        <v>#DIV/0!</v>
      </c>
      <c r="W1757" s="83" t="str">
        <f t="shared" si="28"/>
        <v>#DIV/0!</v>
      </c>
    </row>
    <row r="1758" ht="12.75" customHeight="1">
      <c r="A1758" s="83">
        <f t="shared" si="29"/>
        <v>35.72</v>
      </c>
      <c r="B1758" s="83">
        <f>IF( ISERROR( MATCH(R1757,Sheet1!$K$9:$K$13,1) ), 1,  MATCH(R1757,Sheet1!$K$9:$K$13,1)+1)</f>
        <v>4</v>
      </c>
      <c r="C1758" s="94">
        <f>IF( ISERROR( MATCH(D1758,Sheet1!$B$25:$B$42) ), 1, MATCH(D1758,Sheet1!$B$25:$B$42))</f>
        <v>13</v>
      </c>
      <c r="D1758" s="83">
        <f>if(U1758, OFFSET(Sheet1!$P$9, 2*B1757-1, 0),T1757)</f>
        <v>6607.910215</v>
      </c>
      <c r="E1758" s="100">
        <f t="array" ref="E1758">index(Sheet1!$C$25:$H$42, C1758,B1758)</f>
        <v>183.1113845</v>
      </c>
      <c r="F1758" s="100">
        <f t="array" ref="F1758">index(Sheet1!$C$25:$H$42, C1758+1,B1758)</f>
        <v>197.1968757</v>
      </c>
      <c r="G1758" s="94">
        <f t="array" ref="G1758">index(Sheet1!$B$25:$B$42, C1758,1)</f>
        <v>6500</v>
      </c>
      <c r="H1758" s="94">
        <f t="array" ref="H1758">index(Sheet1!$B$25:$B$42, C1758+1,1)</f>
        <v>7000</v>
      </c>
      <c r="I1758" s="100">
        <f t="shared" si="17"/>
        <v>186.1513213</v>
      </c>
      <c r="J1758" s="100">
        <f t="array" ref="J1758">index(Sheet1!$F$47:$K$64, C1758,B1758)</f>
        <v>1289.79864</v>
      </c>
      <c r="K1758" s="100">
        <f t="array" ref="K1758">index(Sheet1!$F$47:$K$64, C1758+1,B1758)</f>
        <v>1168.21926</v>
      </c>
      <c r="L1758" s="102">
        <f t="shared" si="18"/>
        <v>1263.559326</v>
      </c>
      <c r="M1758" s="83">
        <f>L1758/( 0.5*Sheet1!$F$18/12)</f>
        <v>1211.681241</v>
      </c>
      <c r="N1758" s="83">
        <f t="shared" si="19"/>
        <v>0.3478843644</v>
      </c>
      <c r="O1758" s="83">
        <f t="shared" si="20"/>
        <v>651.701127</v>
      </c>
      <c r="P1758" s="83">
        <f t="shared" si="21"/>
        <v>0.1871091378</v>
      </c>
      <c r="Q1758" s="83">
        <f t="shared" si="22"/>
        <v>1</v>
      </c>
      <c r="R1758" s="86">
        <f t="shared" si="31"/>
        <v>186.1866188</v>
      </c>
      <c r="S1758" s="83" t="str">
        <f>min(R1758, offset(Sheet1!$K$9,B1758-1,0))</f>
        <v>#DIV/0!</v>
      </c>
      <c r="T1758" s="83">
        <f t="shared" si="30"/>
        <v>6609.163188</v>
      </c>
      <c r="U1758" s="83">
        <f t="shared" si="26"/>
        <v>0</v>
      </c>
      <c r="V1758" s="83" t="str">
        <f t="shared" si="27"/>
        <v>#DIV/0!</v>
      </c>
      <c r="W1758" s="83" t="str">
        <f t="shared" si="28"/>
        <v>#DIV/0!</v>
      </c>
    </row>
    <row r="1759" ht="12.75" customHeight="1">
      <c r="A1759" s="83">
        <f t="shared" si="29"/>
        <v>35.74</v>
      </c>
      <c r="B1759" s="83">
        <f>IF( ISERROR( MATCH(R1758,Sheet1!$K$9:$K$13,1) ), 1,  MATCH(R1758,Sheet1!$K$9:$K$13,1)+1)</f>
        <v>4</v>
      </c>
      <c r="C1759" s="94">
        <f>IF( ISERROR( MATCH(D1759,Sheet1!$B$25:$B$42) ), 1, MATCH(D1759,Sheet1!$B$25:$B$42))</f>
        <v>13</v>
      </c>
      <c r="D1759" s="83">
        <f>if(U1759, OFFSET(Sheet1!$P$9, 2*B1758-1, 0),T1758)</f>
        <v>6609.163188</v>
      </c>
      <c r="E1759" s="100">
        <f t="array" ref="E1759">index(Sheet1!$C$25:$H$42, C1759,B1759)</f>
        <v>183.1113845</v>
      </c>
      <c r="F1759" s="100">
        <f t="array" ref="F1759">index(Sheet1!$C$25:$H$42, C1759+1,B1759)</f>
        <v>197.1968757</v>
      </c>
      <c r="G1759" s="94">
        <f t="array" ref="G1759">index(Sheet1!$B$25:$B$42, C1759,1)</f>
        <v>6500</v>
      </c>
      <c r="H1759" s="94">
        <f t="array" ref="H1759">index(Sheet1!$B$25:$B$42, C1759+1,1)</f>
        <v>7000</v>
      </c>
      <c r="I1759" s="100">
        <f t="shared" si="17"/>
        <v>186.1866188</v>
      </c>
      <c r="J1759" s="100">
        <f t="array" ref="J1759">index(Sheet1!$F$47:$K$64, C1759,B1759)</f>
        <v>1289.79864</v>
      </c>
      <c r="K1759" s="100">
        <f t="array" ref="K1759">index(Sheet1!$F$47:$K$64, C1759+1,B1759)</f>
        <v>1168.21926</v>
      </c>
      <c r="L1759" s="102">
        <f t="shared" si="18"/>
        <v>1263.254655</v>
      </c>
      <c r="M1759" s="83">
        <f>L1759/( 0.5*Sheet1!$F$18/12)</f>
        <v>1211.389079</v>
      </c>
      <c r="N1759" s="83">
        <f t="shared" si="19"/>
        <v>0.347800482</v>
      </c>
      <c r="O1759" s="83">
        <f t="shared" si="20"/>
        <v>651.9482978</v>
      </c>
      <c r="P1759" s="83">
        <f t="shared" si="21"/>
        <v>0.1871801027</v>
      </c>
      <c r="Q1759" s="83">
        <f t="shared" si="22"/>
        <v>1</v>
      </c>
      <c r="R1759" s="86">
        <f t="shared" si="31"/>
        <v>186.2218822</v>
      </c>
      <c r="S1759" s="83" t="str">
        <f>min(R1759, offset(Sheet1!$K$9,B1759-1,0))</f>
        <v>#DIV/0!</v>
      </c>
      <c r="T1759" s="83">
        <f t="shared" si="30"/>
        <v>6610.414953</v>
      </c>
      <c r="U1759" s="83">
        <f t="shared" si="26"/>
        <v>0</v>
      </c>
      <c r="V1759" s="83" t="str">
        <f t="shared" si="27"/>
        <v>#DIV/0!</v>
      </c>
      <c r="W1759" s="83" t="str">
        <f t="shared" si="28"/>
        <v>#DIV/0!</v>
      </c>
    </row>
    <row r="1760" ht="12.75" customHeight="1">
      <c r="A1760" s="83">
        <f t="shared" si="29"/>
        <v>35.76</v>
      </c>
      <c r="B1760" s="83">
        <f>IF( ISERROR( MATCH(R1759,Sheet1!$K$9:$K$13,1) ), 1,  MATCH(R1759,Sheet1!$K$9:$K$13,1)+1)</f>
        <v>4</v>
      </c>
      <c r="C1760" s="94">
        <f>IF( ISERROR( MATCH(D1760,Sheet1!$B$25:$B$42) ), 1, MATCH(D1760,Sheet1!$B$25:$B$42))</f>
        <v>13</v>
      </c>
      <c r="D1760" s="83">
        <f>if(U1760, OFFSET(Sheet1!$P$9, 2*B1759-1, 0),T1759)</f>
        <v>6610.414953</v>
      </c>
      <c r="E1760" s="100">
        <f t="array" ref="E1760">index(Sheet1!$C$25:$H$42, C1760,B1760)</f>
        <v>183.1113845</v>
      </c>
      <c r="F1760" s="100">
        <f t="array" ref="F1760">index(Sheet1!$C$25:$H$42, C1760+1,B1760)</f>
        <v>197.1968757</v>
      </c>
      <c r="G1760" s="94">
        <f t="array" ref="G1760">index(Sheet1!$B$25:$B$42, C1760,1)</f>
        <v>6500</v>
      </c>
      <c r="H1760" s="94">
        <f t="array" ref="H1760">index(Sheet1!$B$25:$B$42, C1760+1,1)</f>
        <v>7000</v>
      </c>
      <c r="I1760" s="100">
        <f t="shared" si="17"/>
        <v>186.2218822</v>
      </c>
      <c r="J1760" s="100">
        <f t="array" ref="J1760">index(Sheet1!$F$47:$K$64, C1760,B1760)</f>
        <v>1289.79864</v>
      </c>
      <c r="K1760" s="100">
        <f t="array" ref="K1760">index(Sheet1!$F$47:$K$64, C1760+1,B1760)</f>
        <v>1168.21926</v>
      </c>
      <c r="L1760" s="102">
        <f t="shared" si="18"/>
        <v>1262.950277</v>
      </c>
      <c r="M1760" s="83">
        <f>L1760/( 0.5*Sheet1!$F$18/12)</f>
        <v>1211.097198</v>
      </c>
      <c r="N1760" s="83">
        <f t="shared" si="19"/>
        <v>0.3477166804</v>
      </c>
      <c r="O1760" s="83">
        <f t="shared" si="20"/>
        <v>652.1952773</v>
      </c>
      <c r="P1760" s="83">
        <f t="shared" si="21"/>
        <v>0.1872510127</v>
      </c>
      <c r="Q1760" s="83">
        <f t="shared" si="22"/>
        <v>1</v>
      </c>
      <c r="R1760" s="86">
        <f t="shared" si="31"/>
        <v>186.2571118</v>
      </c>
      <c r="S1760" s="83" t="str">
        <f>min(R1760, offset(Sheet1!$K$9,B1760-1,0))</f>
        <v>#DIV/0!</v>
      </c>
      <c r="T1760" s="83">
        <f t="shared" si="30"/>
        <v>6611.665514</v>
      </c>
      <c r="U1760" s="83">
        <f t="shared" si="26"/>
        <v>0</v>
      </c>
      <c r="V1760" s="83" t="str">
        <f t="shared" si="27"/>
        <v>#DIV/0!</v>
      </c>
      <c r="W1760" s="83" t="str">
        <f t="shared" si="28"/>
        <v>#DIV/0!</v>
      </c>
    </row>
    <row r="1761" ht="12.75" customHeight="1">
      <c r="A1761" s="83">
        <f t="shared" si="29"/>
        <v>35.78</v>
      </c>
      <c r="B1761" s="83">
        <f>IF( ISERROR( MATCH(R1760,Sheet1!$K$9:$K$13,1) ), 1,  MATCH(R1760,Sheet1!$K$9:$K$13,1)+1)</f>
        <v>4</v>
      </c>
      <c r="C1761" s="94">
        <f>IF( ISERROR( MATCH(D1761,Sheet1!$B$25:$B$42) ), 1, MATCH(D1761,Sheet1!$B$25:$B$42))</f>
        <v>13</v>
      </c>
      <c r="D1761" s="83">
        <f>if(U1761, OFFSET(Sheet1!$P$9, 2*B1760-1, 0),T1760)</f>
        <v>6611.665514</v>
      </c>
      <c r="E1761" s="100">
        <f t="array" ref="E1761">index(Sheet1!$C$25:$H$42, C1761,B1761)</f>
        <v>183.1113845</v>
      </c>
      <c r="F1761" s="100">
        <f t="array" ref="F1761">index(Sheet1!$C$25:$H$42, C1761+1,B1761)</f>
        <v>197.1968757</v>
      </c>
      <c r="G1761" s="94">
        <f t="array" ref="G1761">index(Sheet1!$B$25:$B$42, C1761,1)</f>
        <v>6500</v>
      </c>
      <c r="H1761" s="94">
        <f t="array" ref="H1761">index(Sheet1!$B$25:$B$42, C1761+1,1)</f>
        <v>7000</v>
      </c>
      <c r="I1761" s="100">
        <f t="shared" si="17"/>
        <v>186.2571118</v>
      </c>
      <c r="J1761" s="100">
        <f t="array" ref="J1761">index(Sheet1!$F$47:$K$64, C1761,B1761)</f>
        <v>1289.79864</v>
      </c>
      <c r="K1761" s="100">
        <f t="array" ref="K1761">index(Sheet1!$F$47:$K$64, C1761+1,B1761)</f>
        <v>1168.21926</v>
      </c>
      <c r="L1761" s="102">
        <f t="shared" si="18"/>
        <v>1262.646192</v>
      </c>
      <c r="M1761" s="83">
        <f>L1761/( 0.5*Sheet1!$F$18/12)</f>
        <v>1210.805598</v>
      </c>
      <c r="N1761" s="83">
        <f t="shared" si="19"/>
        <v>0.3476329596</v>
      </c>
      <c r="O1761" s="83">
        <f t="shared" si="20"/>
        <v>652.4420656</v>
      </c>
      <c r="P1761" s="83">
        <f t="shared" si="21"/>
        <v>0.1873218678</v>
      </c>
      <c r="Q1761" s="83">
        <f t="shared" si="22"/>
        <v>1</v>
      </c>
      <c r="R1761" s="86">
        <f t="shared" si="31"/>
        <v>186.2923073</v>
      </c>
      <c r="S1761" s="83" t="str">
        <f>min(R1761, offset(Sheet1!$K$9,B1761-1,0))</f>
        <v>#DIV/0!</v>
      </c>
      <c r="T1761" s="83">
        <f t="shared" si="30"/>
        <v>6612.914869</v>
      </c>
      <c r="U1761" s="83">
        <f t="shared" si="26"/>
        <v>0</v>
      </c>
      <c r="V1761" s="83" t="str">
        <f t="shared" si="27"/>
        <v>#DIV/0!</v>
      </c>
      <c r="W1761" s="83" t="str">
        <f t="shared" si="28"/>
        <v>#DIV/0!</v>
      </c>
    </row>
    <row r="1762" ht="12.75" customHeight="1">
      <c r="A1762" s="83">
        <f t="shared" si="29"/>
        <v>35.8</v>
      </c>
      <c r="B1762" s="83">
        <f>IF( ISERROR( MATCH(R1761,Sheet1!$K$9:$K$13,1) ), 1,  MATCH(R1761,Sheet1!$K$9:$K$13,1)+1)</f>
        <v>4</v>
      </c>
      <c r="C1762" s="94">
        <f>IF( ISERROR( MATCH(D1762,Sheet1!$B$25:$B$42) ), 1, MATCH(D1762,Sheet1!$B$25:$B$42))</f>
        <v>13</v>
      </c>
      <c r="D1762" s="83">
        <f>if(U1762, OFFSET(Sheet1!$P$9, 2*B1761-1, 0),T1761)</f>
        <v>6612.914869</v>
      </c>
      <c r="E1762" s="100">
        <f t="array" ref="E1762">index(Sheet1!$C$25:$H$42, C1762,B1762)</f>
        <v>183.1113845</v>
      </c>
      <c r="F1762" s="100">
        <f t="array" ref="F1762">index(Sheet1!$C$25:$H$42, C1762+1,B1762)</f>
        <v>197.1968757</v>
      </c>
      <c r="G1762" s="94">
        <f t="array" ref="G1762">index(Sheet1!$B$25:$B$42, C1762,1)</f>
        <v>6500</v>
      </c>
      <c r="H1762" s="94">
        <f t="array" ref="H1762">index(Sheet1!$B$25:$B$42, C1762+1,1)</f>
        <v>7000</v>
      </c>
      <c r="I1762" s="100">
        <f t="shared" si="17"/>
        <v>186.2923073</v>
      </c>
      <c r="J1762" s="100">
        <f t="array" ref="J1762">index(Sheet1!$F$47:$K$64, C1762,B1762)</f>
        <v>1289.79864</v>
      </c>
      <c r="K1762" s="100">
        <f t="array" ref="K1762">index(Sheet1!$F$47:$K$64, C1762+1,B1762)</f>
        <v>1168.21926</v>
      </c>
      <c r="L1762" s="102">
        <f t="shared" si="18"/>
        <v>1262.3424</v>
      </c>
      <c r="M1762" s="83">
        <f>L1762/( 0.5*Sheet1!$F$18/12)</f>
        <v>1210.514279</v>
      </c>
      <c r="N1762" s="83">
        <f t="shared" si="19"/>
        <v>0.3475493193</v>
      </c>
      <c r="O1762" s="83">
        <f t="shared" si="20"/>
        <v>652.6886628</v>
      </c>
      <c r="P1762" s="83">
        <f t="shared" si="21"/>
        <v>0.187392668</v>
      </c>
      <c r="Q1762" s="83">
        <f t="shared" si="22"/>
        <v>1</v>
      </c>
      <c r="R1762" s="86">
        <f t="shared" si="31"/>
        <v>186.327469</v>
      </c>
      <c r="S1762" s="83" t="str">
        <f>min(R1762, offset(Sheet1!$K$9,B1762-1,0))</f>
        <v>#DIV/0!</v>
      </c>
      <c r="T1762" s="83">
        <f t="shared" si="30"/>
        <v>6614.163021</v>
      </c>
      <c r="U1762" s="83">
        <f t="shared" si="26"/>
        <v>0</v>
      </c>
      <c r="V1762" s="83" t="str">
        <f t="shared" si="27"/>
        <v>#DIV/0!</v>
      </c>
      <c r="W1762" s="83" t="str">
        <f t="shared" si="28"/>
        <v>#DIV/0!</v>
      </c>
    </row>
    <row r="1763" ht="12.75" customHeight="1">
      <c r="A1763" s="83">
        <f t="shared" si="29"/>
        <v>35.82</v>
      </c>
      <c r="B1763" s="83">
        <f>IF( ISERROR( MATCH(R1762,Sheet1!$K$9:$K$13,1) ), 1,  MATCH(R1762,Sheet1!$K$9:$K$13,1)+1)</f>
        <v>4</v>
      </c>
      <c r="C1763" s="94">
        <f>IF( ISERROR( MATCH(D1763,Sheet1!$B$25:$B$42) ), 1, MATCH(D1763,Sheet1!$B$25:$B$42))</f>
        <v>13</v>
      </c>
      <c r="D1763" s="83">
        <f>if(U1763, OFFSET(Sheet1!$P$9, 2*B1762-1, 0),T1762)</f>
        <v>6614.163021</v>
      </c>
      <c r="E1763" s="100">
        <f t="array" ref="E1763">index(Sheet1!$C$25:$H$42, C1763,B1763)</f>
        <v>183.1113845</v>
      </c>
      <c r="F1763" s="100">
        <f t="array" ref="F1763">index(Sheet1!$C$25:$H$42, C1763+1,B1763)</f>
        <v>197.1968757</v>
      </c>
      <c r="G1763" s="94">
        <f t="array" ref="G1763">index(Sheet1!$B$25:$B$42, C1763,1)</f>
        <v>6500</v>
      </c>
      <c r="H1763" s="94">
        <f t="array" ref="H1763">index(Sheet1!$B$25:$B$42, C1763+1,1)</f>
        <v>7000</v>
      </c>
      <c r="I1763" s="100">
        <f t="shared" si="17"/>
        <v>186.327469</v>
      </c>
      <c r="J1763" s="100">
        <f t="array" ref="J1763">index(Sheet1!$F$47:$K$64, C1763,B1763)</f>
        <v>1289.79864</v>
      </c>
      <c r="K1763" s="100">
        <f t="array" ref="K1763">index(Sheet1!$F$47:$K$64, C1763+1,B1763)</f>
        <v>1168.21926</v>
      </c>
      <c r="L1763" s="102">
        <f t="shared" si="18"/>
        <v>1262.038901</v>
      </c>
      <c r="M1763" s="83">
        <f>L1763/( 0.5*Sheet1!$F$18/12)</f>
        <v>1210.223241</v>
      </c>
      <c r="N1763" s="83">
        <f t="shared" si="19"/>
        <v>0.3474657597</v>
      </c>
      <c r="O1763" s="83">
        <f t="shared" si="20"/>
        <v>652.9350689</v>
      </c>
      <c r="P1763" s="83">
        <f t="shared" si="21"/>
        <v>0.1874634134</v>
      </c>
      <c r="Q1763" s="83">
        <f t="shared" si="22"/>
        <v>1</v>
      </c>
      <c r="R1763" s="86">
        <f t="shared" si="31"/>
        <v>186.3625968</v>
      </c>
      <c r="S1763" s="83" t="str">
        <f>min(R1763, offset(Sheet1!$K$9,B1763-1,0))</f>
        <v>#DIV/0!</v>
      </c>
      <c r="T1763" s="83">
        <f t="shared" si="30"/>
        <v>6615.40997</v>
      </c>
      <c r="U1763" s="83">
        <f t="shared" si="26"/>
        <v>0</v>
      </c>
      <c r="V1763" s="83" t="str">
        <f t="shared" si="27"/>
        <v>#DIV/0!</v>
      </c>
      <c r="W1763" s="83" t="str">
        <f t="shared" si="28"/>
        <v>#DIV/0!</v>
      </c>
    </row>
    <row r="1764" ht="12.75" customHeight="1">
      <c r="A1764" s="83">
        <f t="shared" si="29"/>
        <v>35.84</v>
      </c>
      <c r="B1764" s="83">
        <f>IF( ISERROR( MATCH(R1763,Sheet1!$K$9:$K$13,1) ), 1,  MATCH(R1763,Sheet1!$K$9:$K$13,1)+1)</f>
        <v>4</v>
      </c>
      <c r="C1764" s="94">
        <f>IF( ISERROR( MATCH(D1764,Sheet1!$B$25:$B$42) ), 1, MATCH(D1764,Sheet1!$B$25:$B$42))</f>
        <v>13</v>
      </c>
      <c r="D1764" s="83">
        <f>if(U1764, OFFSET(Sheet1!$P$9, 2*B1763-1, 0),T1763)</f>
        <v>6615.40997</v>
      </c>
      <c r="E1764" s="100">
        <f t="array" ref="E1764">index(Sheet1!$C$25:$H$42, C1764,B1764)</f>
        <v>183.1113845</v>
      </c>
      <c r="F1764" s="100">
        <f t="array" ref="F1764">index(Sheet1!$C$25:$H$42, C1764+1,B1764)</f>
        <v>197.1968757</v>
      </c>
      <c r="G1764" s="94">
        <f t="array" ref="G1764">index(Sheet1!$B$25:$B$42, C1764,1)</f>
        <v>6500</v>
      </c>
      <c r="H1764" s="94">
        <f t="array" ref="H1764">index(Sheet1!$B$25:$B$42, C1764+1,1)</f>
        <v>7000</v>
      </c>
      <c r="I1764" s="100">
        <f t="shared" si="17"/>
        <v>186.3625968</v>
      </c>
      <c r="J1764" s="100">
        <f t="array" ref="J1764">index(Sheet1!$F$47:$K$64, C1764,B1764)</f>
        <v>1289.79864</v>
      </c>
      <c r="K1764" s="100">
        <f t="array" ref="K1764">index(Sheet1!$F$47:$K$64, C1764+1,B1764)</f>
        <v>1168.21926</v>
      </c>
      <c r="L1764" s="102">
        <f t="shared" si="18"/>
        <v>1261.735695</v>
      </c>
      <c r="M1764" s="83">
        <f>L1764/( 0.5*Sheet1!$F$18/12)</f>
        <v>1209.932483</v>
      </c>
      <c r="N1764" s="83">
        <f t="shared" si="19"/>
        <v>0.3473822805</v>
      </c>
      <c r="O1764" s="83">
        <f t="shared" si="20"/>
        <v>653.1812841</v>
      </c>
      <c r="P1764" s="83">
        <f t="shared" si="21"/>
        <v>0.187534104</v>
      </c>
      <c r="Q1764" s="83">
        <f t="shared" si="22"/>
        <v>1</v>
      </c>
      <c r="R1764" s="86">
        <f t="shared" si="31"/>
        <v>186.3976907</v>
      </c>
      <c r="S1764" s="83" t="str">
        <f>min(R1764, offset(Sheet1!$K$9,B1764-1,0))</f>
        <v>#DIV/0!</v>
      </c>
      <c r="T1764" s="83">
        <f t="shared" si="30"/>
        <v>6616.655718</v>
      </c>
      <c r="U1764" s="83">
        <f t="shared" si="26"/>
        <v>0</v>
      </c>
      <c r="V1764" s="83" t="str">
        <f t="shared" si="27"/>
        <v>#DIV/0!</v>
      </c>
      <c r="W1764" s="83" t="str">
        <f t="shared" si="28"/>
        <v>#DIV/0!</v>
      </c>
    </row>
    <row r="1765" ht="12.75" customHeight="1">
      <c r="A1765" s="83">
        <f t="shared" si="29"/>
        <v>35.86</v>
      </c>
      <c r="B1765" s="83">
        <f>IF( ISERROR( MATCH(R1764,Sheet1!$K$9:$K$13,1) ), 1,  MATCH(R1764,Sheet1!$K$9:$K$13,1)+1)</f>
        <v>4</v>
      </c>
      <c r="C1765" s="94">
        <f>IF( ISERROR( MATCH(D1765,Sheet1!$B$25:$B$42) ), 1, MATCH(D1765,Sheet1!$B$25:$B$42))</f>
        <v>13</v>
      </c>
      <c r="D1765" s="83">
        <f>if(U1765, OFFSET(Sheet1!$P$9, 2*B1764-1, 0),T1764)</f>
        <v>6616.655718</v>
      </c>
      <c r="E1765" s="100">
        <f t="array" ref="E1765">index(Sheet1!$C$25:$H$42, C1765,B1765)</f>
        <v>183.1113845</v>
      </c>
      <c r="F1765" s="100">
        <f t="array" ref="F1765">index(Sheet1!$C$25:$H$42, C1765+1,B1765)</f>
        <v>197.1968757</v>
      </c>
      <c r="G1765" s="94">
        <f t="array" ref="G1765">index(Sheet1!$B$25:$B$42, C1765,1)</f>
        <v>6500</v>
      </c>
      <c r="H1765" s="94">
        <f t="array" ref="H1765">index(Sheet1!$B$25:$B$42, C1765+1,1)</f>
        <v>7000</v>
      </c>
      <c r="I1765" s="100">
        <f t="shared" si="17"/>
        <v>186.3976907</v>
      </c>
      <c r="J1765" s="100">
        <f t="array" ref="J1765">index(Sheet1!$F$47:$K$64, C1765,B1765)</f>
        <v>1289.79864</v>
      </c>
      <c r="K1765" s="100">
        <f t="array" ref="K1765">index(Sheet1!$F$47:$K$64, C1765+1,B1765)</f>
        <v>1168.21926</v>
      </c>
      <c r="L1765" s="102">
        <f t="shared" si="18"/>
        <v>1261.43278</v>
      </c>
      <c r="M1765" s="83">
        <f>L1765/( 0.5*Sheet1!$F$18/12)</f>
        <v>1209.642005</v>
      </c>
      <c r="N1765" s="83">
        <f t="shared" si="19"/>
        <v>0.3472988818</v>
      </c>
      <c r="O1765" s="83">
        <f t="shared" si="20"/>
        <v>653.4273084</v>
      </c>
      <c r="P1765" s="83">
        <f t="shared" si="21"/>
        <v>0.1876047397</v>
      </c>
      <c r="Q1765" s="83">
        <f t="shared" si="22"/>
        <v>1</v>
      </c>
      <c r="R1765" s="86">
        <f t="shared" si="31"/>
        <v>186.4327508</v>
      </c>
      <c r="S1765" s="83" t="str">
        <f>min(R1765, offset(Sheet1!$K$9,B1765-1,0))</f>
        <v>#DIV/0!</v>
      </c>
      <c r="T1765" s="83">
        <f t="shared" si="30"/>
        <v>6617.900266</v>
      </c>
      <c r="U1765" s="83">
        <f t="shared" si="26"/>
        <v>0</v>
      </c>
      <c r="V1765" s="83" t="str">
        <f t="shared" si="27"/>
        <v>#DIV/0!</v>
      </c>
      <c r="W1765" s="83" t="str">
        <f t="shared" si="28"/>
        <v>#DIV/0!</v>
      </c>
    </row>
    <row r="1766" ht="12.75" customHeight="1">
      <c r="A1766" s="83">
        <f t="shared" si="29"/>
        <v>35.88</v>
      </c>
      <c r="B1766" s="83">
        <f>IF( ISERROR( MATCH(R1765,Sheet1!$K$9:$K$13,1) ), 1,  MATCH(R1765,Sheet1!$K$9:$K$13,1)+1)</f>
        <v>4</v>
      </c>
      <c r="C1766" s="94">
        <f>IF( ISERROR( MATCH(D1766,Sheet1!$B$25:$B$42) ), 1, MATCH(D1766,Sheet1!$B$25:$B$42))</f>
        <v>13</v>
      </c>
      <c r="D1766" s="83">
        <f>if(U1766, OFFSET(Sheet1!$P$9, 2*B1765-1, 0),T1765)</f>
        <v>6617.900266</v>
      </c>
      <c r="E1766" s="100">
        <f t="array" ref="E1766">index(Sheet1!$C$25:$H$42, C1766,B1766)</f>
        <v>183.1113845</v>
      </c>
      <c r="F1766" s="100">
        <f t="array" ref="F1766">index(Sheet1!$C$25:$H$42, C1766+1,B1766)</f>
        <v>197.1968757</v>
      </c>
      <c r="G1766" s="94">
        <f t="array" ref="G1766">index(Sheet1!$B$25:$B$42, C1766,1)</f>
        <v>6500</v>
      </c>
      <c r="H1766" s="94">
        <f t="array" ref="H1766">index(Sheet1!$B$25:$B$42, C1766+1,1)</f>
        <v>7000</v>
      </c>
      <c r="I1766" s="100">
        <f t="shared" si="17"/>
        <v>186.4327508</v>
      </c>
      <c r="J1766" s="100">
        <f t="array" ref="J1766">index(Sheet1!$F$47:$K$64, C1766,B1766)</f>
        <v>1289.79864</v>
      </c>
      <c r="K1766" s="100">
        <f t="array" ref="K1766">index(Sheet1!$F$47:$K$64, C1766+1,B1766)</f>
        <v>1168.21926</v>
      </c>
      <c r="L1766" s="102">
        <f t="shared" si="18"/>
        <v>1261.130158</v>
      </c>
      <c r="M1766" s="83">
        <f>L1766/( 0.5*Sheet1!$F$18/12)</f>
        <v>1209.351808</v>
      </c>
      <c r="N1766" s="83">
        <f t="shared" si="19"/>
        <v>0.3472155635</v>
      </c>
      <c r="O1766" s="83">
        <f t="shared" si="20"/>
        <v>653.6731419</v>
      </c>
      <c r="P1766" s="83">
        <f t="shared" si="21"/>
        <v>0.1876753207</v>
      </c>
      <c r="Q1766" s="83">
        <f t="shared" si="22"/>
        <v>1</v>
      </c>
      <c r="R1766" s="86">
        <f t="shared" si="31"/>
        <v>186.4677772</v>
      </c>
      <c r="S1766" s="83" t="str">
        <f>min(R1766, offset(Sheet1!$K$9,B1766-1,0))</f>
        <v>#DIV/0!</v>
      </c>
      <c r="T1766" s="83">
        <f t="shared" si="30"/>
        <v>6619.143614</v>
      </c>
      <c r="U1766" s="83">
        <f t="shared" si="26"/>
        <v>0</v>
      </c>
      <c r="V1766" s="83" t="str">
        <f t="shared" si="27"/>
        <v>#DIV/0!</v>
      </c>
      <c r="W1766" s="83" t="str">
        <f t="shared" si="28"/>
        <v>#DIV/0!</v>
      </c>
    </row>
    <row r="1767" ht="12.75" customHeight="1">
      <c r="A1767" s="83">
        <f t="shared" si="29"/>
        <v>35.9</v>
      </c>
      <c r="B1767" s="83">
        <f>IF( ISERROR( MATCH(R1766,Sheet1!$K$9:$K$13,1) ), 1,  MATCH(R1766,Sheet1!$K$9:$K$13,1)+1)</f>
        <v>4</v>
      </c>
      <c r="C1767" s="94">
        <f>IF( ISERROR( MATCH(D1767,Sheet1!$B$25:$B$42) ), 1, MATCH(D1767,Sheet1!$B$25:$B$42))</f>
        <v>13</v>
      </c>
      <c r="D1767" s="83">
        <f>if(U1767, OFFSET(Sheet1!$P$9, 2*B1766-1, 0),T1766)</f>
        <v>6619.143614</v>
      </c>
      <c r="E1767" s="100">
        <f t="array" ref="E1767">index(Sheet1!$C$25:$H$42, C1767,B1767)</f>
        <v>183.1113845</v>
      </c>
      <c r="F1767" s="100">
        <f t="array" ref="F1767">index(Sheet1!$C$25:$H$42, C1767+1,B1767)</f>
        <v>197.1968757</v>
      </c>
      <c r="G1767" s="94">
        <f t="array" ref="G1767">index(Sheet1!$B$25:$B$42, C1767,1)</f>
        <v>6500</v>
      </c>
      <c r="H1767" s="94">
        <f t="array" ref="H1767">index(Sheet1!$B$25:$B$42, C1767+1,1)</f>
        <v>7000</v>
      </c>
      <c r="I1767" s="100">
        <f t="shared" si="17"/>
        <v>186.4677772</v>
      </c>
      <c r="J1767" s="100">
        <f t="array" ref="J1767">index(Sheet1!$F$47:$K$64, C1767,B1767)</f>
        <v>1289.79864</v>
      </c>
      <c r="K1767" s="100">
        <f t="array" ref="K1767">index(Sheet1!$F$47:$K$64, C1767+1,B1767)</f>
        <v>1168.21926</v>
      </c>
      <c r="L1767" s="102">
        <f t="shared" si="18"/>
        <v>1260.827827</v>
      </c>
      <c r="M1767" s="83">
        <f>L1767/( 0.5*Sheet1!$F$18/12)</f>
        <v>1209.061889</v>
      </c>
      <c r="N1767" s="83">
        <f t="shared" si="19"/>
        <v>0.3471323254</v>
      </c>
      <c r="O1767" s="83">
        <f t="shared" si="20"/>
        <v>653.9187846</v>
      </c>
      <c r="P1767" s="83">
        <f t="shared" si="21"/>
        <v>0.1877458469</v>
      </c>
      <c r="Q1767" s="83">
        <f t="shared" si="22"/>
        <v>1</v>
      </c>
      <c r="R1767" s="86">
        <f t="shared" si="31"/>
        <v>186.5027698</v>
      </c>
      <c r="S1767" s="83" t="str">
        <f>min(R1767, offset(Sheet1!$K$9,B1767-1,0))</f>
        <v>#DIV/0!</v>
      </c>
      <c r="T1767" s="83">
        <f t="shared" si="30"/>
        <v>6620.385763</v>
      </c>
      <c r="U1767" s="83">
        <f t="shared" si="26"/>
        <v>0</v>
      </c>
      <c r="V1767" s="83" t="str">
        <f t="shared" si="27"/>
        <v>#DIV/0!</v>
      </c>
      <c r="W1767" s="83" t="str">
        <f t="shared" si="28"/>
        <v>#DIV/0!</v>
      </c>
    </row>
    <row r="1768" ht="12.75" customHeight="1">
      <c r="A1768" s="83">
        <f t="shared" si="29"/>
        <v>35.92</v>
      </c>
      <c r="B1768" s="83">
        <f>IF( ISERROR( MATCH(R1767,Sheet1!$K$9:$K$13,1) ), 1,  MATCH(R1767,Sheet1!$K$9:$K$13,1)+1)</f>
        <v>4</v>
      </c>
      <c r="C1768" s="94">
        <f>IF( ISERROR( MATCH(D1768,Sheet1!$B$25:$B$42) ), 1, MATCH(D1768,Sheet1!$B$25:$B$42))</f>
        <v>13</v>
      </c>
      <c r="D1768" s="83">
        <f>if(U1768, OFFSET(Sheet1!$P$9, 2*B1767-1, 0),T1767)</f>
        <v>6620.385763</v>
      </c>
      <c r="E1768" s="100">
        <f t="array" ref="E1768">index(Sheet1!$C$25:$H$42, C1768,B1768)</f>
        <v>183.1113845</v>
      </c>
      <c r="F1768" s="100">
        <f t="array" ref="F1768">index(Sheet1!$C$25:$H$42, C1768+1,B1768)</f>
        <v>197.1968757</v>
      </c>
      <c r="G1768" s="94">
        <f t="array" ref="G1768">index(Sheet1!$B$25:$B$42, C1768,1)</f>
        <v>6500</v>
      </c>
      <c r="H1768" s="94">
        <f t="array" ref="H1768">index(Sheet1!$B$25:$B$42, C1768+1,1)</f>
        <v>7000</v>
      </c>
      <c r="I1768" s="100">
        <f t="shared" si="17"/>
        <v>186.5027698</v>
      </c>
      <c r="J1768" s="100">
        <f t="array" ref="J1768">index(Sheet1!$F$47:$K$64, C1768,B1768)</f>
        <v>1289.79864</v>
      </c>
      <c r="K1768" s="100">
        <f t="array" ref="K1768">index(Sheet1!$F$47:$K$64, C1768+1,B1768)</f>
        <v>1168.21926</v>
      </c>
      <c r="L1768" s="102">
        <f t="shared" si="18"/>
        <v>1260.525787</v>
      </c>
      <c r="M1768" s="83">
        <f>L1768/( 0.5*Sheet1!$F$18/12)</f>
        <v>1208.772251</v>
      </c>
      <c r="N1768" s="83">
        <f t="shared" si="19"/>
        <v>0.3470491676</v>
      </c>
      <c r="O1768" s="83">
        <f t="shared" si="20"/>
        <v>654.1642367</v>
      </c>
      <c r="P1768" s="83">
        <f t="shared" si="21"/>
        <v>0.1878163183</v>
      </c>
      <c r="Q1768" s="83">
        <f t="shared" si="22"/>
        <v>1</v>
      </c>
      <c r="R1768" s="86">
        <f t="shared" si="31"/>
        <v>186.5377286</v>
      </c>
      <c r="S1768" s="83" t="str">
        <f>min(R1768, offset(Sheet1!$K$9,B1768-1,0))</f>
        <v>#DIV/0!</v>
      </c>
      <c r="T1768" s="83">
        <f t="shared" si="30"/>
        <v>6621.626716</v>
      </c>
      <c r="U1768" s="83">
        <f t="shared" si="26"/>
        <v>0</v>
      </c>
      <c r="V1768" s="83" t="str">
        <f t="shared" si="27"/>
        <v>#DIV/0!</v>
      </c>
      <c r="W1768" s="83" t="str">
        <f t="shared" si="28"/>
        <v>#DIV/0!</v>
      </c>
    </row>
    <row r="1769" ht="12.75" customHeight="1">
      <c r="A1769" s="83">
        <f t="shared" si="29"/>
        <v>35.94</v>
      </c>
      <c r="B1769" s="83">
        <f>IF( ISERROR( MATCH(R1768,Sheet1!$K$9:$K$13,1) ), 1,  MATCH(R1768,Sheet1!$K$9:$K$13,1)+1)</f>
        <v>4</v>
      </c>
      <c r="C1769" s="94">
        <f>IF( ISERROR( MATCH(D1769,Sheet1!$B$25:$B$42) ), 1, MATCH(D1769,Sheet1!$B$25:$B$42))</f>
        <v>13</v>
      </c>
      <c r="D1769" s="83">
        <f>if(U1769, OFFSET(Sheet1!$P$9, 2*B1768-1, 0),T1768)</f>
        <v>6621.626716</v>
      </c>
      <c r="E1769" s="100">
        <f t="array" ref="E1769">index(Sheet1!$C$25:$H$42, C1769,B1769)</f>
        <v>183.1113845</v>
      </c>
      <c r="F1769" s="100">
        <f t="array" ref="F1769">index(Sheet1!$C$25:$H$42, C1769+1,B1769)</f>
        <v>197.1968757</v>
      </c>
      <c r="G1769" s="94">
        <f t="array" ref="G1769">index(Sheet1!$B$25:$B$42, C1769,1)</f>
        <v>6500</v>
      </c>
      <c r="H1769" s="94">
        <f t="array" ref="H1769">index(Sheet1!$B$25:$B$42, C1769+1,1)</f>
        <v>7000</v>
      </c>
      <c r="I1769" s="100">
        <f t="shared" si="17"/>
        <v>186.5377286</v>
      </c>
      <c r="J1769" s="100">
        <f t="array" ref="J1769">index(Sheet1!$F$47:$K$64, C1769,B1769)</f>
        <v>1289.79864</v>
      </c>
      <c r="K1769" s="100">
        <f t="array" ref="K1769">index(Sheet1!$F$47:$K$64, C1769+1,B1769)</f>
        <v>1168.21926</v>
      </c>
      <c r="L1769" s="102">
        <f t="shared" si="18"/>
        <v>1260.224039</v>
      </c>
      <c r="M1769" s="83">
        <f>L1769/( 0.5*Sheet1!$F$18/12)</f>
        <v>1208.482891</v>
      </c>
      <c r="N1769" s="83">
        <f t="shared" si="19"/>
        <v>0.3469660899</v>
      </c>
      <c r="O1769" s="83">
        <f t="shared" si="20"/>
        <v>654.4094982</v>
      </c>
      <c r="P1769" s="83">
        <f t="shared" si="21"/>
        <v>0.187886735</v>
      </c>
      <c r="Q1769" s="83">
        <f t="shared" si="22"/>
        <v>1</v>
      </c>
      <c r="R1769" s="86">
        <f t="shared" si="31"/>
        <v>186.5726537</v>
      </c>
      <c r="S1769" s="83" t="str">
        <f>min(R1769, offset(Sheet1!$K$9,B1769-1,0))</f>
        <v>#DIV/0!</v>
      </c>
      <c r="T1769" s="83">
        <f t="shared" si="30"/>
        <v>6622.866472</v>
      </c>
      <c r="U1769" s="83">
        <f t="shared" si="26"/>
        <v>0</v>
      </c>
      <c r="V1769" s="83" t="str">
        <f t="shared" si="27"/>
        <v>#DIV/0!</v>
      </c>
      <c r="W1769" s="83" t="str">
        <f t="shared" si="28"/>
        <v>#DIV/0!</v>
      </c>
    </row>
    <row r="1770" ht="12.75" customHeight="1">
      <c r="A1770" s="83">
        <f t="shared" si="29"/>
        <v>35.96</v>
      </c>
      <c r="B1770" s="83">
        <f>IF( ISERROR( MATCH(R1769,Sheet1!$K$9:$K$13,1) ), 1,  MATCH(R1769,Sheet1!$K$9:$K$13,1)+1)</f>
        <v>4</v>
      </c>
      <c r="C1770" s="94">
        <f>IF( ISERROR( MATCH(D1770,Sheet1!$B$25:$B$42) ), 1, MATCH(D1770,Sheet1!$B$25:$B$42))</f>
        <v>13</v>
      </c>
      <c r="D1770" s="83">
        <f>if(U1770, OFFSET(Sheet1!$P$9, 2*B1769-1, 0),T1769)</f>
        <v>6622.866472</v>
      </c>
      <c r="E1770" s="100">
        <f t="array" ref="E1770">index(Sheet1!$C$25:$H$42, C1770,B1770)</f>
        <v>183.1113845</v>
      </c>
      <c r="F1770" s="100">
        <f t="array" ref="F1770">index(Sheet1!$C$25:$H$42, C1770+1,B1770)</f>
        <v>197.1968757</v>
      </c>
      <c r="G1770" s="94">
        <f t="array" ref="G1770">index(Sheet1!$B$25:$B$42, C1770,1)</f>
        <v>6500</v>
      </c>
      <c r="H1770" s="94">
        <f t="array" ref="H1770">index(Sheet1!$B$25:$B$42, C1770+1,1)</f>
        <v>7000</v>
      </c>
      <c r="I1770" s="100">
        <f t="shared" si="17"/>
        <v>186.5726537</v>
      </c>
      <c r="J1770" s="100">
        <f t="array" ref="J1770">index(Sheet1!$F$47:$K$64, C1770,B1770)</f>
        <v>1289.79864</v>
      </c>
      <c r="K1770" s="100">
        <f t="array" ref="K1770">index(Sheet1!$F$47:$K$64, C1770+1,B1770)</f>
        <v>1168.21926</v>
      </c>
      <c r="L1770" s="102">
        <f t="shared" si="18"/>
        <v>1259.922581</v>
      </c>
      <c r="M1770" s="83">
        <f>L1770/( 0.5*Sheet1!$F$18/12)</f>
        <v>1208.193811</v>
      </c>
      <c r="N1770" s="83">
        <f t="shared" si="19"/>
        <v>0.3468830923</v>
      </c>
      <c r="O1770" s="83">
        <f t="shared" si="20"/>
        <v>654.6545691</v>
      </c>
      <c r="P1770" s="83">
        <f t="shared" si="21"/>
        <v>0.1879570971</v>
      </c>
      <c r="Q1770" s="83">
        <f t="shared" si="22"/>
        <v>1</v>
      </c>
      <c r="R1770" s="86">
        <f t="shared" si="31"/>
        <v>186.6075452</v>
      </c>
      <c r="S1770" s="83" t="str">
        <f>min(R1770, offset(Sheet1!$K$9,B1770-1,0))</f>
        <v>#DIV/0!</v>
      </c>
      <c r="T1770" s="83">
        <f t="shared" si="30"/>
        <v>6624.105033</v>
      </c>
      <c r="U1770" s="83">
        <f t="shared" si="26"/>
        <v>0</v>
      </c>
      <c r="V1770" s="83" t="str">
        <f t="shared" si="27"/>
        <v>#DIV/0!</v>
      </c>
      <c r="W1770" s="83" t="str">
        <f t="shared" si="28"/>
        <v>#DIV/0!</v>
      </c>
    </row>
    <row r="1771" ht="12.75" customHeight="1">
      <c r="A1771" s="83">
        <f t="shared" si="29"/>
        <v>35.98</v>
      </c>
      <c r="B1771" s="83">
        <f>IF( ISERROR( MATCH(R1770,Sheet1!$K$9:$K$13,1) ), 1,  MATCH(R1770,Sheet1!$K$9:$K$13,1)+1)</f>
        <v>4</v>
      </c>
      <c r="C1771" s="94">
        <f>IF( ISERROR( MATCH(D1771,Sheet1!$B$25:$B$42) ), 1, MATCH(D1771,Sheet1!$B$25:$B$42))</f>
        <v>13</v>
      </c>
      <c r="D1771" s="83">
        <f>if(U1771, OFFSET(Sheet1!$P$9, 2*B1770-1, 0),T1770)</f>
        <v>6624.105033</v>
      </c>
      <c r="E1771" s="100">
        <f t="array" ref="E1771">index(Sheet1!$C$25:$H$42, C1771,B1771)</f>
        <v>183.1113845</v>
      </c>
      <c r="F1771" s="100">
        <f t="array" ref="F1771">index(Sheet1!$C$25:$H$42, C1771+1,B1771)</f>
        <v>197.1968757</v>
      </c>
      <c r="G1771" s="94">
        <f t="array" ref="G1771">index(Sheet1!$B$25:$B$42, C1771,1)</f>
        <v>6500</v>
      </c>
      <c r="H1771" s="94">
        <f t="array" ref="H1771">index(Sheet1!$B$25:$B$42, C1771+1,1)</f>
        <v>7000</v>
      </c>
      <c r="I1771" s="100">
        <f t="shared" si="17"/>
        <v>186.6075452</v>
      </c>
      <c r="J1771" s="100">
        <f t="array" ref="J1771">index(Sheet1!$F$47:$K$64, C1771,B1771)</f>
        <v>1289.79864</v>
      </c>
      <c r="K1771" s="100">
        <f t="array" ref="K1771">index(Sheet1!$F$47:$K$64, C1771+1,B1771)</f>
        <v>1168.21926</v>
      </c>
      <c r="L1771" s="102">
        <f t="shared" si="18"/>
        <v>1259.621414</v>
      </c>
      <c r="M1771" s="83">
        <f>L1771/( 0.5*Sheet1!$F$18/12)</f>
        <v>1207.905009</v>
      </c>
      <c r="N1771" s="83">
        <f t="shared" si="19"/>
        <v>0.3468001748</v>
      </c>
      <c r="O1771" s="83">
        <f t="shared" si="20"/>
        <v>654.8994496</v>
      </c>
      <c r="P1771" s="83">
        <f t="shared" si="21"/>
        <v>0.1880274044</v>
      </c>
      <c r="Q1771" s="83">
        <f t="shared" si="22"/>
        <v>1</v>
      </c>
      <c r="R1771" s="86">
        <f t="shared" si="31"/>
        <v>186.6424031</v>
      </c>
      <c r="S1771" s="83" t="str">
        <f>min(R1771, offset(Sheet1!$K$9,B1771-1,0))</f>
        <v>#DIV/0!</v>
      </c>
      <c r="T1771" s="83">
        <f t="shared" si="30"/>
        <v>6625.3424</v>
      </c>
      <c r="U1771" s="83">
        <f t="shared" si="26"/>
        <v>0</v>
      </c>
      <c r="V1771" s="83" t="str">
        <f t="shared" si="27"/>
        <v>#DIV/0!</v>
      </c>
      <c r="W1771" s="83" t="str">
        <f t="shared" si="28"/>
        <v>#DIV/0!</v>
      </c>
    </row>
    <row r="1772" ht="12.75" customHeight="1">
      <c r="A1772" s="83">
        <f t="shared" si="29"/>
        <v>36</v>
      </c>
      <c r="B1772" s="83">
        <f>IF( ISERROR( MATCH(R1771,Sheet1!$K$9:$K$13,1) ), 1,  MATCH(R1771,Sheet1!$K$9:$K$13,1)+1)</f>
        <v>4</v>
      </c>
      <c r="C1772" s="94">
        <f>IF( ISERROR( MATCH(D1772,Sheet1!$B$25:$B$42) ), 1, MATCH(D1772,Sheet1!$B$25:$B$42))</f>
        <v>13</v>
      </c>
      <c r="D1772" s="83">
        <f>if(U1772, OFFSET(Sheet1!$P$9, 2*B1771-1, 0),T1771)</f>
        <v>6625.3424</v>
      </c>
      <c r="E1772" s="100">
        <f t="array" ref="E1772">index(Sheet1!$C$25:$H$42, C1772,B1772)</f>
        <v>183.1113845</v>
      </c>
      <c r="F1772" s="100">
        <f t="array" ref="F1772">index(Sheet1!$C$25:$H$42, C1772+1,B1772)</f>
        <v>197.1968757</v>
      </c>
      <c r="G1772" s="94">
        <f t="array" ref="G1772">index(Sheet1!$B$25:$B$42, C1772,1)</f>
        <v>6500</v>
      </c>
      <c r="H1772" s="94">
        <f t="array" ref="H1772">index(Sheet1!$B$25:$B$42, C1772+1,1)</f>
        <v>7000</v>
      </c>
      <c r="I1772" s="100">
        <f t="shared" si="17"/>
        <v>186.6424031</v>
      </c>
      <c r="J1772" s="100">
        <f t="array" ref="J1772">index(Sheet1!$F$47:$K$64, C1772,B1772)</f>
        <v>1289.79864</v>
      </c>
      <c r="K1772" s="100">
        <f t="array" ref="K1772">index(Sheet1!$F$47:$K$64, C1772+1,B1772)</f>
        <v>1168.21926</v>
      </c>
      <c r="L1772" s="102">
        <f t="shared" si="18"/>
        <v>1259.320537</v>
      </c>
      <c r="M1772" s="83">
        <f>L1772/( 0.5*Sheet1!$F$18/12)</f>
        <v>1207.616485</v>
      </c>
      <c r="N1772" s="83">
        <f t="shared" si="19"/>
        <v>0.3467173371</v>
      </c>
      <c r="O1772" s="83">
        <f t="shared" si="20"/>
        <v>655.1441397</v>
      </c>
      <c r="P1772" s="83">
        <f t="shared" si="21"/>
        <v>0.1880976571</v>
      </c>
      <c r="Q1772" s="83">
        <f t="shared" si="22"/>
        <v>1</v>
      </c>
      <c r="R1772" s="86">
        <f t="shared" si="31"/>
        <v>186.6772273</v>
      </c>
      <c r="S1772" s="83" t="str">
        <f>min(R1772, offset(Sheet1!$K$9,B1772-1,0))</f>
        <v>#DIV/0!</v>
      </c>
      <c r="T1772" s="83">
        <f t="shared" si="30"/>
        <v>6626.578574</v>
      </c>
      <c r="U1772" s="83">
        <f t="shared" si="26"/>
        <v>0</v>
      </c>
      <c r="V1772" s="83" t="str">
        <f t="shared" si="27"/>
        <v>#DIV/0!</v>
      </c>
      <c r="W1772" s="83" t="str">
        <f t="shared" si="28"/>
        <v>#DIV/0!</v>
      </c>
    </row>
    <row r="1773" ht="12.75" customHeight="1">
      <c r="A1773" s="83">
        <f t="shared" si="29"/>
        <v>36.02</v>
      </c>
      <c r="B1773" s="83">
        <f>IF( ISERROR( MATCH(R1772,Sheet1!$K$9:$K$13,1) ), 1,  MATCH(R1772,Sheet1!$K$9:$K$13,1)+1)</f>
        <v>4</v>
      </c>
      <c r="C1773" s="94">
        <f>IF( ISERROR( MATCH(D1773,Sheet1!$B$25:$B$42) ), 1, MATCH(D1773,Sheet1!$B$25:$B$42))</f>
        <v>13</v>
      </c>
      <c r="D1773" s="83">
        <f>if(U1773, OFFSET(Sheet1!$P$9, 2*B1772-1, 0),T1772)</f>
        <v>6626.578574</v>
      </c>
      <c r="E1773" s="100">
        <f t="array" ref="E1773">index(Sheet1!$C$25:$H$42, C1773,B1773)</f>
        <v>183.1113845</v>
      </c>
      <c r="F1773" s="100">
        <f t="array" ref="F1773">index(Sheet1!$C$25:$H$42, C1773+1,B1773)</f>
        <v>197.1968757</v>
      </c>
      <c r="G1773" s="94">
        <f t="array" ref="G1773">index(Sheet1!$B$25:$B$42, C1773,1)</f>
        <v>6500</v>
      </c>
      <c r="H1773" s="94">
        <f t="array" ref="H1773">index(Sheet1!$B$25:$B$42, C1773+1,1)</f>
        <v>7000</v>
      </c>
      <c r="I1773" s="100">
        <f t="shared" si="17"/>
        <v>186.6772273</v>
      </c>
      <c r="J1773" s="100">
        <f t="array" ref="J1773">index(Sheet1!$F$47:$K$64, C1773,B1773)</f>
        <v>1289.79864</v>
      </c>
      <c r="K1773" s="100">
        <f t="array" ref="K1773">index(Sheet1!$F$47:$K$64, C1773+1,B1773)</f>
        <v>1168.21926</v>
      </c>
      <c r="L1773" s="102">
        <f t="shared" si="18"/>
        <v>1259.019951</v>
      </c>
      <c r="M1773" s="83">
        <f>L1773/( 0.5*Sheet1!$F$18/12)</f>
        <v>1207.32824</v>
      </c>
      <c r="N1773" s="83">
        <f t="shared" si="19"/>
        <v>0.3466345794</v>
      </c>
      <c r="O1773" s="83">
        <f t="shared" si="20"/>
        <v>655.3886396</v>
      </c>
      <c r="P1773" s="83">
        <f t="shared" si="21"/>
        <v>0.1881678552</v>
      </c>
      <c r="Q1773" s="83">
        <f t="shared" si="22"/>
        <v>1</v>
      </c>
      <c r="R1773" s="86">
        <f t="shared" si="31"/>
        <v>186.7120179</v>
      </c>
      <c r="S1773" s="83" t="str">
        <f>min(R1773, offset(Sheet1!$K$9,B1773-1,0))</f>
        <v>#DIV/0!</v>
      </c>
      <c r="T1773" s="83">
        <f t="shared" si="30"/>
        <v>6627.813555</v>
      </c>
      <c r="U1773" s="83">
        <f t="shared" si="26"/>
        <v>0</v>
      </c>
      <c r="V1773" s="83" t="str">
        <f t="shared" si="27"/>
        <v>#DIV/0!</v>
      </c>
      <c r="W1773" s="83" t="str">
        <f t="shared" si="28"/>
        <v>#DIV/0!</v>
      </c>
    </row>
    <row r="1774" ht="12.75" customHeight="1">
      <c r="A1774" s="83">
        <f t="shared" si="29"/>
        <v>36.04</v>
      </c>
      <c r="B1774" s="83">
        <f>IF( ISERROR( MATCH(R1773,Sheet1!$K$9:$K$13,1) ), 1,  MATCH(R1773,Sheet1!$K$9:$K$13,1)+1)</f>
        <v>4</v>
      </c>
      <c r="C1774" s="94">
        <f>IF( ISERROR( MATCH(D1774,Sheet1!$B$25:$B$42) ), 1, MATCH(D1774,Sheet1!$B$25:$B$42))</f>
        <v>13</v>
      </c>
      <c r="D1774" s="83">
        <f>if(U1774, OFFSET(Sheet1!$P$9, 2*B1773-1, 0),T1773)</f>
        <v>6627.813555</v>
      </c>
      <c r="E1774" s="100">
        <f t="array" ref="E1774">index(Sheet1!$C$25:$H$42, C1774,B1774)</f>
        <v>183.1113845</v>
      </c>
      <c r="F1774" s="100">
        <f t="array" ref="F1774">index(Sheet1!$C$25:$H$42, C1774+1,B1774)</f>
        <v>197.1968757</v>
      </c>
      <c r="G1774" s="94">
        <f t="array" ref="G1774">index(Sheet1!$B$25:$B$42, C1774,1)</f>
        <v>6500</v>
      </c>
      <c r="H1774" s="94">
        <f t="array" ref="H1774">index(Sheet1!$B$25:$B$42, C1774+1,1)</f>
        <v>7000</v>
      </c>
      <c r="I1774" s="100">
        <f t="shared" si="17"/>
        <v>186.7120179</v>
      </c>
      <c r="J1774" s="100">
        <f t="array" ref="J1774">index(Sheet1!$F$47:$K$64, C1774,B1774)</f>
        <v>1289.79864</v>
      </c>
      <c r="K1774" s="100">
        <f t="array" ref="K1774">index(Sheet1!$F$47:$K$64, C1774+1,B1774)</f>
        <v>1168.21926</v>
      </c>
      <c r="L1774" s="102">
        <f t="shared" si="18"/>
        <v>1258.719654</v>
      </c>
      <c r="M1774" s="83">
        <f>L1774/( 0.5*Sheet1!$F$18/12)</f>
        <v>1207.040273</v>
      </c>
      <c r="N1774" s="83">
        <f t="shared" si="19"/>
        <v>0.3465519014</v>
      </c>
      <c r="O1774" s="83">
        <f t="shared" si="20"/>
        <v>655.6329492</v>
      </c>
      <c r="P1774" s="83">
        <f t="shared" si="21"/>
        <v>0.1882379986</v>
      </c>
      <c r="Q1774" s="83">
        <f t="shared" si="22"/>
        <v>1</v>
      </c>
      <c r="R1774" s="86">
        <f t="shared" si="31"/>
        <v>186.746775</v>
      </c>
      <c r="S1774" s="83" t="str">
        <f>min(R1774, offset(Sheet1!$K$9,B1774-1,0))</f>
        <v>#DIV/0!</v>
      </c>
      <c r="T1774" s="83">
        <f t="shared" si="30"/>
        <v>6629.047346</v>
      </c>
      <c r="U1774" s="83">
        <f t="shared" si="26"/>
        <v>0</v>
      </c>
      <c r="V1774" s="83" t="str">
        <f t="shared" si="27"/>
        <v>#DIV/0!</v>
      </c>
      <c r="W1774" s="83" t="str">
        <f t="shared" si="28"/>
        <v>#DIV/0!</v>
      </c>
    </row>
    <row r="1775" ht="12.75" customHeight="1">
      <c r="A1775" s="83">
        <f t="shared" si="29"/>
        <v>36.06</v>
      </c>
      <c r="B1775" s="83">
        <f>IF( ISERROR( MATCH(R1774,Sheet1!$K$9:$K$13,1) ), 1,  MATCH(R1774,Sheet1!$K$9:$K$13,1)+1)</f>
        <v>4</v>
      </c>
      <c r="C1775" s="94">
        <f>IF( ISERROR( MATCH(D1775,Sheet1!$B$25:$B$42) ), 1, MATCH(D1775,Sheet1!$B$25:$B$42))</f>
        <v>13</v>
      </c>
      <c r="D1775" s="83">
        <f>if(U1775, OFFSET(Sheet1!$P$9, 2*B1774-1, 0),T1774)</f>
        <v>6629.047346</v>
      </c>
      <c r="E1775" s="100">
        <f t="array" ref="E1775">index(Sheet1!$C$25:$H$42, C1775,B1775)</f>
        <v>183.1113845</v>
      </c>
      <c r="F1775" s="100">
        <f t="array" ref="F1775">index(Sheet1!$C$25:$H$42, C1775+1,B1775)</f>
        <v>197.1968757</v>
      </c>
      <c r="G1775" s="94">
        <f t="array" ref="G1775">index(Sheet1!$B$25:$B$42, C1775,1)</f>
        <v>6500</v>
      </c>
      <c r="H1775" s="94">
        <f t="array" ref="H1775">index(Sheet1!$B$25:$B$42, C1775+1,1)</f>
        <v>7000</v>
      </c>
      <c r="I1775" s="100">
        <f t="shared" si="17"/>
        <v>186.746775</v>
      </c>
      <c r="J1775" s="100">
        <f t="array" ref="J1775">index(Sheet1!$F$47:$K$64, C1775,B1775)</f>
        <v>1289.79864</v>
      </c>
      <c r="K1775" s="100">
        <f t="array" ref="K1775">index(Sheet1!$F$47:$K$64, C1775+1,B1775)</f>
        <v>1168.21926</v>
      </c>
      <c r="L1775" s="102">
        <f t="shared" si="18"/>
        <v>1258.419647</v>
      </c>
      <c r="M1775" s="83">
        <f>L1775/( 0.5*Sheet1!$F$18/12)</f>
        <v>1206.752583</v>
      </c>
      <c r="N1775" s="83">
        <f t="shared" si="19"/>
        <v>0.3464693032</v>
      </c>
      <c r="O1775" s="83">
        <f t="shared" si="20"/>
        <v>655.8770687</v>
      </c>
      <c r="P1775" s="83">
        <f t="shared" si="21"/>
        <v>0.1883080875</v>
      </c>
      <c r="Q1775" s="83">
        <f t="shared" si="22"/>
        <v>1</v>
      </c>
      <c r="R1775" s="86">
        <f t="shared" si="31"/>
        <v>186.7814986</v>
      </c>
      <c r="S1775" s="83" t="str">
        <f>min(R1775, offset(Sheet1!$K$9,B1775-1,0))</f>
        <v>#DIV/0!</v>
      </c>
      <c r="T1775" s="83">
        <f t="shared" si="30"/>
        <v>6630.279947</v>
      </c>
      <c r="U1775" s="83">
        <f t="shared" si="26"/>
        <v>0</v>
      </c>
      <c r="V1775" s="83" t="str">
        <f t="shared" si="27"/>
        <v>#DIV/0!</v>
      </c>
      <c r="W1775" s="83" t="str">
        <f t="shared" si="28"/>
        <v>#DIV/0!</v>
      </c>
    </row>
    <row r="1776" ht="12.75" customHeight="1">
      <c r="A1776" s="83">
        <f t="shared" si="29"/>
        <v>36.08</v>
      </c>
      <c r="B1776" s="83">
        <f>IF( ISERROR( MATCH(R1775,Sheet1!$K$9:$K$13,1) ), 1,  MATCH(R1775,Sheet1!$K$9:$K$13,1)+1)</f>
        <v>4</v>
      </c>
      <c r="C1776" s="94">
        <f>IF( ISERROR( MATCH(D1776,Sheet1!$B$25:$B$42) ), 1, MATCH(D1776,Sheet1!$B$25:$B$42))</f>
        <v>13</v>
      </c>
      <c r="D1776" s="83">
        <f>if(U1776, OFFSET(Sheet1!$P$9, 2*B1775-1, 0),T1775)</f>
        <v>6630.279947</v>
      </c>
      <c r="E1776" s="100">
        <f t="array" ref="E1776">index(Sheet1!$C$25:$H$42, C1776,B1776)</f>
        <v>183.1113845</v>
      </c>
      <c r="F1776" s="100">
        <f t="array" ref="F1776">index(Sheet1!$C$25:$H$42, C1776+1,B1776)</f>
        <v>197.1968757</v>
      </c>
      <c r="G1776" s="94">
        <f t="array" ref="G1776">index(Sheet1!$B$25:$B$42, C1776,1)</f>
        <v>6500</v>
      </c>
      <c r="H1776" s="94">
        <f t="array" ref="H1776">index(Sheet1!$B$25:$B$42, C1776+1,1)</f>
        <v>7000</v>
      </c>
      <c r="I1776" s="100">
        <f t="shared" si="17"/>
        <v>186.7814986</v>
      </c>
      <c r="J1776" s="100">
        <f t="array" ref="J1776">index(Sheet1!$F$47:$K$64, C1776,B1776)</f>
        <v>1289.79864</v>
      </c>
      <c r="K1776" s="100">
        <f t="array" ref="K1776">index(Sheet1!$F$47:$K$64, C1776+1,B1776)</f>
        <v>1168.21926</v>
      </c>
      <c r="L1776" s="102">
        <f t="shared" si="18"/>
        <v>1258.11993</v>
      </c>
      <c r="M1776" s="83">
        <f>L1776/( 0.5*Sheet1!$F$18/12)</f>
        <v>1206.465171</v>
      </c>
      <c r="N1776" s="83">
        <f t="shared" si="19"/>
        <v>0.3463867846</v>
      </c>
      <c r="O1776" s="83">
        <f t="shared" si="20"/>
        <v>656.1209981</v>
      </c>
      <c r="P1776" s="83">
        <f t="shared" si="21"/>
        <v>0.1883781218</v>
      </c>
      <c r="Q1776" s="83">
        <f t="shared" si="22"/>
        <v>1</v>
      </c>
      <c r="R1776" s="86">
        <f t="shared" si="31"/>
        <v>186.8161887</v>
      </c>
      <c r="S1776" s="83" t="str">
        <f>min(R1776, offset(Sheet1!$K$9,B1776-1,0))</f>
        <v>#DIV/0!</v>
      </c>
      <c r="T1776" s="83">
        <f t="shared" si="30"/>
        <v>6631.511359</v>
      </c>
      <c r="U1776" s="83">
        <f t="shared" si="26"/>
        <v>0</v>
      </c>
      <c r="V1776" s="83" t="str">
        <f t="shared" si="27"/>
        <v>#DIV/0!</v>
      </c>
      <c r="W1776" s="83" t="str">
        <f t="shared" si="28"/>
        <v>#DIV/0!</v>
      </c>
    </row>
    <row r="1777" ht="12.75" customHeight="1">
      <c r="A1777" s="83">
        <f t="shared" si="29"/>
        <v>36.1</v>
      </c>
      <c r="B1777" s="83">
        <f>IF( ISERROR( MATCH(R1776,Sheet1!$K$9:$K$13,1) ), 1,  MATCH(R1776,Sheet1!$K$9:$K$13,1)+1)</f>
        <v>4</v>
      </c>
      <c r="C1777" s="94">
        <f>IF( ISERROR( MATCH(D1777,Sheet1!$B$25:$B$42) ), 1, MATCH(D1777,Sheet1!$B$25:$B$42))</f>
        <v>13</v>
      </c>
      <c r="D1777" s="83">
        <f>if(U1777, OFFSET(Sheet1!$P$9, 2*B1776-1, 0),T1776)</f>
        <v>6631.511359</v>
      </c>
      <c r="E1777" s="100">
        <f t="array" ref="E1777">index(Sheet1!$C$25:$H$42, C1777,B1777)</f>
        <v>183.1113845</v>
      </c>
      <c r="F1777" s="100">
        <f t="array" ref="F1777">index(Sheet1!$C$25:$H$42, C1777+1,B1777)</f>
        <v>197.1968757</v>
      </c>
      <c r="G1777" s="94">
        <f t="array" ref="G1777">index(Sheet1!$B$25:$B$42, C1777,1)</f>
        <v>6500</v>
      </c>
      <c r="H1777" s="94">
        <f t="array" ref="H1777">index(Sheet1!$B$25:$B$42, C1777+1,1)</f>
        <v>7000</v>
      </c>
      <c r="I1777" s="100">
        <f t="shared" si="17"/>
        <v>186.8161887</v>
      </c>
      <c r="J1777" s="100">
        <f t="array" ref="J1777">index(Sheet1!$F$47:$K$64, C1777,B1777)</f>
        <v>1289.79864</v>
      </c>
      <c r="K1777" s="100">
        <f t="array" ref="K1777">index(Sheet1!$F$47:$K$64, C1777+1,B1777)</f>
        <v>1168.21926</v>
      </c>
      <c r="L1777" s="102">
        <f t="shared" si="18"/>
        <v>1257.820501</v>
      </c>
      <c r="M1777" s="83">
        <f>L1777/( 0.5*Sheet1!$F$18/12)</f>
        <v>1206.178036</v>
      </c>
      <c r="N1777" s="83">
        <f t="shared" si="19"/>
        <v>0.3463043457</v>
      </c>
      <c r="O1777" s="83">
        <f t="shared" si="20"/>
        <v>656.3647375</v>
      </c>
      <c r="P1777" s="83">
        <f t="shared" si="21"/>
        <v>0.1884481015</v>
      </c>
      <c r="Q1777" s="83">
        <f t="shared" si="22"/>
        <v>1</v>
      </c>
      <c r="R1777" s="86">
        <f t="shared" si="31"/>
        <v>186.8508453</v>
      </c>
      <c r="S1777" s="83" t="str">
        <f>min(R1777, offset(Sheet1!$K$9,B1777-1,0))</f>
        <v>#DIV/0!</v>
      </c>
      <c r="T1777" s="83">
        <f t="shared" si="30"/>
        <v>6632.741583</v>
      </c>
      <c r="U1777" s="83">
        <f t="shared" si="26"/>
        <v>0</v>
      </c>
      <c r="V1777" s="83" t="str">
        <f t="shared" si="27"/>
        <v>#DIV/0!</v>
      </c>
      <c r="W1777" s="83" t="str">
        <f t="shared" si="28"/>
        <v>#DIV/0!</v>
      </c>
    </row>
    <row r="1778" ht="12.75" customHeight="1">
      <c r="A1778" s="83">
        <f t="shared" si="29"/>
        <v>36.12</v>
      </c>
      <c r="B1778" s="83">
        <f>IF( ISERROR( MATCH(R1777,Sheet1!$K$9:$K$13,1) ), 1,  MATCH(R1777,Sheet1!$K$9:$K$13,1)+1)</f>
        <v>4</v>
      </c>
      <c r="C1778" s="94">
        <f>IF( ISERROR( MATCH(D1778,Sheet1!$B$25:$B$42) ), 1, MATCH(D1778,Sheet1!$B$25:$B$42))</f>
        <v>13</v>
      </c>
      <c r="D1778" s="83">
        <f>if(U1778, OFFSET(Sheet1!$P$9, 2*B1777-1, 0),T1777)</f>
        <v>6632.741583</v>
      </c>
      <c r="E1778" s="100">
        <f t="array" ref="E1778">index(Sheet1!$C$25:$H$42, C1778,B1778)</f>
        <v>183.1113845</v>
      </c>
      <c r="F1778" s="100">
        <f t="array" ref="F1778">index(Sheet1!$C$25:$H$42, C1778+1,B1778)</f>
        <v>197.1968757</v>
      </c>
      <c r="G1778" s="94">
        <f t="array" ref="G1778">index(Sheet1!$B$25:$B$42, C1778,1)</f>
        <v>6500</v>
      </c>
      <c r="H1778" s="94">
        <f t="array" ref="H1778">index(Sheet1!$B$25:$B$42, C1778+1,1)</f>
        <v>7000</v>
      </c>
      <c r="I1778" s="100">
        <f t="shared" si="17"/>
        <v>186.8508453</v>
      </c>
      <c r="J1778" s="100">
        <f t="array" ref="J1778">index(Sheet1!$F$47:$K$64, C1778,B1778)</f>
        <v>1289.79864</v>
      </c>
      <c r="K1778" s="100">
        <f t="array" ref="K1778">index(Sheet1!$F$47:$K$64, C1778+1,B1778)</f>
        <v>1168.21926</v>
      </c>
      <c r="L1778" s="102">
        <f t="shared" si="18"/>
        <v>1257.521361</v>
      </c>
      <c r="M1778" s="83">
        <f>L1778/( 0.5*Sheet1!$F$18/12)</f>
        <v>1205.891178</v>
      </c>
      <c r="N1778" s="83">
        <f t="shared" si="19"/>
        <v>0.3462219862</v>
      </c>
      <c r="O1778" s="83">
        <f t="shared" si="20"/>
        <v>656.608287</v>
      </c>
      <c r="P1778" s="83">
        <f t="shared" si="21"/>
        <v>0.1885180267</v>
      </c>
      <c r="Q1778" s="83">
        <f t="shared" si="22"/>
        <v>1</v>
      </c>
      <c r="R1778" s="86">
        <f t="shared" si="31"/>
        <v>186.8854685</v>
      </c>
      <c r="S1778" s="83" t="str">
        <f>min(R1778, offset(Sheet1!$K$9,B1778-1,0))</f>
        <v>#DIV/0!</v>
      </c>
      <c r="T1778" s="83">
        <f t="shared" si="30"/>
        <v>6633.97062</v>
      </c>
      <c r="U1778" s="83">
        <f t="shared" si="26"/>
        <v>0</v>
      </c>
      <c r="V1778" s="83" t="str">
        <f t="shared" si="27"/>
        <v>#DIV/0!</v>
      </c>
      <c r="W1778" s="83" t="str">
        <f t="shared" si="28"/>
        <v>#DIV/0!</v>
      </c>
    </row>
    <row r="1779" ht="12.75" customHeight="1">
      <c r="A1779" s="83">
        <f t="shared" si="29"/>
        <v>36.14</v>
      </c>
      <c r="B1779" s="83">
        <f>IF( ISERROR( MATCH(R1778,Sheet1!$K$9:$K$13,1) ), 1,  MATCH(R1778,Sheet1!$K$9:$K$13,1)+1)</f>
        <v>4</v>
      </c>
      <c r="C1779" s="94">
        <f>IF( ISERROR( MATCH(D1779,Sheet1!$B$25:$B$42) ), 1, MATCH(D1779,Sheet1!$B$25:$B$42))</f>
        <v>13</v>
      </c>
      <c r="D1779" s="83">
        <f>if(U1779, OFFSET(Sheet1!$P$9, 2*B1778-1, 0),T1778)</f>
        <v>6633.97062</v>
      </c>
      <c r="E1779" s="100">
        <f t="array" ref="E1779">index(Sheet1!$C$25:$H$42, C1779,B1779)</f>
        <v>183.1113845</v>
      </c>
      <c r="F1779" s="100">
        <f t="array" ref="F1779">index(Sheet1!$C$25:$H$42, C1779+1,B1779)</f>
        <v>197.1968757</v>
      </c>
      <c r="G1779" s="94">
        <f t="array" ref="G1779">index(Sheet1!$B$25:$B$42, C1779,1)</f>
        <v>6500</v>
      </c>
      <c r="H1779" s="94">
        <f t="array" ref="H1779">index(Sheet1!$B$25:$B$42, C1779+1,1)</f>
        <v>7000</v>
      </c>
      <c r="I1779" s="100">
        <f t="shared" si="17"/>
        <v>186.8854685</v>
      </c>
      <c r="J1779" s="100">
        <f t="array" ref="J1779">index(Sheet1!$F$47:$K$64, C1779,B1779)</f>
        <v>1289.79864</v>
      </c>
      <c r="K1779" s="100">
        <f t="array" ref="K1779">index(Sheet1!$F$47:$K$64, C1779+1,B1779)</f>
        <v>1168.21926</v>
      </c>
      <c r="L1779" s="102">
        <f t="shared" si="18"/>
        <v>1257.22251</v>
      </c>
      <c r="M1779" s="83">
        <f>L1779/( 0.5*Sheet1!$F$18/12)</f>
        <v>1205.604597</v>
      </c>
      <c r="N1779" s="83">
        <f t="shared" si="19"/>
        <v>0.3461397062</v>
      </c>
      <c r="O1779" s="83">
        <f t="shared" si="20"/>
        <v>656.8516466</v>
      </c>
      <c r="P1779" s="83">
        <f t="shared" si="21"/>
        <v>0.1885878974</v>
      </c>
      <c r="Q1779" s="83">
        <f t="shared" si="22"/>
        <v>1</v>
      </c>
      <c r="R1779" s="86">
        <f t="shared" si="31"/>
        <v>186.9200583</v>
      </c>
      <c r="S1779" s="83" t="str">
        <f>min(R1779, offset(Sheet1!$K$9,B1779-1,0))</f>
        <v>#DIV/0!</v>
      </c>
      <c r="T1779" s="83">
        <f t="shared" si="30"/>
        <v>6635.198472</v>
      </c>
      <c r="U1779" s="83">
        <f t="shared" si="26"/>
        <v>0</v>
      </c>
      <c r="V1779" s="83" t="str">
        <f t="shared" si="27"/>
        <v>#DIV/0!</v>
      </c>
      <c r="W1779" s="83" t="str">
        <f t="shared" si="28"/>
        <v>#DIV/0!</v>
      </c>
    </row>
    <row r="1780" ht="12.75" customHeight="1">
      <c r="A1780" s="83">
        <f t="shared" si="29"/>
        <v>36.16</v>
      </c>
      <c r="B1780" s="83">
        <f>IF( ISERROR( MATCH(R1779,Sheet1!$K$9:$K$13,1) ), 1,  MATCH(R1779,Sheet1!$K$9:$K$13,1)+1)</f>
        <v>4</v>
      </c>
      <c r="C1780" s="94">
        <f>IF( ISERROR( MATCH(D1780,Sheet1!$B$25:$B$42) ), 1, MATCH(D1780,Sheet1!$B$25:$B$42))</f>
        <v>13</v>
      </c>
      <c r="D1780" s="83">
        <f>if(U1780, OFFSET(Sheet1!$P$9, 2*B1779-1, 0),T1779)</f>
        <v>6635.198472</v>
      </c>
      <c r="E1780" s="100">
        <f t="array" ref="E1780">index(Sheet1!$C$25:$H$42, C1780,B1780)</f>
        <v>183.1113845</v>
      </c>
      <c r="F1780" s="100">
        <f t="array" ref="F1780">index(Sheet1!$C$25:$H$42, C1780+1,B1780)</f>
        <v>197.1968757</v>
      </c>
      <c r="G1780" s="94">
        <f t="array" ref="G1780">index(Sheet1!$B$25:$B$42, C1780,1)</f>
        <v>6500</v>
      </c>
      <c r="H1780" s="94">
        <f t="array" ref="H1780">index(Sheet1!$B$25:$B$42, C1780+1,1)</f>
        <v>7000</v>
      </c>
      <c r="I1780" s="100">
        <f t="shared" si="17"/>
        <v>186.9200583</v>
      </c>
      <c r="J1780" s="100">
        <f t="array" ref="J1780">index(Sheet1!$F$47:$K$64, C1780,B1780)</f>
        <v>1289.79864</v>
      </c>
      <c r="K1780" s="100">
        <f t="array" ref="K1780">index(Sheet1!$F$47:$K$64, C1780+1,B1780)</f>
        <v>1168.21926</v>
      </c>
      <c r="L1780" s="102">
        <f t="shared" si="18"/>
        <v>1256.923947</v>
      </c>
      <c r="M1780" s="83">
        <f>L1780/( 0.5*Sheet1!$F$18/12)</f>
        <v>1205.318292</v>
      </c>
      <c r="N1780" s="83">
        <f t="shared" si="19"/>
        <v>0.3460575056</v>
      </c>
      <c r="O1780" s="83">
        <f t="shared" si="20"/>
        <v>657.0948165</v>
      </c>
      <c r="P1780" s="83">
        <f t="shared" si="21"/>
        <v>0.1886577136</v>
      </c>
      <c r="Q1780" s="83">
        <f t="shared" si="22"/>
        <v>1</v>
      </c>
      <c r="R1780" s="86">
        <f t="shared" si="31"/>
        <v>186.9546147</v>
      </c>
      <c r="S1780" s="83" t="str">
        <f>min(R1780, offset(Sheet1!$K$9,B1780-1,0))</f>
        <v>#DIV/0!</v>
      </c>
      <c r="T1780" s="83">
        <f t="shared" si="30"/>
        <v>6636.425139</v>
      </c>
      <c r="U1780" s="83">
        <f t="shared" si="26"/>
        <v>0</v>
      </c>
      <c r="V1780" s="83" t="str">
        <f t="shared" si="27"/>
        <v>#DIV/0!</v>
      </c>
      <c r="W1780" s="83" t="str">
        <f t="shared" si="28"/>
        <v>#DIV/0!</v>
      </c>
    </row>
    <row r="1781" ht="12.75" customHeight="1">
      <c r="A1781" s="83">
        <f t="shared" si="29"/>
        <v>36.18</v>
      </c>
      <c r="B1781" s="83">
        <f>IF( ISERROR( MATCH(R1780,Sheet1!$K$9:$K$13,1) ), 1,  MATCH(R1780,Sheet1!$K$9:$K$13,1)+1)</f>
        <v>4</v>
      </c>
      <c r="C1781" s="94">
        <f>IF( ISERROR( MATCH(D1781,Sheet1!$B$25:$B$42) ), 1, MATCH(D1781,Sheet1!$B$25:$B$42))</f>
        <v>13</v>
      </c>
      <c r="D1781" s="83">
        <f>if(U1781, OFFSET(Sheet1!$P$9, 2*B1780-1, 0),T1780)</f>
        <v>6636.425139</v>
      </c>
      <c r="E1781" s="100">
        <f t="array" ref="E1781">index(Sheet1!$C$25:$H$42, C1781,B1781)</f>
        <v>183.1113845</v>
      </c>
      <c r="F1781" s="100">
        <f t="array" ref="F1781">index(Sheet1!$C$25:$H$42, C1781+1,B1781)</f>
        <v>197.1968757</v>
      </c>
      <c r="G1781" s="94">
        <f t="array" ref="G1781">index(Sheet1!$B$25:$B$42, C1781,1)</f>
        <v>6500</v>
      </c>
      <c r="H1781" s="94">
        <f t="array" ref="H1781">index(Sheet1!$B$25:$B$42, C1781+1,1)</f>
        <v>7000</v>
      </c>
      <c r="I1781" s="100">
        <f t="shared" si="17"/>
        <v>186.9546147</v>
      </c>
      <c r="J1781" s="100">
        <f t="array" ref="J1781">index(Sheet1!$F$47:$K$64, C1781,B1781)</f>
        <v>1289.79864</v>
      </c>
      <c r="K1781" s="100">
        <f t="array" ref="K1781">index(Sheet1!$F$47:$K$64, C1781+1,B1781)</f>
        <v>1168.21926</v>
      </c>
      <c r="L1781" s="102">
        <f t="shared" si="18"/>
        <v>1256.625672</v>
      </c>
      <c r="M1781" s="83">
        <f>L1781/( 0.5*Sheet1!$F$18/12)</f>
        <v>1205.032264</v>
      </c>
      <c r="N1781" s="83">
        <f t="shared" si="19"/>
        <v>0.3459753843</v>
      </c>
      <c r="O1781" s="83">
        <f t="shared" si="20"/>
        <v>657.3377967</v>
      </c>
      <c r="P1781" s="83">
        <f t="shared" si="21"/>
        <v>0.1887274754</v>
      </c>
      <c r="Q1781" s="83">
        <f t="shared" si="22"/>
        <v>1</v>
      </c>
      <c r="R1781" s="86">
        <f t="shared" si="31"/>
        <v>186.9891378</v>
      </c>
      <c r="S1781" s="83" t="str">
        <f>min(R1781, offset(Sheet1!$K$9,B1781-1,0))</f>
        <v>#DIV/0!</v>
      </c>
      <c r="T1781" s="83">
        <f t="shared" si="30"/>
        <v>6637.650622</v>
      </c>
      <c r="U1781" s="83">
        <f t="shared" si="26"/>
        <v>0</v>
      </c>
      <c r="V1781" s="83" t="str">
        <f t="shared" si="27"/>
        <v>#DIV/0!</v>
      </c>
      <c r="W1781" s="83" t="str">
        <f t="shared" si="28"/>
        <v>#DIV/0!</v>
      </c>
    </row>
    <row r="1782" ht="12.75" customHeight="1">
      <c r="A1782" s="83">
        <f t="shared" si="29"/>
        <v>36.2</v>
      </c>
      <c r="B1782" s="83">
        <f>IF( ISERROR( MATCH(R1781,Sheet1!$K$9:$K$13,1) ), 1,  MATCH(R1781,Sheet1!$K$9:$K$13,1)+1)</f>
        <v>4</v>
      </c>
      <c r="C1782" s="94">
        <f>IF( ISERROR( MATCH(D1782,Sheet1!$B$25:$B$42) ), 1, MATCH(D1782,Sheet1!$B$25:$B$42))</f>
        <v>13</v>
      </c>
      <c r="D1782" s="83">
        <f>if(U1782, OFFSET(Sheet1!$P$9, 2*B1781-1, 0),T1781)</f>
        <v>6637.650622</v>
      </c>
      <c r="E1782" s="100">
        <f t="array" ref="E1782">index(Sheet1!$C$25:$H$42, C1782,B1782)</f>
        <v>183.1113845</v>
      </c>
      <c r="F1782" s="100">
        <f t="array" ref="F1782">index(Sheet1!$C$25:$H$42, C1782+1,B1782)</f>
        <v>197.1968757</v>
      </c>
      <c r="G1782" s="94">
        <f t="array" ref="G1782">index(Sheet1!$B$25:$B$42, C1782,1)</f>
        <v>6500</v>
      </c>
      <c r="H1782" s="94">
        <f t="array" ref="H1782">index(Sheet1!$B$25:$B$42, C1782+1,1)</f>
        <v>7000</v>
      </c>
      <c r="I1782" s="100">
        <f t="shared" si="17"/>
        <v>186.9891378</v>
      </c>
      <c r="J1782" s="100">
        <f t="array" ref="J1782">index(Sheet1!$F$47:$K$64, C1782,B1782)</f>
        <v>1289.79864</v>
      </c>
      <c r="K1782" s="100">
        <f t="array" ref="K1782">index(Sheet1!$F$47:$K$64, C1782+1,B1782)</f>
        <v>1168.21926</v>
      </c>
      <c r="L1782" s="102">
        <f t="shared" si="18"/>
        <v>1256.327686</v>
      </c>
      <c r="M1782" s="83">
        <f>L1782/( 0.5*Sheet1!$F$18/12)</f>
        <v>1204.746511</v>
      </c>
      <c r="N1782" s="83">
        <f t="shared" si="19"/>
        <v>0.3458933423</v>
      </c>
      <c r="O1782" s="83">
        <f t="shared" si="20"/>
        <v>657.5805873</v>
      </c>
      <c r="P1782" s="83">
        <f t="shared" si="21"/>
        <v>0.1887971827</v>
      </c>
      <c r="Q1782" s="83">
        <f t="shared" si="22"/>
        <v>1</v>
      </c>
      <c r="R1782" s="86">
        <f t="shared" si="31"/>
        <v>187.0236275</v>
      </c>
      <c r="S1782" s="83" t="str">
        <f>min(R1782, offset(Sheet1!$K$9,B1782-1,0))</f>
        <v>#DIV/0!</v>
      </c>
      <c r="T1782" s="83">
        <f t="shared" si="30"/>
        <v>6638.874922</v>
      </c>
      <c r="U1782" s="83">
        <f t="shared" si="26"/>
        <v>0</v>
      </c>
      <c r="V1782" s="83" t="str">
        <f t="shared" si="27"/>
        <v>#DIV/0!</v>
      </c>
      <c r="W1782" s="83" t="str">
        <f t="shared" si="28"/>
        <v>#DIV/0!</v>
      </c>
    </row>
    <row r="1783" ht="12.75" customHeight="1">
      <c r="A1783" s="83">
        <f t="shared" si="29"/>
        <v>36.22</v>
      </c>
      <c r="B1783" s="83">
        <f>IF( ISERROR( MATCH(R1782,Sheet1!$K$9:$K$13,1) ), 1,  MATCH(R1782,Sheet1!$K$9:$K$13,1)+1)</f>
        <v>4</v>
      </c>
      <c r="C1783" s="94">
        <f>IF( ISERROR( MATCH(D1783,Sheet1!$B$25:$B$42) ), 1, MATCH(D1783,Sheet1!$B$25:$B$42))</f>
        <v>13</v>
      </c>
      <c r="D1783" s="83">
        <f>if(U1783, OFFSET(Sheet1!$P$9, 2*B1782-1, 0),T1782)</f>
        <v>6638.874922</v>
      </c>
      <c r="E1783" s="100">
        <f t="array" ref="E1783">index(Sheet1!$C$25:$H$42, C1783,B1783)</f>
        <v>183.1113845</v>
      </c>
      <c r="F1783" s="100">
        <f t="array" ref="F1783">index(Sheet1!$C$25:$H$42, C1783+1,B1783)</f>
        <v>197.1968757</v>
      </c>
      <c r="G1783" s="94">
        <f t="array" ref="G1783">index(Sheet1!$B$25:$B$42, C1783,1)</f>
        <v>6500</v>
      </c>
      <c r="H1783" s="94">
        <f t="array" ref="H1783">index(Sheet1!$B$25:$B$42, C1783+1,1)</f>
        <v>7000</v>
      </c>
      <c r="I1783" s="100">
        <f t="shared" si="17"/>
        <v>187.0236275</v>
      </c>
      <c r="J1783" s="100">
        <f t="array" ref="J1783">index(Sheet1!$F$47:$K$64, C1783,B1783)</f>
        <v>1289.79864</v>
      </c>
      <c r="K1783" s="100">
        <f t="array" ref="K1783">index(Sheet1!$F$47:$K$64, C1783+1,B1783)</f>
        <v>1168.21926</v>
      </c>
      <c r="L1783" s="102">
        <f t="shared" si="18"/>
        <v>1256.029986</v>
      </c>
      <c r="M1783" s="83">
        <f>L1783/( 0.5*Sheet1!$F$18/12)</f>
        <v>1204.461034</v>
      </c>
      <c r="N1783" s="83">
        <f t="shared" si="19"/>
        <v>0.3458113794</v>
      </c>
      <c r="O1783" s="83">
        <f t="shared" si="20"/>
        <v>657.8231883</v>
      </c>
      <c r="P1783" s="83">
        <f t="shared" si="21"/>
        <v>0.1888668356</v>
      </c>
      <c r="Q1783" s="83">
        <f t="shared" si="22"/>
        <v>1</v>
      </c>
      <c r="R1783" s="86">
        <f t="shared" si="31"/>
        <v>187.058084</v>
      </c>
      <c r="S1783" s="83" t="str">
        <f>min(R1783, offset(Sheet1!$K$9,B1783-1,0))</f>
        <v>#DIV/0!</v>
      </c>
      <c r="T1783" s="83">
        <f t="shared" si="30"/>
        <v>6640.098041</v>
      </c>
      <c r="U1783" s="83">
        <f t="shared" si="26"/>
        <v>0</v>
      </c>
      <c r="V1783" s="83" t="str">
        <f t="shared" si="27"/>
        <v>#DIV/0!</v>
      </c>
      <c r="W1783" s="83" t="str">
        <f t="shared" si="28"/>
        <v>#DIV/0!</v>
      </c>
    </row>
    <row r="1784" ht="12.75" customHeight="1">
      <c r="A1784" s="83">
        <f t="shared" si="29"/>
        <v>36.24</v>
      </c>
      <c r="B1784" s="83">
        <f>IF( ISERROR( MATCH(R1783,Sheet1!$K$9:$K$13,1) ), 1,  MATCH(R1783,Sheet1!$K$9:$K$13,1)+1)</f>
        <v>4</v>
      </c>
      <c r="C1784" s="94">
        <f>IF( ISERROR( MATCH(D1784,Sheet1!$B$25:$B$42) ), 1, MATCH(D1784,Sheet1!$B$25:$B$42))</f>
        <v>13</v>
      </c>
      <c r="D1784" s="83">
        <f>if(U1784, OFFSET(Sheet1!$P$9, 2*B1783-1, 0),T1783)</f>
        <v>6640.098041</v>
      </c>
      <c r="E1784" s="100">
        <f t="array" ref="E1784">index(Sheet1!$C$25:$H$42, C1784,B1784)</f>
        <v>183.1113845</v>
      </c>
      <c r="F1784" s="100">
        <f t="array" ref="F1784">index(Sheet1!$C$25:$H$42, C1784+1,B1784)</f>
        <v>197.1968757</v>
      </c>
      <c r="G1784" s="94">
        <f t="array" ref="G1784">index(Sheet1!$B$25:$B$42, C1784,1)</f>
        <v>6500</v>
      </c>
      <c r="H1784" s="94">
        <f t="array" ref="H1784">index(Sheet1!$B$25:$B$42, C1784+1,1)</f>
        <v>7000</v>
      </c>
      <c r="I1784" s="100">
        <f t="shared" si="17"/>
        <v>187.058084</v>
      </c>
      <c r="J1784" s="100">
        <f t="array" ref="J1784">index(Sheet1!$F$47:$K$64, C1784,B1784)</f>
        <v>1289.79864</v>
      </c>
      <c r="K1784" s="100">
        <f t="array" ref="K1784">index(Sheet1!$F$47:$K$64, C1784+1,B1784)</f>
        <v>1168.21926</v>
      </c>
      <c r="L1784" s="102">
        <f t="shared" si="18"/>
        <v>1255.732574</v>
      </c>
      <c r="M1784" s="83">
        <f>L1784/( 0.5*Sheet1!$F$18/12)</f>
        <v>1204.175833</v>
      </c>
      <c r="N1784" s="83">
        <f t="shared" si="19"/>
        <v>0.3457294956</v>
      </c>
      <c r="O1784" s="83">
        <f t="shared" si="20"/>
        <v>658.0655999</v>
      </c>
      <c r="P1784" s="83">
        <f t="shared" si="21"/>
        <v>0.1889364341</v>
      </c>
      <c r="Q1784" s="83">
        <f t="shared" si="22"/>
        <v>1</v>
      </c>
      <c r="R1784" s="86">
        <f t="shared" si="31"/>
        <v>187.0925072</v>
      </c>
      <c r="S1784" s="83" t="str">
        <f>min(R1784, offset(Sheet1!$K$9,B1784-1,0))</f>
        <v>#DIV/0!</v>
      </c>
      <c r="T1784" s="83">
        <f t="shared" si="30"/>
        <v>6641.319979</v>
      </c>
      <c r="U1784" s="83">
        <f t="shared" si="26"/>
        <v>0</v>
      </c>
      <c r="V1784" s="83" t="str">
        <f t="shared" si="27"/>
        <v>#DIV/0!</v>
      </c>
      <c r="W1784" s="83" t="str">
        <f t="shared" si="28"/>
        <v>#DIV/0!</v>
      </c>
    </row>
    <row r="1785" ht="12.75" customHeight="1">
      <c r="A1785" s="83">
        <f t="shared" si="29"/>
        <v>36.26</v>
      </c>
      <c r="B1785" s="83">
        <f>IF( ISERROR( MATCH(R1784,Sheet1!$K$9:$K$13,1) ), 1,  MATCH(R1784,Sheet1!$K$9:$K$13,1)+1)</f>
        <v>4</v>
      </c>
      <c r="C1785" s="94">
        <f>IF( ISERROR( MATCH(D1785,Sheet1!$B$25:$B$42) ), 1, MATCH(D1785,Sheet1!$B$25:$B$42))</f>
        <v>13</v>
      </c>
      <c r="D1785" s="83">
        <f>if(U1785, OFFSET(Sheet1!$P$9, 2*B1784-1, 0),T1784)</f>
        <v>6641.319979</v>
      </c>
      <c r="E1785" s="100">
        <f t="array" ref="E1785">index(Sheet1!$C$25:$H$42, C1785,B1785)</f>
        <v>183.1113845</v>
      </c>
      <c r="F1785" s="100">
        <f t="array" ref="F1785">index(Sheet1!$C$25:$H$42, C1785+1,B1785)</f>
        <v>197.1968757</v>
      </c>
      <c r="G1785" s="94">
        <f t="array" ref="G1785">index(Sheet1!$B$25:$B$42, C1785,1)</f>
        <v>6500</v>
      </c>
      <c r="H1785" s="94">
        <f t="array" ref="H1785">index(Sheet1!$B$25:$B$42, C1785+1,1)</f>
        <v>7000</v>
      </c>
      <c r="I1785" s="100">
        <f t="shared" si="17"/>
        <v>187.0925072</v>
      </c>
      <c r="J1785" s="100">
        <f t="array" ref="J1785">index(Sheet1!$F$47:$K$64, C1785,B1785)</f>
        <v>1289.79864</v>
      </c>
      <c r="K1785" s="100">
        <f t="array" ref="K1785">index(Sheet1!$F$47:$K$64, C1785+1,B1785)</f>
        <v>1168.21926</v>
      </c>
      <c r="L1785" s="102">
        <f t="shared" si="18"/>
        <v>1255.435449</v>
      </c>
      <c r="M1785" s="83">
        <f>L1785/( 0.5*Sheet1!$F$18/12)</f>
        <v>1203.890907</v>
      </c>
      <c r="N1785" s="83">
        <f t="shared" si="19"/>
        <v>0.3456476909</v>
      </c>
      <c r="O1785" s="83">
        <f t="shared" si="20"/>
        <v>658.3078221</v>
      </c>
      <c r="P1785" s="83">
        <f t="shared" si="21"/>
        <v>0.1890059782</v>
      </c>
      <c r="Q1785" s="83">
        <f t="shared" si="22"/>
        <v>1</v>
      </c>
      <c r="R1785" s="86">
        <f t="shared" si="31"/>
        <v>187.1268972</v>
      </c>
      <c r="S1785" s="83" t="str">
        <f>min(R1785, offset(Sheet1!$K$9,B1785-1,0))</f>
        <v>#DIV/0!</v>
      </c>
      <c r="T1785" s="83">
        <f t="shared" si="30"/>
        <v>6642.540738</v>
      </c>
      <c r="U1785" s="83">
        <f t="shared" si="26"/>
        <v>0</v>
      </c>
      <c r="V1785" s="83" t="str">
        <f t="shared" si="27"/>
        <v>#DIV/0!</v>
      </c>
      <c r="W1785" s="83" t="str">
        <f t="shared" si="28"/>
        <v>#DIV/0!</v>
      </c>
    </row>
    <row r="1786" ht="12.75" customHeight="1">
      <c r="A1786" s="83">
        <f t="shared" si="29"/>
        <v>36.28</v>
      </c>
      <c r="B1786" s="83">
        <f>IF( ISERROR( MATCH(R1785,Sheet1!$K$9:$K$13,1) ), 1,  MATCH(R1785,Sheet1!$K$9:$K$13,1)+1)</f>
        <v>4</v>
      </c>
      <c r="C1786" s="94">
        <f>IF( ISERROR( MATCH(D1786,Sheet1!$B$25:$B$42) ), 1, MATCH(D1786,Sheet1!$B$25:$B$42))</f>
        <v>13</v>
      </c>
      <c r="D1786" s="83">
        <f>if(U1786, OFFSET(Sheet1!$P$9, 2*B1785-1, 0),T1785)</f>
        <v>6642.540738</v>
      </c>
      <c r="E1786" s="100">
        <f t="array" ref="E1786">index(Sheet1!$C$25:$H$42, C1786,B1786)</f>
        <v>183.1113845</v>
      </c>
      <c r="F1786" s="100">
        <f t="array" ref="F1786">index(Sheet1!$C$25:$H$42, C1786+1,B1786)</f>
        <v>197.1968757</v>
      </c>
      <c r="G1786" s="94">
        <f t="array" ref="G1786">index(Sheet1!$B$25:$B$42, C1786,1)</f>
        <v>6500</v>
      </c>
      <c r="H1786" s="94">
        <f t="array" ref="H1786">index(Sheet1!$B$25:$B$42, C1786+1,1)</f>
        <v>7000</v>
      </c>
      <c r="I1786" s="100">
        <f t="shared" si="17"/>
        <v>187.1268972</v>
      </c>
      <c r="J1786" s="100">
        <f t="array" ref="J1786">index(Sheet1!$F$47:$K$64, C1786,B1786)</f>
        <v>1289.79864</v>
      </c>
      <c r="K1786" s="100">
        <f t="array" ref="K1786">index(Sheet1!$F$47:$K$64, C1786+1,B1786)</f>
        <v>1168.21926</v>
      </c>
      <c r="L1786" s="102">
        <f t="shared" si="18"/>
        <v>1255.138611</v>
      </c>
      <c r="M1786" s="83">
        <f>L1786/( 0.5*Sheet1!$F$18/12)</f>
        <v>1203.606256</v>
      </c>
      <c r="N1786" s="83">
        <f t="shared" si="19"/>
        <v>0.3455659651</v>
      </c>
      <c r="O1786" s="83">
        <f t="shared" si="20"/>
        <v>658.549855</v>
      </c>
      <c r="P1786" s="83">
        <f t="shared" si="21"/>
        <v>0.189075468</v>
      </c>
      <c r="Q1786" s="83">
        <f t="shared" si="22"/>
        <v>1</v>
      </c>
      <c r="R1786" s="86">
        <f t="shared" si="31"/>
        <v>187.1612539</v>
      </c>
      <c r="S1786" s="83" t="str">
        <f>min(R1786, offset(Sheet1!$K$9,B1786-1,0))</f>
        <v>#DIV/0!</v>
      </c>
      <c r="T1786" s="83">
        <f t="shared" si="30"/>
        <v>6643.760319</v>
      </c>
      <c r="U1786" s="83">
        <f t="shared" si="26"/>
        <v>0</v>
      </c>
      <c r="V1786" s="83" t="str">
        <f t="shared" si="27"/>
        <v>#DIV/0!</v>
      </c>
      <c r="W1786" s="83" t="str">
        <f t="shared" si="28"/>
        <v>#DIV/0!</v>
      </c>
    </row>
    <row r="1787" ht="12.75" customHeight="1">
      <c r="A1787" s="83">
        <f t="shared" si="29"/>
        <v>36.3</v>
      </c>
      <c r="B1787" s="83">
        <f>IF( ISERROR( MATCH(R1786,Sheet1!$K$9:$K$13,1) ), 1,  MATCH(R1786,Sheet1!$K$9:$K$13,1)+1)</f>
        <v>4</v>
      </c>
      <c r="C1787" s="94">
        <f>IF( ISERROR( MATCH(D1787,Sheet1!$B$25:$B$42) ), 1, MATCH(D1787,Sheet1!$B$25:$B$42))</f>
        <v>13</v>
      </c>
      <c r="D1787" s="83">
        <f>if(U1787, OFFSET(Sheet1!$P$9, 2*B1786-1, 0),T1786)</f>
        <v>6643.760319</v>
      </c>
      <c r="E1787" s="100">
        <f t="array" ref="E1787">index(Sheet1!$C$25:$H$42, C1787,B1787)</f>
        <v>183.1113845</v>
      </c>
      <c r="F1787" s="100">
        <f t="array" ref="F1787">index(Sheet1!$C$25:$H$42, C1787+1,B1787)</f>
        <v>197.1968757</v>
      </c>
      <c r="G1787" s="94">
        <f t="array" ref="G1787">index(Sheet1!$B$25:$B$42, C1787,1)</f>
        <v>6500</v>
      </c>
      <c r="H1787" s="94">
        <f t="array" ref="H1787">index(Sheet1!$B$25:$B$42, C1787+1,1)</f>
        <v>7000</v>
      </c>
      <c r="I1787" s="100">
        <f t="shared" si="17"/>
        <v>187.1612539</v>
      </c>
      <c r="J1787" s="100">
        <f t="array" ref="J1787">index(Sheet1!$F$47:$K$64, C1787,B1787)</f>
        <v>1289.79864</v>
      </c>
      <c r="K1787" s="100">
        <f t="array" ref="K1787">index(Sheet1!$F$47:$K$64, C1787+1,B1787)</f>
        <v>1168.21926</v>
      </c>
      <c r="L1787" s="102">
        <f t="shared" si="18"/>
        <v>1254.842059</v>
      </c>
      <c r="M1787" s="83">
        <f>L1787/( 0.5*Sheet1!$F$18/12)</f>
        <v>1203.32188</v>
      </c>
      <c r="N1787" s="83">
        <f t="shared" si="19"/>
        <v>0.3454843182</v>
      </c>
      <c r="O1787" s="83">
        <f t="shared" si="20"/>
        <v>658.7916987</v>
      </c>
      <c r="P1787" s="83">
        <f t="shared" si="21"/>
        <v>0.1891449034</v>
      </c>
      <c r="Q1787" s="83">
        <f t="shared" si="22"/>
        <v>1</v>
      </c>
      <c r="R1787" s="86">
        <f t="shared" si="31"/>
        <v>187.1955775</v>
      </c>
      <c r="S1787" s="83" t="str">
        <f>min(R1787, offset(Sheet1!$K$9,B1787-1,0))</f>
        <v>#DIV/0!</v>
      </c>
      <c r="T1787" s="83">
        <f t="shared" si="30"/>
        <v>6644.978722</v>
      </c>
      <c r="U1787" s="83">
        <f t="shared" si="26"/>
        <v>0</v>
      </c>
      <c r="V1787" s="83" t="str">
        <f t="shared" si="27"/>
        <v>#DIV/0!</v>
      </c>
      <c r="W1787" s="83" t="str">
        <f t="shared" si="28"/>
        <v>#DIV/0!</v>
      </c>
    </row>
    <row r="1788" ht="12.75" customHeight="1">
      <c r="A1788" s="83">
        <f t="shared" si="29"/>
        <v>36.32</v>
      </c>
      <c r="B1788" s="83">
        <f>IF( ISERROR( MATCH(R1787,Sheet1!$K$9:$K$13,1) ), 1,  MATCH(R1787,Sheet1!$K$9:$K$13,1)+1)</f>
        <v>4</v>
      </c>
      <c r="C1788" s="94">
        <f>IF( ISERROR( MATCH(D1788,Sheet1!$B$25:$B$42) ), 1, MATCH(D1788,Sheet1!$B$25:$B$42))</f>
        <v>13</v>
      </c>
      <c r="D1788" s="83">
        <f>if(U1788, OFFSET(Sheet1!$P$9, 2*B1787-1, 0),T1787)</f>
        <v>6644.978722</v>
      </c>
      <c r="E1788" s="100">
        <f t="array" ref="E1788">index(Sheet1!$C$25:$H$42, C1788,B1788)</f>
        <v>183.1113845</v>
      </c>
      <c r="F1788" s="100">
        <f t="array" ref="F1788">index(Sheet1!$C$25:$H$42, C1788+1,B1788)</f>
        <v>197.1968757</v>
      </c>
      <c r="G1788" s="94">
        <f t="array" ref="G1788">index(Sheet1!$B$25:$B$42, C1788,1)</f>
        <v>6500</v>
      </c>
      <c r="H1788" s="94">
        <f t="array" ref="H1788">index(Sheet1!$B$25:$B$42, C1788+1,1)</f>
        <v>7000</v>
      </c>
      <c r="I1788" s="100">
        <f t="shared" si="17"/>
        <v>187.1955775</v>
      </c>
      <c r="J1788" s="100">
        <f t="array" ref="J1788">index(Sheet1!$F$47:$K$64, C1788,B1788)</f>
        <v>1289.79864</v>
      </c>
      <c r="K1788" s="100">
        <f t="array" ref="K1788">index(Sheet1!$F$47:$K$64, C1788+1,B1788)</f>
        <v>1168.21926</v>
      </c>
      <c r="L1788" s="102">
        <f t="shared" si="18"/>
        <v>1254.545794</v>
      </c>
      <c r="M1788" s="83">
        <f>L1788/( 0.5*Sheet1!$F$18/12)</f>
        <v>1203.037779</v>
      </c>
      <c r="N1788" s="83">
        <f t="shared" si="19"/>
        <v>0.3454027501</v>
      </c>
      <c r="O1788" s="83">
        <f t="shared" si="20"/>
        <v>659.0333532</v>
      </c>
      <c r="P1788" s="83">
        <f t="shared" si="21"/>
        <v>0.1892142846</v>
      </c>
      <c r="Q1788" s="83">
        <f t="shared" si="22"/>
        <v>1</v>
      </c>
      <c r="R1788" s="86">
        <f t="shared" si="31"/>
        <v>187.229868</v>
      </c>
      <c r="S1788" s="83" t="str">
        <f>min(R1788, offset(Sheet1!$K$9,B1788-1,0))</f>
        <v>#DIV/0!</v>
      </c>
      <c r="T1788" s="83">
        <f t="shared" si="30"/>
        <v>6646.195948</v>
      </c>
      <c r="U1788" s="83">
        <f t="shared" si="26"/>
        <v>0</v>
      </c>
      <c r="V1788" s="83" t="str">
        <f t="shared" si="27"/>
        <v>#DIV/0!</v>
      </c>
      <c r="W1788" s="83" t="str">
        <f t="shared" si="28"/>
        <v>#DIV/0!</v>
      </c>
    </row>
    <row r="1789" ht="12.75" customHeight="1">
      <c r="A1789" s="83">
        <f t="shared" si="29"/>
        <v>36.34</v>
      </c>
      <c r="B1789" s="83">
        <f>IF( ISERROR( MATCH(R1788,Sheet1!$K$9:$K$13,1) ), 1,  MATCH(R1788,Sheet1!$K$9:$K$13,1)+1)</f>
        <v>4</v>
      </c>
      <c r="C1789" s="94">
        <f>IF( ISERROR( MATCH(D1789,Sheet1!$B$25:$B$42) ), 1, MATCH(D1789,Sheet1!$B$25:$B$42))</f>
        <v>13</v>
      </c>
      <c r="D1789" s="83">
        <f>if(U1789, OFFSET(Sheet1!$P$9, 2*B1788-1, 0),T1788)</f>
        <v>6646.195948</v>
      </c>
      <c r="E1789" s="100">
        <f t="array" ref="E1789">index(Sheet1!$C$25:$H$42, C1789,B1789)</f>
        <v>183.1113845</v>
      </c>
      <c r="F1789" s="100">
        <f t="array" ref="F1789">index(Sheet1!$C$25:$H$42, C1789+1,B1789)</f>
        <v>197.1968757</v>
      </c>
      <c r="G1789" s="94">
        <f t="array" ref="G1789">index(Sheet1!$B$25:$B$42, C1789,1)</f>
        <v>6500</v>
      </c>
      <c r="H1789" s="94">
        <f t="array" ref="H1789">index(Sheet1!$B$25:$B$42, C1789+1,1)</f>
        <v>7000</v>
      </c>
      <c r="I1789" s="100">
        <f t="shared" si="17"/>
        <v>187.229868</v>
      </c>
      <c r="J1789" s="100">
        <f t="array" ref="J1789">index(Sheet1!$F$47:$K$64, C1789,B1789)</f>
        <v>1289.79864</v>
      </c>
      <c r="K1789" s="100">
        <f t="array" ref="K1789">index(Sheet1!$F$47:$K$64, C1789+1,B1789)</f>
        <v>1168.21926</v>
      </c>
      <c r="L1789" s="102">
        <f t="shared" si="18"/>
        <v>1254.249815</v>
      </c>
      <c r="M1789" s="83">
        <f>L1789/( 0.5*Sheet1!$F$18/12)</f>
        <v>1202.753951</v>
      </c>
      <c r="N1789" s="83">
        <f t="shared" si="19"/>
        <v>0.3453212608</v>
      </c>
      <c r="O1789" s="83">
        <f t="shared" si="20"/>
        <v>659.2748186</v>
      </c>
      <c r="P1789" s="83">
        <f t="shared" si="21"/>
        <v>0.1892836114</v>
      </c>
      <c r="Q1789" s="83">
        <f t="shared" si="22"/>
        <v>1</v>
      </c>
      <c r="R1789" s="86">
        <f t="shared" si="31"/>
        <v>187.2641254</v>
      </c>
      <c r="S1789" s="83" t="str">
        <f>min(R1789, offset(Sheet1!$K$9,B1789-1,0))</f>
        <v>#DIV/0!</v>
      </c>
      <c r="T1789" s="83">
        <f t="shared" si="30"/>
        <v>6647.411999</v>
      </c>
      <c r="U1789" s="83">
        <f t="shared" si="26"/>
        <v>0</v>
      </c>
      <c r="V1789" s="83" t="str">
        <f t="shared" si="27"/>
        <v>#DIV/0!</v>
      </c>
      <c r="W1789" s="83" t="str">
        <f t="shared" si="28"/>
        <v>#DIV/0!</v>
      </c>
    </row>
    <row r="1790" ht="12.75" customHeight="1">
      <c r="A1790" s="83">
        <f t="shared" si="29"/>
        <v>36.36</v>
      </c>
      <c r="B1790" s="83">
        <f>IF( ISERROR( MATCH(R1789,Sheet1!$K$9:$K$13,1) ), 1,  MATCH(R1789,Sheet1!$K$9:$K$13,1)+1)</f>
        <v>4</v>
      </c>
      <c r="C1790" s="94">
        <f>IF( ISERROR( MATCH(D1790,Sheet1!$B$25:$B$42) ), 1, MATCH(D1790,Sheet1!$B$25:$B$42))</f>
        <v>13</v>
      </c>
      <c r="D1790" s="83">
        <f>if(U1790, OFFSET(Sheet1!$P$9, 2*B1789-1, 0),T1789)</f>
        <v>6647.411999</v>
      </c>
      <c r="E1790" s="100">
        <f t="array" ref="E1790">index(Sheet1!$C$25:$H$42, C1790,B1790)</f>
        <v>183.1113845</v>
      </c>
      <c r="F1790" s="100">
        <f t="array" ref="F1790">index(Sheet1!$C$25:$H$42, C1790+1,B1790)</f>
        <v>197.1968757</v>
      </c>
      <c r="G1790" s="94">
        <f t="array" ref="G1790">index(Sheet1!$B$25:$B$42, C1790,1)</f>
        <v>6500</v>
      </c>
      <c r="H1790" s="94">
        <f t="array" ref="H1790">index(Sheet1!$B$25:$B$42, C1790+1,1)</f>
        <v>7000</v>
      </c>
      <c r="I1790" s="100">
        <f t="shared" si="17"/>
        <v>187.2641254</v>
      </c>
      <c r="J1790" s="100">
        <f t="array" ref="J1790">index(Sheet1!$F$47:$K$64, C1790,B1790)</f>
        <v>1289.79864</v>
      </c>
      <c r="K1790" s="100">
        <f t="array" ref="K1790">index(Sheet1!$F$47:$K$64, C1790+1,B1790)</f>
        <v>1168.21926</v>
      </c>
      <c r="L1790" s="102">
        <f t="shared" si="18"/>
        <v>1253.954121</v>
      </c>
      <c r="M1790" s="83">
        <f>L1790/( 0.5*Sheet1!$F$18/12)</f>
        <v>1202.470398</v>
      </c>
      <c r="N1790" s="83">
        <f t="shared" si="19"/>
        <v>0.3452398502</v>
      </c>
      <c r="O1790" s="83">
        <f t="shared" si="20"/>
        <v>659.5160951</v>
      </c>
      <c r="P1790" s="83">
        <f t="shared" si="21"/>
        <v>0.189352884</v>
      </c>
      <c r="Q1790" s="83">
        <f t="shared" si="22"/>
        <v>1</v>
      </c>
      <c r="R1790" s="86">
        <f t="shared" si="31"/>
        <v>187.2983496</v>
      </c>
      <c r="S1790" s="83" t="str">
        <f>min(R1790, offset(Sheet1!$K$9,B1790-1,0))</f>
        <v>#DIV/0!</v>
      </c>
      <c r="T1790" s="83">
        <f t="shared" si="30"/>
        <v>6648.626876</v>
      </c>
      <c r="U1790" s="83">
        <f t="shared" si="26"/>
        <v>0</v>
      </c>
      <c r="V1790" s="83" t="str">
        <f t="shared" si="27"/>
        <v>#DIV/0!</v>
      </c>
      <c r="W1790" s="83" t="str">
        <f t="shared" si="28"/>
        <v>#DIV/0!</v>
      </c>
    </row>
    <row r="1791" ht="12.75" customHeight="1">
      <c r="A1791" s="83">
        <f t="shared" si="29"/>
        <v>36.38</v>
      </c>
      <c r="B1791" s="83">
        <f>IF( ISERROR( MATCH(R1790,Sheet1!$K$9:$K$13,1) ), 1,  MATCH(R1790,Sheet1!$K$9:$K$13,1)+1)</f>
        <v>4</v>
      </c>
      <c r="C1791" s="94">
        <f>IF( ISERROR( MATCH(D1791,Sheet1!$B$25:$B$42) ), 1, MATCH(D1791,Sheet1!$B$25:$B$42))</f>
        <v>13</v>
      </c>
      <c r="D1791" s="83">
        <f>if(U1791, OFFSET(Sheet1!$P$9, 2*B1790-1, 0),T1790)</f>
        <v>6648.626876</v>
      </c>
      <c r="E1791" s="100">
        <f t="array" ref="E1791">index(Sheet1!$C$25:$H$42, C1791,B1791)</f>
        <v>183.1113845</v>
      </c>
      <c r="F1791" s="100">
        <f t="array" ref="F1791">index(Sheet1!$C$25:$H$42, C1791+1,B1791)</f>
        <v>197.1968757</v>
      </c>
      <c r="G1791" s="94">
        <f t="array" ref="G1791">index(Sheet1!$B$25:$B$42, C1791,1)</f>
        <v>6500</v>
      </c>
      <c r="H1791" s="94">
        <f t="array" ref="H1791">index(Sheet1!$B$25:$B$42, C1791+1,1)</f>
        <v>7000</v>
      </c>
      <c r="I1791" s="100">
        <f t="shared" si="17"/>
        <v>187.2983496</v>
      </c>
      <c r="J1791" s="100">
        <f t="array" ref="J1791">index(Sheet1!$F$47:$K$64, C1791,B1791)</f>
        <v>1289.79864</v>
      </c>
      <c r="K1791" s="100">
        <f t="array" ref="K1791">index(Sheet1!$F$47:$K$64, C1791+1,B1791)</f>
        <v>1168.21926</v>
      </c>
      <c r="L1791" s="102">
        <f t="shared" si="18"/>
        <v>1253.658713</v>
      </c>
      <c r="M1791" s="83">
        <f>L1791/( 0.5*Sheet1!$F$18/12)</f>
        <v>1202.187119</v>
      </c>
      <c r="N1791" s="83">
        <f t="shared" si="19"/>
        <v>0.3451585182</v>
      </c>
      <c r="O1791" s="83">
        <f t="shared" si="20"/>
        <v>659.7571826</v>
      </c>
      <c r="P1791" s="83">
        <f t="shared" si="21"/>
        <v>0.1894221024</v>
      </c>
      <c r="Q1791" s="83">
        <f t="shared" si="22"/>
        <v>1</v>
      </c>
      <c r="R1791" s="86">
        <f t="shared" si="31"/>
        <v>187.3325409</v>
      </c>
      <c r="S1791" s="83" t="str">
        <f>min(R1791, offset(Sheet1!$K$9,B1791-1,0))</f>
        <v>#DIV/0!</v>
      </c>
      <c r="T1791" s="83">
        <f t="shared" si="30"/>
        <v>6649.84058</v>
      </c>
      <c r="U1791" s="83">
        <f t="shared" si="26"/>
        <v>0</v>
      </c>
      <c r="V1791" s="83" t="str">
        <f t="shared" si="27"/>
        <v>#DIV/0!</v>
      </c>
      <c r="W1791" s="83" t="str">
        <f t="shared" si="28"/>
        <v>#DIV/0!</v>
      </c>
    </row>
    <row r="1792" ht="12.75" customHeight="1">
      <c r="A1792" s="83">
        <f t="shared" si="29"/>
        <v>36.4</v>
      </c>
      <c r="B1792" s="83">
        <f>IF( ISERROR( MATCH(R1791,Sheet1!$K$9:$K$13,1) ), 1,  MATCH(R1791,Sheet1!$K$9:$K$13,1)+1)</f>
        <v>4</v>
      </c>
      <c r="C1792" s="94">
        <f>IF( ISERROR( MATCH(D1792,Sheet1!$B$25:$B$42) ), 1, MATCH(D1792,Sheet1!$B$25:$B$42))</f>
        <v>13</v>
      </c>
      <c r="D1792" s="83">
        <f>if(U1792, OFFSET(Sheet1!$P$9, 2*B1791-1, 0),T1791)</f>
        <v>6649.84058</v>
      </c>
      <c r="E1792" s="100">
        <f t="array" ref="E1792">index(Sheet1!$C$25:$H$42, C1792,B1792)</f>
        <v>183.1113845</v>
      </c>
      <c r="F1792" s="100">
        <f t="array" ref="F1792">index(Sheet1!$C$25:$H$42, C1792+1,B1792)</f>
        <v>197.1968757</v>
      </c>
      <c r="G1792" s="94">
        <f t="array" ref="G1792">index(Sheet1!$B$25:$B$42, C1792,1)</f>
        <v>6500</v>
      </c>
      <c r="H1792" s="94">
        <f t="array" ref="H1792">index(Sheet1!$B$25:$B$42, C1792+1,1)</f>
        <v>7000</v>
      </c>
      <c r="I1792" s="100">
        <f t="shared" si="17"/>
        <v>187.3325409</v>
      </c>
      <c r="J1792" s="100">
        <f t="array" ref="J1792">index(Sheet1!$F$47:$K$64, C1792,B1792)</f>
        <v>1289.79864</v>
      </c>
      <c r="K1792" s="100">
        <f t="array" ref="K1792">index(Sheet1!$F$47:$K$64, C1792+1,B1792)</f>
        <v>1168.21926</v>
      </c>
      <c r="L1792" s="102">
        <f t="shared" si="18"/>
        <v>1253.36359</v>
      </c>
      <c r="M1792" s="83">
        <f>L1792/( 0.5*Sheet1!$F$18/12)</f>
        <v>1201.904113</v>
      </c>
      <c r="N1792" s="83">
        <f t="shared" si="19"/>
        <v>0.3450772647</v>
      </c>
      <c r="O1792" s="83">
        <f t="shared" si="20"/>
        <v>659.9980813</v>
      </c>
      <c r="P1792" s="83">
        <f t="shared" si="21"/>
        <v>0.1894912665</v>
      </c>
      <c r="Q1792" s="83">
        <f t="shared" si="22"/>
        <v>1</v>
      </c>
      <c r="R1792" s="86">
        <f t="shared" si="31"/>
        <v>187.3666991</v>
      </c>
      <c r="S1792" s="83" t="str">
        <f>min(R1792, offset(Sheet1!$K$9,B1792-1,0))</f>
        <v>#DIV/0!</v>
      </c>
      <c r="T1792" s="83">
        <f t="shared" si="30"/>
        <v>6651.053111</v>
      </c>
      <c r="U1792" s="83">
        <f t="shared" si="26"/>
        <v>0</v>
      </c>
      <c r="V1792" s="83" t="str">
        <f t="shared" si="27"/>
        <v>#DIV/0!</v>
      </c>
      <c r="W1792" s="83" t="str">
        <f t="shared" si="28"/>
        <v>#DIV/0!</v>
      </c>
    </row>
    <row r="1793" ht="12.75" customHeight="1">
      <c r="A1793" s="83">
        <f t="shared" si="29"/>
        <v>36.42</v>
      </c>
      <c r="B1793" s="83">
        <f>IF( ISERROR( MATCH(R1792,Sheet1!$K$9:$K$13,1) ), 1,  MATCH(R1792,Sheet1!$K$9:$K$13,1)+1)</f>
        <v>4</v>
      </c>
      <c r="C1793" s="94">
        <f>IF( ISERROR( MATCH(D1793,Sheet1!$B$25:$B$42) ), 1, MATCH(D1793,Sheet1!$B$25:$B$42))</f>
        <v>13</v>
      </c>
      <c r="D1793" s="83">
        <f>if(U1793, OFFSET(Sheet1!$P$9, 2*B1792-1, 0),T1792)</f>
        <v>6651.053111</v>
      </c>
      <c r="E1793" s="100">
        <f t="array" ref="E1793">index(Sheet1!$C$25:$H$42, C1793,B1793)</f>
        <v>183.1113845</v>
      </c>
      <c r="F1793" s="100">
        <f t="array" ref="F1793">index(Sheet1!$C$25:$H$42, C1793+1,B1793)</f>
        <v>197.1968757</v>
      </c>
      <c r="G1793" s="94">
        <f t="array" ref="G1793">index(Sheet1!$B$25:$B$42, C1793,1)</f>
        <v>6500</v>
      </c>
      <c r="H1793" s="94">
        <f t="array" ref="H1793">index(Sheet1!$B$25:$B$42, C1793+1,1)</f>
        <v>7000</v>
      </c>
      <c r="I1793" s="100">
        <f t="shared" si="17"/>
        <v>187.3666991</v>
      </c>
      <c r="J1793" s="100">
        <f t="array" ref="J1793">index(Sheet1!$F$47:$K$64, C1793,B1793)</f>
        <v>1289.79864</v>
      </c>
      <c r="K1793" s="100">
        <f t="array" ref="K1793">index(Sheet1!$F$47:$K$64, C1793+1,B1793)</f>
        <v>1168.21926</v>
      </c>
      <c r="L1793" s="102">
        <f t="shared" si="18"/>
        <v>1253.068753</v>
      </c>
      <c r="M1793" s="83">
        <f>L1793/( 0.5*Sheet1!$F$18/12)</f>
        <v>1201.621381</v>
      </c>
      <c r="N1793" s="83">
        <f t="shared" si="19"/>
        <v>0.3449960898</v>
      </c>
      <c r="O1793" s="83">
        <f t="shared" si="20"/>
        <v>660.2387912</v>
      </c>
      <c r="P1793" s="83">
        <f t="shared" si="21"/>
        <v>0.1895603765</v>
      </c>
      <c r="Q1793" s="83">
        <f t="shared" si="22"/>
        <v>1</v>
      </c>
      <c r="R1793" s="86">
        <f t="shared" si="31"/>
        <v>187.4008243</v>
      </c>
      <c r="S1793" s="83" t="str">
        <f>min(R1793, offset(Sheet1!$K$9,B1793-1,0))</f>
        <v>#DIV/0!</v>
      </c>
      <c r="T1793" s="83">
        <f t="shared" si="30"/>
        <v>6652.264471</v>
      </c>
      <c r="U1793" s="83">
        <f t="shared" si="26"/>
        <v>0</v>
      </c>
      <c r="V1793" s="83" t="str">
        <f t="shared" si="27"/>
        <v>#DIV/0!</v>
      </c>
      <c r="W1793" s="83" t="str">
        <f t="shared" si="28"/>
        <v>#DIV/0!</v>
      </c>
    </row>
    <row r="1794" ht="12.75" customHeight="1">
      <c r="A1794" s="83">
        <f t="shared" si="29"/>
        <v>36.44</v>
      </c>
      <c r="B1794" s="83">
        <f>IF( ISERROR( MATCH(R1793,Sheet1!$K$9:$K$13,1) ), 1,  MATCH(R1793,Sheet1!$K$9:$K$13,1)+1)</f>
        <v>4</v>
      </c>
      <c r="C1794" s="94">
        <f>IF( ISERROR( MATCH(D1794,Sheet1!$B$25:$B$42) ), 1, MATCH(D1794,Sheet1!$B$25:$B$42))</f>
        <v>13</v>
      </c>
      <c r="D1794" s="83">
        <f>if(U1794, OFFSET(Sheet1!$P$9, 2*B1793-1, 0),T1793)</f>
        <v>6652.264471</v>
      </c>
      <c r="E1794" s="100">
        <f t="array" ref="E1794">index(Sheet1!$C$25:$H$42, C1794,B1794)</f>
        <v>183.1113845</v>
      </c>
      <c r="F1794" s="100">
        <f t="array" ref="F1794">index(Sheet1!$C$25:$H$42, C1794+1,B1794)</f>
        <v>197.1968757</v>
      </c>
      <c r="G1794" s="94">
        <f t="array" ref="G1794">index(Sheet1!$B$25:$B$42, C1794,1)</f>
        <v>6500</v>
      </c>
      <c r="H1794" s="94">
        <f t="array" ref="H1794">index(Sheet1!$B$25:$B$42, C1794+1,1)</f>
        <v>7000</v>
      </c>
      <c r="I1794" s="100">
        <f t="shared" si="17"/>
        <v>187.4008243</v>
      </c>
      <c r="J1794" s="100">
        <f t="array" ref="J1794">index(Sheet1!$F$47:$K$64, C1794,B1794)</f>
        <v>1289.79864</v>
      </c>
      <c r="K1794" s="100">
        <f t="array" ref="K1794">index(Sheet1!$F$47:$K$64, C1794+1,B1794)</f>
        <v>1168.21926</v>
      </c>
      <c r="L1794" s="102">
        <f t="shared" si="18"/>
        <v>1252.7742</v>
      </c>
      <c r="M1794" s="83">
        <f>L1794/( 0.5*Sheet1!$F$18/12)</f>
        <v>1201.338921</v>
      </c>
      <c r="N1794" s="83">
        <f t="shared" si="19"/>
        <v>0.3449149932</v>
      </c>
      <c r="O1794" s="83">
        <f t="shared" si="20"/>
        <v>660.4793125</v>
      </c>
      <c r="P1794" s="83">
        <f t="shared" si="21"/>
        <v>0.1896294322</v>
      </c>
      <c r="Q1794" s="83">
        <f t="shared" si="22"/>
        <v>1</v>
      </c>
      <c r="R1794" s="86">
        <f t="shared" si="31"/>
        <v>187.4349165</v>
      </c>
      <c r="S1794" s="83" t="str">
        <f>min(R1794, offset(Sheet1!$K$9,B1794-1,0))</f>
        <v>#DIV/0!</v>
      </c>
      <c r="T1794" s="83">
        <f t="shared" si="30"/>
        <v>6653.474661</v>
      </c>
      <c r="U1794" s="83">
        <f t="shared" si="26"/>
        <v>0</v>
      </c>
      <c r="V1794" s="83" t="str">
        <f t="shared" si="27"/>
        <v>#DIV/0!</v>
      </c>
      <c r="W1794" s="83" t="str">
        <f t="shared" si="28"/>
        <v>#DIV/0!</v>
      </c>
    </row>
    <row r="1795" ht="12.75" customHeight="1">
      <c r="A1795" s="83">
        <f t="shared" si="29"/>
        <v>36.46</v>
      </c>
      <c r="B1795" s="83">
        <f>IF( ISERROR( MATCH(R1794,Sheet1!$K$9:$K$13,1) ), 1,  MATCH(R1794,Sheet1!$K$9:$K$13,1)+1)</f>
        <v>4</v>
      </c>
      <c r="C1795" s="94">
        <f>IF( ISERROR( MATCH(D1795,Sheet1!$B$25:$B$42) ), 1, MATCH(D1795,Sheet1!$B$25:$B$42))</f>
        <v>13</v>
      </c>
      <c r="D1795" s="83">
        <f>if(U1795, OFFSET(Sheet1!$P$9, 2*B1794-1, 0),T1794)</f>
        <v>6653.474661</v>
      </c>
      <c r="E1795" s="100">
        <f t="array" ref="E1795">index(Sheet1!$C$25:$H$42, C1795,B1795)</f>
        <v>183.1113845</v>
      </c>
      <c r="F1795" s="100">
        <f t="array" ref="F1795">index(Sheet1!$C$25:$H$42, C1795+1,B1795)</f>
        <v>197.1968757</v>
      </c>
      <c r="G1795" s="94">
        <f t="array" ref="G1795">index(Sheet1!$B$25:$B$42, C1795,1)</f>
        <v>6500</v>
      </c>
      <c r="H1795" s="94">
        <f t="array" ref="H1795">index(Sheet1!$B$25:$B$42, C1795+1,1)</f>
        <v>7000</v>
      </c>
      <c r="I1795" s="100">
        <f t="shared" si="17"/>
        <v>187.4349165</v>
      </c>
      <c r="J1795" s="100">
        <f t="array" ref="J1795">index(Sheet1!$F$47:$K$64, C1795,B1795)</f>
        <v>1289.79864</v>
      </c>
      <c r="K1795" s="100">
        <f t="array" ref="K1795">index(Sheet1!$F$47:$K$64, C1795+1,B1795)</f>
        <v>1168.21926</v>
      </c>
      <c r="L1795" s="102">
        <f t="shared" si="18"/>
        <v>1252.479932</v>
      </c>
      <c r="M1795" s="83">
        <f>L1795/( 0.5*Sheet1!$F$18/12)</f>
        <v>1201.056735</v>
      </c>
      <c r="N1795" s="83">
        <f t="shared" si="19"/>
        <v>0.344833975</v>
      </c>
      <c r="O1795" s="83">
        <f t="shared" si="20"/>
        <v>660.7196451</v>
      </c>
      <c r="P1795" s="83">
        <f t="shared" si="21"/>
        <v>0.1896984339</v>
      </c>
      <c r="Q1795" s="83">
        <f t="shared" si="22"/>
        <v>1</v>
      </c>
      <c r="R1795" s="86">
        <f t="shared" si="31"/>
        <v>187.4689758</v>
      </c>
      <c r="S1795" s="83" t="str">
        <f>min(R1795, offset(Sheet1!$K$9,B1795-1,0))</f>
        <v>#DIV/0!</v>
      </c>
      <c r="T1795" s="83">
        <f t="shared" si="30"/>
        <v>6654.683682</v>
      </c>
      <c r="U1795" s="83">
        <f t="shared" si="26"/>
        <v>0</v>
      </c>
      <c r="V1795" s="83" t="str">
        <f t="shared" si="27"/>
        <v>#DIV/0!</v>
      </c>
      <c r="W1795" s="83" t="str">
        <f t="shared" si="28"/>
        <v>#DIV/0!</v>
      </c>
    </row>
    <row r="1796" ht="12.75" customHeight="1">
      <c r="A1796" s="83">
        <f t="shared" si="29"/>
        <v>36.48</v>
      </c>
      <c r="B1796" s="83">
        <f>IF( ISERROR( MATCH(R1795,Sheet1!$K$9:$K$13,1) ), 1,  MATCH(R1795,Sheet1!$K$9:$K$13,1)+1)</f>
        <v>4</v>
      </c>
      <c r="C1796" s="94">
        <f>IF( ISERROR( MATCH(D1796,Sheet1!$B$25:$B$42) ), 1, MATCH(D1796,Sheet1!$B$25:$B$42))</f>
        <v>13</v>
      </c>
      <c r="D1796" s="83">
        <f>if(U1796, OFFSET(Sheet1!$P$9, 2*B1795-1, 0),T1795)</f>
        <v>6654.683682</v>
      </c>
      <c r="E1796" s="100">
        <f t="array" ref="E1796">index(Sheet1!$C$25:$H$42, C1796,B1796)</f>
        <v>183.1113845</v>
      </c>
      <c r="F1796" s="100">
        <f t="array" ref="F1796">index(Sheet1!$C$25:$H$42, C1796+1,B1796)</f>
        <v>197.1968757</v>
      </c>
      <c r="G1796" s="94">
        <f t="array" ref="G1796">index(Sheet1!$B$25:$B$42, C1796,1)</f>
        <v>6500</v>
      </c>
      <c r="H1796" s="94">
        <f t="array" ref="H1796">index(Sheet1!$B$25:$B$42, C1796+1,1)</f>
        <v>7000</v>
      </c>
      <c r="I1796" s="100">
        <f t="shared" si="17"/>
        <v>187.4689758</v>
      </c>
      <c r="J1796" s="100">
        <f t="array" ref="J1796">index(Sheet1!$F$47:$K$64, C1796,B1796)</f>
        <v>1289.79864</v>
      </c>
      <c r="K1796" s="100">
        <f t="array" ref="K1796">index(Sheet1!$F$47:$K$64, C1796+1,B1796)</f>
        <v>1168.21926</v>
      </c>
      <c r="L1796" s="102">
        <f t="shared" si="18"/>
        <v>1252.185948</v>
      </c>
      <c r="M1796" s="83">
        <f>L1796/( 0.5*Sheet1!$F$18/12)</f>
        <v>1200.774821</v>
      </c>
      <c r="N1796" s="83">
        <f t="shared" si="19"/>
        <v>0.344753035</v>
      </c>
      <c r="O1796" s="83">
        <f t="shared" si="20"/>
        <v>660.9597892</v>
      </c>
      <c r="P1796" s="83">
        <f t="shared" si="21"/>
        <v>0.1897673813</v>
      </c>
      <c r="Q1796" s="83">
        <f t="shared" si="22"/>
        <v>1</v>
      </c>
      <c r="R1796" s="86">
        <f t="shared" si="31"/>
        <v>187.5030022</v>
      </c>
      <c r="S1796" s="83" t="str">
        <f>min(R1796, offset(Sheet1!$K$9,B1796-1,0))</f>
        <v>#DIV/0!</v>
      </c>
      <c r="T1796" s="83">
        <f t="shared" si="30"/>
        <v>6655.891535</v>
      </c>
      <c r="U1796" s="83">
        <f t="shared" si="26"/>
        <v>0</v>
      </c>
      <c r="V1796" s="83" t="str">
        <f t="shared" si="27"/>
        <v>#DIV/0!</v>
      </c>
      <c r="W1796" s="83" t="str">
        <f t="shared" si="28"/>
        <v>#DIV/0!</v>
      </c>
    </row>
    <row r="1797" ht="12.75" customHeight="1">
      <c r="A1797" s="83">
        <f t="shared" si="29"/>
        <v>36.5</v>
      </c>
      <c r="B1797" s="83">
        <f>IF( ISERROR( MATCH(R1796,Sheet1!$K$9:$K$13,1) ), 1,  MATCH(R1796,Sheet1!$K$9:$K$13,1)+1)</f>
        <v>4</v>
      </c>
      <c r="C1797" s="94">
        <f>IF( ISERROR( MATCH(D1797,Sheet1!$B$25:$B$42) ), 1, MATCH(D1797,Sheet1!$B$25:$B$42))</f>
        <v>13</v>
      </c>
      <c r="D1797" s="83">
        <f>if(U1797, OFFSET(Sheet1!$P$9, 2*B1796-1, 0),T1796)</f>
        <v>6655.891535</v>
      </c>
      <c r="E1797" s="100">
        <f t="array" ref="E1797">index(Sheet1!$C$25:$H$42, C1797,B1797)</f>
        <v>183.1113845</v>
      </c>
      <c r="F1797" s="100">
        <f t="array" ref="F1797">index(Sheet1!$C$25:$H$42, C1797+1,B1797)</f>
        <v>197.1968757</v>
      </c>
      <c r="G1797" s="94">
        <f t="array" ref="G1797">index(Sheet1!$B$25:$B$42, C1797,1)</f>
        <v>6500</v>
      </c>
      <c r="H1797" s="94">
        <f t="array" ref="H1797">index(Sheet1!$B$25:$B$42, C1797+1,1)</f>
        <v>7000</v>
      </c>
      <c r="I1797" s="100">
        <f t="shared" si="17"/>
        <v>187.5030022</v>
      </c>
      <c r="J1797" s="100">
        <f t="array" ref="J1797">index(Sheet1!$F$47:$K$64, C1797,B1797)</f>
        <v>1289.79864</v>
      </c>
      <c r="K1797" s="100">
        <f t="array" ref="K1797">index(Sheet1!$F$47:$K$64, C1797+1,B1797)</f>
        <v>1168.21926</v>
      </c>
      <c r="L1797" s="102">
        <f t="shared" si="18"/>
        <v>1251.892248</v>
      </c>
      <c r="M1797" s="83">
        <f>L1797/( 0.5*Sheet1!$F$18/12)</f>
        <v>1200.49318</v>
      </c>
      <c r="N1797" s="83">
        <f t="shared" si="19"/>
        <v>0.3446721733</v>
      </c>
      <c r="O1797" s="83">
        <f t="shared" si="20"/>
        <v>661.1997449</v>
      </c>
      <c r="P1797" s="83">
        <f t="shared" si="21"/>
        <v>0.1898362747</v>
      </c>
      <c r="Q1797" s="83">
        <f t="shared" si="22"/>
        <v>1</v>
      </c>
      <c r="R1797" s="86">
        <f t="shared" si="31"/>
        <v>187.5369957</v>
      </c>
      <c r="S1797" s="83" t="str">
        <f>min(R1797, offset(Sheet1!$K$9,B1797-1,0))</f>
        <v>#DIV/0!</v>
      </c>
      <c r="T1797" s="83">
        <f t="shared" si="30"/>
        <v>6657.09822</v>
      </c>
      <c r="U1797" s="83">
        <f t="shared" si="26"/>
        <v>0</v>
      </c>
      <c r="V1797" s="83" t="str">
        <f t="shared" si="27"/>
        <v>#DIV/0!</v>
      </c>
      <c r="W1797" s="83" t="str">
        <f t="shared" si="28"/>
        <v>#DIV/0!</v>
      </c>
    </row>
    <row r="1798" ht="12.75" customHeight="1">
      <c r="A1798" s="83">
        <f t="shared" si="29"/>
        <v>36.52</v>
      </c>
      <c r="B1798" s="83">
        <f>IF( ISERROR( MATCH(R1797,Sheet1!$K$9:$K$13,1) ), 1,  MATCH(R1797,Sheet1!$K$9:$K$13,1)+1)</f>
        <v>4</v>
      </c>
      <c r="C1798" s="94">
        <f>IF( ISERROR( MATCH(D1798,Sheet1!$B$25:$B$42) ), 1, MATCH(D1798,Sheet1!$B$25:$B$42))</f>
        <v>13</v>
      </c>
      <c r="D1798" s="83">
        <f>if(U1798, OFFSET(Sheet1!$P$9, 2*B1797-1, 0),T1797)</f>
        <v>6657.09822</v>
      </c>
      <c r="E1798" s="100">
        <f t="array" ref="E1798">index(Sheet1!$C$25:$H$42, C1798,B1798)</f>
        <v>183.1113845</v>
      </c>
      <c r="F1798" s="100">
        <f t="array" ref="F1798">index(Sheet1!$C$25:$H$42, C1798+1,B1798)</f>
        <v>197.1968757</v>
      </c>
      <c r="G1798" s="94">
        <f t="array" ref="G1798">index(Sheet1!$B$25:$B$42, C1798,1)</f>
        <v>6500</v>
      </c>
      <c r="H1798" s="94">
        <f t="array" ref="H1798">index(Sheet1!$B$25:$B$42, C1798+1,1)</f>
        <v>7000</v>
      </c>
      <c r="I1798" s="100">
        <f t="shared" si="17"/>
        <v>187.5369957</v>
      </c>
      <c r="J1798" s="100">
        <f t="array" ref="J1798">index(Sheet1!$F$47:$K$64, C1798,B1798)</f>
        <v>1289.79864</v>
      </c>
      <c r="K1798" s="100">
        <f t="array" ref="K1798">index(Sheet1!$F$47:$K$64, C1798+1,B1798)</f>
        <v>1168.21926</v>
      </c>
      <c r="L1798" s="102">
        <f t="shared" si="18"/>
        <v>1251.598832</v>
      </c>
      <c r="M1798" s="83">
        <f>L1798/( 0.5*Sheet1!$F$18/12)</f>
        <v>1200.21181</v>
      </c>
      <c r="N1798" s="83">
        <f t="shared" si="19"/>
        <v>0.3445913897</v>
      </c>
      <c r="O1798" s="83">
        <f t="shared" si="20"/>
        <v>661.4395121</v>
      </c>
      <c r="P1798" s="83">
        <f t="shared" si="21"/>
        <v>0.189905114</v>
      </c>
      <c r="Q1798" s="83">
        <f t="shared" si="22"/>
        <v>1</v>
      </c>
      <c r="R1798" s="86">
        <f t="shared" si="31"/>
        <v>187.5709564</v>
      </c>
      <c r="S1798" s="83" t="str">
        <f>min(R1798, offset(Sheet1!$K$9,B1798-1,0))</f>
        <v>#DIV/0!</v>
      </c>
      <c r="T1798" s="83">
        <f t="shared" si="30"/>
        <v>6658.30374</v>
      </c>
      <c r="U1798" s="83">
        <f t="shared" si="26"/>
        <v>0</v>
      </c>
      <c r="V1798" s="83" t="str">
        <f t="shared" si="27"/>
        <v>#DIV/0!</v>
      </c>
      <c r="W1798" s="83" t="str">
        <f t="shared" si="28"/>
        <v>#DIV/0!</v>
      </c>
    </row>
    <row r="1799" ht="12.75" customHeight="1">
      <c r="A1799" s="83">
        <f t="shared" si="29"/>
        <v>36.54</v>
      </c>
      <c r="B1799" s="83">
        <f>IF( ISERROR( MATCH(R1798,Sheet1!$K$9:$K$13,1) ), 1,  MATCH(R1798,Sheet1!$K$9:$K$13,1)+1)</f>
        <v>4</v>
      </c>
      <c r="C1799" s="94">
        <f>IF( ISERROR( MATCH(D1799,Sheet1!$B$25:$B$42) ), 1, MATCH(D1799,Sheet1!$B$25:$B$42))</f>
        <v>13</v>
      </c>
      <c r="D1799" s="83">
        <f>if(U1799, OFFSET(Sheet1!$P$9, 2*B1798-1, 0),T1798)</f>
        <v>6658.30374</v>
      </c>
      <c r="E1799" s="100">
        <f t="array" ref="E1799">index(Sheet1!$C$25:$H$42, C1799,B1799)</f>
        <v>183.1113845</v>
      </c>
      <c r="F1799" s="100">
        <f t="array" ref="F1799">index(Sheet1!$C$25:$H$42, C1799+1,B1799)</f>
        <v>197.1968757</v>
      </c>
      <c r="G1799" s="94">
        <f t="array" ref="G1799">index(Sheet1!$B$25:$B$42, C1799,1)</f>
        <v>6500</v>
      </c>
      <c r="H1799" s="94">
        <f t="array" ref="H1799">index(Sheet1!$B$25:$B$42, C1799+1,1)</f>
        <v>7000</v>
      </c>
      <c r="I1799" s="100">
        <f t="shared" si="17"/>
        <v>187.5709564</v>
      </c>
      <c r="J1799" s="100">
        <f t="array" ref="J1799">index(Sheet1!$F$47:$K$64, C1799,B1799)</f>
        <v>1289.79864</v>
      </c>
      <c r="K1799" s="100">
        <f t="array" ref="K1799">index(Sheet1!$F$47:$K$64, C1799+1,B1799)</f>
        <v>1168.21926</v>
      </c>
      <c r="L1799" s="102">
        <f t="shared" si="18"/>
        <v>1251.305699</v>
      </c>
      <c r="M1799" s="83">
        <f>L1799/( 0.5*Sheet1!$F$18/12)</f>
        <v>1199.930713</v>
      </c>
      <c r="N1799" s="83">
        <f t="shared" si="19"/>
        <v>0.3445106841</v>
      </c>
      <c r="O1799" s="83">
        <f t="shared" si="20"/>
        <v>661.6790911</v>
      </c>
      <c r="P1799" s="83">
        <f t="shared" si="21"/>
        <v>0.1899738993</v>
      </c>
      <c r="Q1799" s="83">
        <f t="shared" si="22"/>
        <v>1</v>
      </c>
      <c r="R1799" s="86">
        <f t="shared" si="31"/>
        <v>187.6048842</v>
      </c>
      <c r="S1799" s="83" t="str">
        <f>min(R1799, offset(Sheet1!$K$9,B1799-1,0))</f>
        <v>#DIV/0!</v>
      </c>
      <c r="T1799" s="83">
        <f t="shared" si="30"/>
        <v>6659.508094</v>
      </c>
      <c r="U1799" s="83">
        <f t="shared" si="26"/>
        <v>0</v>
      </c>
      <c r="V1799" s="83" t="str">
        <f t="shared" si="27"/>
        <v>#DIV/0!</v>
      </c>
      <c r="W1799" s="83" t="str">
        <f t="shared" si="28"/>
        <v>#DIV/0!</v>
      </c>
    </row>
    <row r="1800" ht="12.75" customHeight="1">
      <c r="A1800" s="83">
        <f t="shared" si="29"/>
        <v>36.56</v>
      </c>
      <c r="B1800" s="83">
        <f>IF( ISERROR( MATCH(R1799,Sheet1!$K$9:$K$13,1) ), 1,  MATCH(R1799,Sheet1!$K$9:$K$13,1)+1)</f>
        <v>4</v>
      </c>
      <c r="C1800" s="94">
        <f>IF( ISERROR( MATCH(D1800,Sheet1!$B$25:$B$42) ), 1, MATCH(D1800,Sheet1!$B$25:$B$42))</f>
        <v>13</v>
      </c>
      <c r="D1800" s="83">
        <f>if(U1800, OFFSET(Sheet1!$P$9, 2*B1799-1, 0),T1799)</f>
        <v>6659.508094</v>
      </c>
      <c r="E1800" s="100">
        <f t="array" ref="E1800">index(Sheet1!$C$25:$H$42, C1800,B1800)</f>
        <v>183.1113845</v>
      </c>
      <c r="F1800" s="100">
        <f t="array" ref="F1800">index(Sheet1!$C$25:$H$42, C1800+1,B1800)</f>
        <v>197.1968757</v>
      </c>
      <c r="G1800" s="94">
        <f t="array" ref="G1800">index(Sheet1!$B$25:$B$42, C1800,1)</f>
        <v>6500</v>
      </c>
      <c r="H1800" s="94">
        <f t="array" ref="H1800">index(Sheet1!$B$25:$B$42, C1800+1,1)</f>
        <v>7000</v>
      </c>
      <c r="I1800" s="100">
        <f t="shared" si="17"/>
        <v>187.6048842</v>
      </c>
      <c r="J1800" s="100">
        <f t="array" ref="J1800">index(Sheet1!$F$47:$K$64, C1800,B1800)</f>
        <v>1289.79864</v>
      </c>
      <c r="K1800" s="100">
        <f t="array" ref="K1800">index(Sheet1!$F$47:$K$64, C1800+1,B1800)</f>
        <v>1168.21926</v>
      </c>
      <c r="L1800" s="102">
        <f t="shared" si="18"/>
        <v>1251.01285</v>
      </c>
      <c r="M1800" s="83">
        <f>L1800/( 0.5*Sheet1!$F$18/12)</f>
        <v>1199.649887</v>
      </c>
      <c r="N1800" s="83">
        <f t="shared" si="19"/>
        <v>0.3444300565</v>
      </c>
      <c r="O1800" s="83">
        <f t="shared" si="20"/>
        <v>661.9184819</v>
      </c>
      <c r="P1800" s="83">
        <f t="shared" si="21"/>
        <v>0.1900426305</v>
      </c>
      <c r="Q1800" s="83">
        <f t="shared" si="22"/>
        <v>1</v>
      </c>
      <c r="R1800" s="86">
        <f t="shared" si="31"/>
        <v>187.6387793</v>
      </c>
      <c r="S1800" s="83" t="str">
        <f>min(R1800, offset(Sheet1!$K$9,B1800-1,0))</f>
        <v>#DIV/0!</v>
      </c>
      <c r="T1800" s="83">
        <f t="shared" si="30"/>
        <v>6660.711285</v>
      </c>
      <c r="U1800" s="83">
        <f t="shared" si="26"/>
        <v>0</v>
      </c>
      <c r="V1800" s="83" t="str">
        <f t="shared" si="27"/>
        <v>#DIV/0!</v>
      </c>
      <c r="W1800" s="83" t="str">
        <f t="shared" si="28"/>
        <v>#DIV/0!</v>
      </c>
    </row>
    <row r="1801" ht="12.75" customHeight="1">
      <c r="A1801" s="83">
        <f t="shared" si="29"/>
        <v>36.58</v>
      </c>
      <c r="B1801" s="83">
        <f>IF( ISERROR( MATCH(R1800,Sheet1!$K$9:$K$13,1) ), 1,  MATCH(R1800,Sheet1!$K$9:$K$13,1)+1)</f>
        <v>4</v>
      </c>
      <c r="C1801" s="94">
        <f>IF( ISERROR( MATCH(D1801,Sheet1!$B$25:$B$42) ), 1, MATCH(D1801,Sheet1!$B$25:$B$42))</f>
        <v>13</v>
      </c>
      <c r="D1801" s="83">
        <f>if(U1801, OFFSET(Sheet1!$P$9, 2*B1800-1, 0),T1800)</f>
        <v>6660.711285</v>
      </c>
      <c r="E1801" s="100">
        <f t="array" ref="E1801">index(Sheet1!$C$25:$H$42, C1801,B1801)</f>
        <v>183.1113845</v>
      </c>
      <c r="F1801" s="100">
        <f t="array" ref="F1801">index(Sheet1!$C$25:$H$42, C1801+1,B1801)</f>
        <v>197.1968757</v>
      </c>
      <c r="G1801" s="94">
        <f t="array" ref="G1801">index(Sheet1!$B$25:$B$42, C1801,1)</f>
        <v>6500</v>
      </c>
      <c r="H1801" s="94">
        <f t="array" ref="H1801">index(Sheet1!$B$25:$B$42, C1801+1,1)</f>
        <v>7000</v>
      </c>
      <c r="I1801" s="100">
        <f t="shared" si="17"/>
        <v>187.6387793</v>
      </c>
      <c r="J1801" s="100">
        <f t="array" ref="J1801">index(Sheet1!$F$47:$K$64, C1801,B1801)</f>
        <v>1289.79864</v>
      </c>
      <c r="K1801" s="100">
        <f t="array" ref="K1801">index(Sheet1!$F$47:$K$64, C1801+1,B1801)</f>
        <v>1168.21926</v>
      </c>
      <c r="L1801" s="102">
        <f t="shared" si="18"/>
        <v>1250.720283</v>
      </c>
      <c r="M1801" s="83">
        <f>L1801/( 0.5*Sheet1!$F$18/12)</f>
        <v>1199.369333</v>
      </c>
      <c r="N1801" s="83">
        <f t="shared" si="19"/>
        <v>0.3443495069</v>
      </c>
      <c r="O1801" s="83">
        <f t="shared" si="20"/>
        <v>662.1576846</v>
      </c>
      <c r="P1801" s="83">
        <f t="shared" si="21"/>
        <v>0.1901113077</v>
      </c>
      <c r="Q1801" s="83">
        <f t="shared" si="22"/>
        <v>1</v>
      </c>
      <c r="R1801" s="86">
        <f t="shared" si="31"/>
        <v>187.6726416</v>
      </c>
      <c r="S1801" s="83" t="str">
        <f>min(R1801, offset(Sheet1!$K$9,B1801-1,0))</f>
        <v>#DIV/0!</v>
      </c>
      <c r="T1801" s="83">
        <f t="shared" si="30"/>
        <v>6661.913312</v>
      </c>
      <c r="U1801" s="83">
        <f t="shared" si="26"/>
        <v>0</v>
      </c>
      <c r="V1801" s="83" t="str">
        <f t="shared" si="27"/>
        <v>#DIV/0!</v>
      </c>
      <c r="W1801" s="83" t="str">
        <f t="shared" si="28"/>
        <v>#DIV/0!</v>
      </c>
    </row>
    <row r="1802" ht="12.75" customHeight="1">
      <c r="A1802" s="83">
        <f t="shared" si="29"/>
        <v>36.6</v>
      </c>
      <c r="B1802" s="83">
        <f>IF( ISERROR( MATCH(R1801,Sheet1!$K$9:$K$13,1) ), 1,  MATCH(R1801,Sheet1!$K$9:$K$13,1)+1)</f>
        <v>4</v>
      </c>
      <c r="C1802" s="94">
        <f>IF( ISERROR( MATCH(D1802,Sheet1!$B$25:$B$42) ), 1, MATCH(D1802,Sheet1!$B$25:$B$42))</f>
        <v>13</v>
      </c>
      <c r="D1802" s="83">
        <f>if(U1802, OFFSET(Sheet1!$P$9, 2*B1801-1, 0),T1801)</f>
        <v>6661.913312</v>
      </c>
      <c r="E1802" s="100">
        <f t="array" ref="E1802">index(Sheet1!$C$25:$H$42, C1802,B1802)</f>
        <v>183.1113845</v>
      </c>
      <c r="F1802" s="100">
        <f t="array" ref="F1802">index(Sheet1!$C$25:$H$42, C1802+1,B1802)</f>
        <v>197.1968757</v>
      </c>
      <c r="G1802" s="94">
        <f t="array" ref="G1802">index(Sheet1!$B$25:$B$42, C1802,1)</f>
        <v>6500</v>
      </c>
      <c r="H1802" s="94">
        <f t="array" ref="H1802">index(Sheet1!$B$25:$B$42, C1802+1,1)</f>
        <v>7000</v>
      </c>
      <c r="I1802" s="100">
        <f t="shared" si="17"/>
        <v>187.6726416</v>
      </c>
      <c r="J1802" s="100">
        <f t="array" ref="J1802">index(Sheet1!$F$47:$K$64, C1802,B1802)</f>
        <v>1289.79864</v>
      </c>
      <c r="K1802" s="100">
        <f t="array" ref="K1802">index(Sheet1!$F$47:$K$64, C1802+1,B1802)</f>
        <v>1168.21926</v>
      </c>
      <c r="L1802" s="102">
        <f t="shared" si="18"/>
        <v>1250.428</v>
      </c>
      <c r="M1802" s="83">
        <f>L1802/( 0.5*Sheet1!$F$18/12)</f>
        <v>1199.089049</v>
      </c>
      <c r="N1802" s="83">
        <f t="shared" si="19"/>
        <v>0.3442690351</v>
      </c>
      <c r="O1802" s="83">
        <f t="shared" si="20"/>
        <v>662.3966991</v>
      </c>
      <c r="P1802" s="83">
        <f t="shared" si="21"/>
        <v>0.1901799308</v>
      </c>
      <c r="Q1802" s="83">
        <f t="shared" si="22"/>
        <v>1</v>
      </c>
      <c r="R1802" s="86">
        <f t="shared" si="31"/>
        <v>187.7064712</v>
      </c>
      <c r="S1802" s="83" t="str">
        <f>min(R1802, offset(Sheet1!$K$9,B1802-1,0))</f>
        <v>#DIV/0!</v>
      </c>
      <c r="T1802" s="83">
        <f t="shared" si="30"/>
        <v>6663.114178</v>
      </c>
      <c r="U1802" s="83">
        <f t="shared" si="26"/>
        <v>0</v>
      </c>
      <c r="V1802" s="83" t="str">
        <f t="shared" si="27"/>
        <v>#DIV/0!</v>
      </c>
      <c r="W1802" s="83" t="str">
        <f t="shared" si="28"/>
        <v>#DIV/0!</v>
      </c>
    </row>
    <row r="1803" ht="12.75" customHeight="1">
      <c r="A1803" s="83">
        <f t="shared" si="29"/>
        <v>36.62</v>
      </c>
      <c r="B1803" s="83">
        <f>IF( ISERROR( MATCH(R1802,Sheet1!$K$9:$K$13,1) ), 1,  MATCH(R1802,Sheet1!$K$9:$K$13,1)+1)</f>
        <v>4</v>
      </c>
      <c r="C1803" s="94">
        <f>IF( ISERROR( MATCH(D1803,Sheet1!$B$25:$B$42) ), 1, MATCH(D1803,Sheet1!$B$25:$B$42))</f>
        <v>13</v>
      </c>
      <c r="D1803" s="83">
        <f>if(U1803, OFFSET(Sheet1!$P$9, 2*B1802-1, 0),T1802)</f>
        <v>6663.114178</v>
      </c>
      <c r="E1803" s="100">
        <f t="array" ref="E1803">index(Sheet1!$C$25:$H$42, C1803,B1803)</f>
        <v>183.1113845</v>
      </c>
      <c r="F1803" s="100">
        <f t="array" ref="F1803">index(Sheet1!$C$25:$H$42, C1803+1,B1803)</f>
        <v>197.1968757</v>
      </c>
      <c r="G1803" s="94">
        <f t="array" ref="G1803">index(Sheet1!$B$25:$B$42, C1803,1)</f>
        <v>6500</v>
      </c>
      <c r="H1803" s="94">
        <f t="array" ref="H1803">index(Sheet1!$B$25:$B$42, C1803+1,1)</f>
        <v>7000</v>
      </c>
      <c r="I1803" s="100">
        <f t="shared" si="17"/>
        <v>187.7064712</v>
      </c>
      <c r="J1803" s="100">
        <f t="array" ref="J1803">index(Sheet1!$F$47:$K$64, C1803,B1803)</f>
        <v>1289.79864</v>
      </c>
      <c r="K1803" s="100">
        <f t="array" ref="K1803">index(Sheet1!$F$47:$K$64, C1803+1,B1803)</f>
        <v>1168.21926</v>
      </c>
      <c r="L1803" s="102">
        <f t="shared" si="18"/>
        <v>1250.135999</v>
      </c>
      <c r="M1803" s="83">
        <f>L1803/( 0.5*Sheet1!$F$18/12)</f>
        <v>1198.809037</v>
      </c>
      <c r="N1803" s="83">
        <f t="shared" si="19"/>
        <v>0.3441886411</v>
      </c>
      <c r="O1803" s="83">
        <f t="shared" si="20"/>
        <v>662.6355257</v>
      </c>
      <c r="P1803" s="83">
        <f t="shared" si="21"/>
        <v>0.1902485001</v>
      </c>
      <c r="Q1803" s="83">
        <f t="shared" si="22"/>
        <v>1</v>
      </c>
      <c r="R1803" s="86">
        <f t="shared" si="31"/>
        <v>187.740268</v>
      </c>
      <c r="S1803" s="83" t="str">
        <f>min(R1803, offset(Sheet1!$K$9,B1803-1,0))</f>
        <v>#DIV/0!</v>
      </c>
      <c r="T1803" s="83">
        <f t="shared" si="30"/>
        <v>6664.313882</v>
      </c>
      <c r="U1803" s="83">
        <f t="shared" si="26"/>
        <v>0</v>
      </c>
      <c r="V1803" s="83" t="str">
        <f t="shared" si="27"/>
        <v>#DIV/0!</v>
      </c>
      <c r="W1803" s="83" t="str">
        <f t="shared" si="28"/>
        <v>#DIV/0!</v>
      </c>
    </row>
    <row r="1804" ht="12.75" customHeight="1">
      <c r="A1804" s="83">
        <f t="shared" si="29"/>
        <v>36.64</v>
      </c>
      <c r="B1804" s="83">
        <f>IF( ISERROR( MATCH(R1803,Sheet1!$K$9:$K$13,1) ), 1,  MATCH(R1803,Sheet1!$K$9:$K$13,1)+1)</f>
        <v>4</v>
      </c>
      <c r="C1804" s="94">
        <f>IF( ISERROR( MATCH(D1804,Sheet1!$B$25:$B$42) ), 1, MATCH(D1804,Sheet1!$B$25:$B$42))</f>
        <v>13</v>
      </c>
      <c r="D1804" s="83">
        <f>if(U1804, OFFSET(Sheet1!$P$9, 2*B1803-1, 0),T1803)</f>
        <v>6664.313882</v>
      </c>
      <c r="E1804" s="100">
        <f t="array" ref="E1804">index(Sheet1!$C$25:$H$42, C1804,B1804)</f>
        <v>183.1113845</v>
      </c>
      <c r="F1804" s="100">
        <f t="array" ref="F1804">index(Sheet1!$C$25:$H$42, C1804+1,B1804)</f>
        <v>197.1968757</v>
      </c>
      <c r="G1804" s="94">
        <f t="array" ref="G1804">index(Sheet1!$B$25:$B$42, C1804,1)</f>
        <v>6500</v>
      </c>
      <c r="H1804" s="94">
        <f t="array" ref="H1804">index(Sheet1!$B$25:$B$42, C1804+1,1)</f>
        <v>7000</v>
      </c>
      <c r="I1804" s="100">
        <f t="shared" si="17"/>
        <v>187.740268</v>
      </c>
      <c r="J1804" s="100">
        <f t="array" ref="J1804">index(Sheet1!$F$47:$K$64, C1804,B1804)</f>
        <v>1289.79864</v>
      </c>
      <c r="K1804" s="100">
        <f t="array" ref="K1804">index(Sheet1!$F$47:$K$64, C1804+1,B1804)</f>
        <v>1168.21926</v>
      </c>
      <c r="L1804" s="102">
        <f t="shared" si="18"/>
        <v>1249.84428</v>
      </c>
      <c r="M1804" s="83">
        <f>L1804/( 0.5*Sheet1!$F$18/12)</f>
        <v>1198.529295</v>
      </c>
      <c r="N1804" s="83">
        <f t="shared" si="19"/>
        <v>0.3441083249</v>
      </c>
      <c r="O1804" s="83">
        <f t="shared" si="20"/>
        <v>662.8741645</v>
      </c>
      <c r="P1804" s="83">
        <f t="shared" si="21"/>
        <v>0.1903170153</v>
      </c>
      <c r="Q1804" s="83">
        <f t="shared" si="22"/>
        <v>1</v>
      </c>
      <c r="R1804" s="86">
        <f t="shared" si="31"/>
        <v>187.7740322</v>
      </c>
      <c r="S1804" s="83" t="str">
        <f>min(R1804, offset(Sheet1!$K$9,B1804-1,0))</f>
        <v>#DIV/0!</v>
      </c>
      <c r="T1804" s="83">
        <f t="shared" si="30"/>
        <v>6665.512427</v>
      </c>
      <c r="U1804" s="83">
        <f t="shared" si="26"/>
        <v>0</v>
      </c>
      <c r="V1804" s="83" t="str">
        <f t="shared" si="27"/>
        <v>#DIV/0!</v>
      </c>
      <c r="W1804" s="83" t="str">
        <f t="shared" si="28"/>
        <v>#DIV/0!</v>
      </c>
    </row>
    <row r="1805" ht="12.75" customHeight="1">
      <c r="A1805" s="83">
        <f t="shared" si="29"/>
        <v>36.66</v>
      </c>
      <c r="B1805" s="83">
        <f>IF( ISERROR( MATCH(R1804,Sheet1!$K$9:$K$13,1) ), 1,  MATCH(R1804,Sheet1!$K$9:$K$13,1)+1)</f>
        <v>4</v>
      </c>
      <c r="C1805" s="94">
        <f>IF( ISERROR( MATCH(D1805,Sheet1!$B$25:$B$42) ), 1, MATCH(D1805,Sheet1!$B$25:$B$42))</f>
        <v>13</v>
      </c>
      <c r="D1805" s="83">
        <f>if(U1805, OFFSET(Sheet1!$P$9, 2*B1804-1, 0),T1804)</f>
        <v>6665.512427</v>
      </c>
      <c r="E1805" s="100">
        <f t="array" ref="E1805">index(Sheet1!$C$25:$H$42, C1805,B1805)</f>
        <v>183.1113845</v>
      </c>
      <c r="F1805" s="100">
        <f t="array" ref="F1805">index(Sheet1!$C$25:$H$42, C1805+1,B1805)</f>
        <v>197.1968757</v>
      </c>
      <c r="G1805" s="94">
        <f t="array" ref="G1805">index(Sheet1!$B$25:$B$42, C1805,1)</f>
        <v>6500</v>
      </c>
      <c r="H1805" s="94">
        <f t="array" ref="H1805">index(Sheet1!$B$25:$B$42, C1805+1,1)</f>
        <v>7000</v>
      </c>
      <c r="I1805" s="100">
        <f t="shared" si="17"/>
        <v>187.7740322</v>
      </c>
      <c r="J1805" s="100">
        <f t="array" ref="J1805">index(Sheet1!$F$47:$K$64, C1805,B1805)</f>
        <v>1289.79864</v>
      </c>
      <c r="K1805" s="100">
        <f t="array" ref="K1805">index(Sheet1!$F$47:$K$64, C1805+1,B1805)</f>
        <v>1168.21926</v>
      </c>
      <c r="L1805" s="102">
        <f t="shared" si="18"/>
        <v>1249.552843</v>
      </c>
      <c r="M1805" s="83">
        <f>L1805/( 0.5*Sheet1!$F$18/12)</f>
        <v>1198.249824</v>
      </c>
      <c r="N1805" s="83">
        <f t="shared" si="19"/>
        <v>0.3440280862</v>
      </c>
      <c r="O1805" s="83">
        <f t="shared" si="20"/>
        <v>663.1126153</v>
      </c>
      <c r="P1805" s="83">
        <f t="shared" si="21"/>
        <v>0.1903854767</v>
      </c>
      <c r="Q1805" s="83">
        <f t="shared" si="22"/>
        <v>1</v>
      </c>
      <c r="R1805" s="86">
        <f t="shared" si="31"/>
        <v>187.8077637</v>
      </c>
      <c r="S1805" s="83" t="str">
        <f>min(R1805, offset(Sheet1!$K$9,B1805-1,0))</f>
        <v>#DIV/0!</v>
      </c>
      <c r="T1805" s="83">
        <f t="shared" si="30"/>
        <v>6666.709813</v>
      </c>
      <c r="U1805" s="83">
        <f t="shared" si="26"/>
        <v>0</v>
      </c>
      <c r="V1805" s="83" t="str">
        <f t="shared" si="27"/>
        <v>#DIV/0!</v>
      </c>
      <c r="W1805" s="83" t="str">
        <f t="shared" si="28"/>
        <v>#DIV/0!</v>
      </c>
    </row>
    <row r="1806" ht="12.75" customHeight="1">
      <c r="A1806" s="83">
        <f t="shared" si="29"/>
        <v>36.68</v>
      </c>
      <c r="B1806" s="83">
        <f>IF( ISERROR( MATCH(R1805,Sheet1!$K$9:$K$13,1) ), 1,  MATCH(R1805,Sheet1!$K$9:$K$13,1)+1)</f>
        <v>4</v>
      </c>
      <c r="C1806" s="94">
        <f>IF( ISERROR( MATCH(D1806,Sheet1!$B$25:$B$42) ), 1, MATCH(D1806,Sheet1!$B$25:$B$42))</f>
        <v>13</v>
      </c>
      <c r="D1806" s="83">
        <f>if(U1806, OFFSET(Sheet1!$P$9, 2*B1805-1, 0),T1805)</f>
        <v>6666.709813</v>
      </c>
      <c r="E1806" s="100">
        <f t="array" ref="E1806">index(Sheet1!$C$25:$H$42, C1806,B1806)</f>
        <v>183.1113845</v>
      </c>
      <c r="F1806" s="100">
        <f t="array" ref="F1806">index(Sheet1!$C$25:$H$42, C1806+1,B1806)</f>
        <v>197.1968757</v>
      </c>
      <c r="G1806" s="94">
        <f t="array" ref="G1806">index(Sheet1!$B$25:$B$42, C1806,1)</f>
        <v>6500</v>
      </c>
      <c r="H1806" s="94">
        <f t="array" ref="H1806">index(Sheet1!$B$25:$B$42, C1806+1,1)</f>
        <v>7000</v>
      </c>
      <c r="I1806" s="100">
        <f t="shared" si="17"/>
        <v>187.8077637</v>
      </c>
      <c r="J1806" s="100">
        <f t="array" ref="J1806">index(Sheet1!$F$47:$K$64, C1806,B1806)</f>
        <v>1289.79864</v>
      </c>
      <c r="K1806" s="100">
        <f t="array" ref="K1806">index(Sheet1!$F$47:$K$64, C1806+1,B1806)</f>
        <v>1168.21926</v>
      </c>
      <c r="L1806" s="102">
        <f t="shared" si="18"/>
        <v>1249.261689</v>
      </c>
      <c r="M1806" s="83">
        <f>L1806/( 0.5*Sheet1!$F$18/12)</f>
        <v>1197.970623</v>
      </c>
      <c r="N1806" s="83">
        <f t="shared" si="19"/>
        <v>0.3439479252</v>
      </c>
      <c r="O1806" s="83">
        <f t="shared" si="20"/>
        <v>663.3508785</v>
      </c>
      <c r="P1806" s="83">
        <f t="shared" si="21"/>
        <v>0.1904538842</v>
      </c>
      <c r="Q1806" s="83">
        <f t="shared" si="22"/>
        <v>1</v>
      </c>
      <c r="R1806" s="86">
        <f t="shared" si="31"/>
        <v>187.8414627</v>
      </c>
      <c r="S1806" s="83" t="str">
        <f>min(R1806, offset(Sheet1!$K$9,B1806-1,0))</f>
        <v>#DIV/0!</v>
      </c>
      <c r="T1806" s="83">
        <f t="shared" si="30"/>
        <v>6667.906041</v>
      </c>
      <c r="U1806" s="83">
        <f t="shared" si="26"/>
        <v>0</v>
      </c>
      <c r="V1806" s="83" t="str">
        <f t="shared" si="27"/>
        <v>#DIV/0!</v>
      </c>
      <c r="W1806" s="83" t="str">
        <f t="shared" si="28"/>
        <v>#DIV/0!</v>
      </c>
    </row>
    <row r="1807" ht="12.75" customHeight="1">
      <c r="A1807" s="83">
        <f t="shared" si="29"/>
        <v>36.7</v>
      </c>
      <c r="B1807" s="83">
        <f>IF( ISERROR( MATCH(R1806,Sheet1!$K$9:$K$13,1) ), 1,  MATCH(R1806,Sheet1!$K$9:$K$13,1)+1)</f>
        <v>4</v>
      </c>
      <c r="C1807" s="94">
        <f>IF( ISERROR( MATCH(D1807,Sheet1!$B$25:$B$42) ), 1, MATCH(D1807,Sheet1!$B$25:$B$42))</f>
        <v>13</v>
      </c>
      <c r="D1807" s="83">
        <f>if(U1807, OFFSET(Sheet1!$P$9, 2*B1806-1, 0),T1806)</f>
        <v>6667.906041</v>
      </c>
      <c r="E1807" s="100">
        <f t="array" ref="E1807">index(Sheet1!$C$25:$H$42, C1807,B1807)</f>
        <v>183.1113845</v>
      </c>
      <c r="F1807" s="100">
        <f t="array" ref="F1807">index(Sheet1!$C$25:$H$42, C1807+1,B1807)</f>
        <v>197.1968757</v>
      </c>
      <c r="G1807" s="94">
        <f t="array" ref="G1807">index(Sheet1!$B$25:$B$42, C1807,1)</f>
        <v>6500</v>
      </c>
      <c r="H1807" s="94">
        <f t="array" ref="H1807">index(Sheet1!$B$25:$B$42, C1807+1,1)</f>
        <v>7000</v>
      </c>
      <c r="I1807" s="100">
        <f t="shared" si="17"/>
        <v>187.8414627</v>
      </c>
      <c r="J1807" s="100">
        <f t="array" ref="J1807">index(Sheet1!$F$47:$K$64, C1807,B1807)</f>
        <v>1289.79864</v>
      </c>
      <c r="K1807" s="100">
        <f t="array" ref="K1807">index(Sheet1!$F$47:$K$64, C1807+1,B1807)</f>
        <v>1168.21926</v>
      </c>
      <c r="L1807" s="102">
        <f t="shared" si="18"/>
        <v>1248.970815</v>
      </c>
      <c r="M1807" s="83">
        <f>L1807/( 0.5*Sheet1!$F$18/12)</f>
        <v>1197.691693</v>
      </c>
      <c r="N1807" s="83">
        <f t="shared" si="19"/>
        <v>0.3438678417</v>
      </c>
      <c r="O1807" s="83">
        <f t="shared" si="20"/>
        <v>663.588954</v>
      </c>
      <c r="P1807" s="83">
        <f t="shared" si="21"/>
        <v>0.1905222377</v>
      </c>
      <c r="Q1807" s="83">
        <f t="shared" si="22"/>
        <v>1</v>
      </c>
      <c r="R1807" s="86">
        <f t="shared" si="31"/>
        <v>187.875129</v>
      </c>
      <c r="S1807" s="83" t="str">
        <f>min(R1807, offset(Sheet1!$K$9,B1807-1,0))</f>
        <v>#DIV/0!</v>
      </c>
      <c r="T1807" s="83">
        <f t="shared" si="30"/>
        <v>6669.101112</v>
      </c>
      <c r="U1807" s="83">
        <f t="shared" si="26"/>
        <v>0</v>
      </c>
      <c r="V1807" s="83" t="str">
        <f t="shared" si="27"/>
        <v>#DIV/0!</v>
      </c>
      <c r="W1807" s="83" t="str">
        <f t="shared" si="28"/>
        <v>#DIV/0!</v>
      </c>
    </row>
    <row r="1808" ht="12.75" customHeight="1">
      <c r="A1808" s="83">
        <f t="shared" si="29"/>
        <v>36.72</v>
      </c>
      <c r="B1808" s="83">
        <f>IF( ISERROR( MATCH(R1807,Sheet1!$K$9:$K$13,1) ), 1,  MATCH(R1807,Sheet1!$K$9:$K$13,1)+1)</f>
        <v>4</v>
      </c>
      <c r="C1808" s="94">
        <f>IF( ISERROR( MATCH(D1808,Sheet1!$B$25:$B$42) ), 1, MATCH(D1808,Sheet1!$B$25:$B$42))</f>
        <v>13</v>
      </c>
      <c r="D1808" s="83">
        <f>if(U1808, OFFSET(Sheet1!$P$9, 2*B1807-1, 0),T1807)</f>
        <v>6669.101112</v>
      </c>
      <c r="E1808" s="100">
        <f t="array" ref="E1808">index(Sheet1!$C$25:$H$42, C1808,B1808)</f>
        <v>183.1113845</v>
      </c>
      <c r="F1808" s="100">
        <f t="array" ref="F1808">index(Sheet1!$C$25:$H$42, C1808+1,B1808)</f>
        <v>197.1968757</v>
      </c>
      <c r="G1808" s="94">
        <f t="array" ref="G1808">index(Sheet1!$B$25:$B$42, C1808,1)</f>
        <v>6500</v>
      </c>
      <c r="H1808" s="94">
        <f t="array" ref="H1808">index(Sheet1!$B$25:$B$42, C1808+1,1)</f>
        <v>7000</v>
      </c>
      <c r="I1808" s="100">
        <f t="shared" si="17"/>
        <v>187.875129</v>
      </c>
      <c r="J1808" s="100">
        <f t="array" ref="J1808">index(Sheet1!$F$47:$K$64, C1808,B1808)</f>
        <v>1289.79864</v>
      </c>
      <c r="K1808" s="100">
        <f t="array" ref="K1808">index(Sheet1!$F$47:$K$64, C1808+1,B1808)</f>
        <v>1168.21926</v>
      </c>
      <c r="L1808" s="102">
        <f t="shared" si="18"/>
        <v>1248.680223</v>
      </c>
      <c r="M1808" s="83">
        <f>L1808/( 0.5*Sheet1!$F$18/12)</f>
        <v>1197.413031</v>
      </c>
      <c r="N1808" s="83">
        <f t="shared" si="19"/>
        <v>0.3437878356</v>
      </c>
      <c r="O1808" s="83">
        <f t="shared" si="20"/>
        <v>663.8268419</v>
      </c>
      <c r="P1808" s="83">
        <f t="shared" si="21"/>
        <v>0.1905905374</v>
      </c>
      <c r="Q1808" s="83">
        <f t="shared" si="22"/>
        <v>1</v>
      </c>
      <c r="R1808" s="86">
        <f t="shared" si="31"/>
        <v>187.9087628</v>
      </c>
      <c r="S1808" s="83" t="str">
        <f>min(R1808, offset(Sheet1!$K$9,B1808-1,0))</f>
        <v>#DIV/0!</v>
      </c>
      <c r="T1808" s="83">
        <f t="shared" si="30"/>
        <v>6670.295028</v>
      </c>
      <c r="U1808" s="83">
        <f t="shared" si="26"/>
        <v>0</v>
      </c>
      <c r="V1808" s="83" t="str">
        <f t="shared" si="27"/>
        <v>#DIV/0!</v>
      </c>
      <c r="W1808" s="83" t="str">
        <f t="shared" si="28"/>
        <v>#DIV/0!</v>
      </c>
    </row>
    <row r="1809" ht="12.75" customHeight="1">
      <c r="A1809" s="83">
        <f t="shared" si="29"/>
        <v>36.74</v>
      </c>
      <c r="B1809" s="83">
        <f>IF( ISERROR( MATCH(R1808,Sheet1!$K$9:$K$13,1) ), 1,  MATCH(R1808,Sheet1!$K$9:$K$13,1)+1)</f>
        <v>4</v>
      </c>
      <c r="C1809" s="94">
        <f>IF( ISERROR( MATCH(D1809,Sheet1!$B$25:$B$42) ), 1, MATCH(D1809,Sheet1!$B$25:$B$42))</f>
        <v>13</v>
      </c>
      <c r="D1809" s="83">
        <f>if(U1809, OFFSET(Sheet1!$P$9, 2*B1808-1, 0),T1808)</f>
        <v>6670.295028</v>
      </c>
      <c r="E1809" s="100">
        <f t="array" ref="E1809">index(Sheet1!$C$25:$H$42, C1809,B1809)</f>
        <v>183.1113845</v>
      </c>
      <c r="F1809" s="100">
        <f t="array" ref="F1809">index(Sheet1!$C$25:$H$42, C1809+1,B1809)</f>
        <v>197.1968757</v>
      </c>
      <c r="G1809" s="94">
        <f t="array" ref="G1809">index(Sheet1!$B$25:$B$42, C1809,1)</f>
        <v>6500</v>
      </c>
      <c r="H1809" s="94">
        <f t="array" ref="H1809">index(Sheet1!$B$25:$B$42, C1809+1,1)</f>
        <v>7000</v>
      </c>
      <c r="I1809" s="100">
        <f t="shared" si="17"/>
        <v>187.9087628</v>
      </c>
      <c r="J1809" s="100">
        <f t="array" ref="J1809">index(Sheet1!$F$47:$K$64, C1809,B1809)</f>
        <v>1289.79864</v>
      </c>
      <c r="K1809" s="100">
        <f t="array" ref="K1809">index(Sheet1!$F$47:$K$64, C1809+1,B1809)</f>
        <v>1168.21926</v>
      </c>
      <c r="L1809" s="102">
        <f t="shared" si="18"/>
        <v>1248.389912</v>
      </c>
      <c r="M1809" s="83">
        <f>L1809/( 0.5*Sheet1!$F$18/12)</f>
        <v>1197.13464</v>
      </c>
      <c r="N1809" s="83">
        <f t="shared" si="19"/>
        <v>0.3437079069</v>
      </c>
      <c r="O1809" s="83">
        <f t="shared" si="20"/>
        <v>664.0645423</v>
      </c>
      <c r="P1809" s="83">
        <f t="shared" si="21"/>
        <v>0.1906587833</v>
      </c>
      <c r="Q1809" s="83">
        <f t="shared" si="22"/>
        <v>1</v>
      </c>
      <c r="R1809" s="86">
        <f t="shared" si="31"/>
        <v>187.942364</v>
      </c>
      <c r="S1809" s="83" t="str">
        <f>min(R1809, offset(Sheet1!$K$9,B1809-1,0))</f>
        <v>#DIV/0!</v>
      </c>
      <c r="T1809" s="83">
        <f t="shared" si="30"/>
        <v>6671.487788</v>
      </c>
      <c r="U1809" s="83">
        <f t="shared" si="26"/>
        <v>0</v>
      </c>
      <c r="V1809" s="83" t="str">
        <f t="shared" si="27"/>
        <v>#DIV/0!</v>
      </c>
      <c r="W1809" s="83" t="str">
        <f t="shared" si="28"/>
        <v>#DIV/0!</v>
      </c>
    </row>
    <row r="1810" ht="12.75" customHeight="1">
      <c r="A1810" s="83">
        <f t="shared" si="29"/>
        <v>36.76</v>
      </c>
      <c r="B1810" s="83">
        <f>IF( ISERROR( MATCH(R1809,Sheet1!$K$9:$K$13,1) ), 1,  MATCH(R1809,Sheet1!$K$9:$K$13,1)+1)</f>
        <v>4</v>
      </c>
      <c r="C1810" s="94">
        <f>IF( ISERROR( MATCH(D1810,Sheet1!$B$25:$B$42) ), 1, MATCH(D1810,Sheet1!$B$25:$B$42))</f>
        <v>13</v>
      </c>
      <c r="D1810" s="83">
        <f>if(U1810, OFFSET(Sheet1!$P$9, 2*B1809-1, 0),T1809)</f>
        <v>6671.487788</v>
      </c>
      <c r="E1810" s="100">
        <f t="array" ref="E1810">index(Sheet1!$C$25:$H$42, C1810,B1810)</f>
        <v>183.1113845</v>
      </c>
      <c r="F1810" s="100">
        <f t="array" ref="F1810">index(Sheet1!$C$25:$H$42, C1810+1,B1810)</f>
        <v>197.1968757</v>
      </c>
      <c r="G1810" s="94">
        <f t="array" ref="G1810">index(Sheet1!$B$25:$B$42, C1810,1)</f>
        <v>6500</v>
      </c>
      <c r="H1810" s="94">
        <f t="array" ref="H1810">index(Sheet1!$B$25:$B$42, C1810+1,1)</f>
        <v>7000</v>
      </c>
      <c r="I1810" s="100">
        <f t="shared" si="17"/>
        <v>187.942364</v>
      </c>
      <c r="J1810" s="100">
        <f t="array" ref="J1810">index(Sheet1!$F$47:$K$64, C1810,B1810)</f>
        <v>1289.79864</v>
      </c>
      <c r="K1810" s="100">
        <f t="array" ref="K1810">index(Sheet1!$F$47:$K$64, C1810+1,B1810)</f>
        <v>1168.21926</v>
      </c>
      <c r="L1810" s="102">
        <f t="shared" si="18"/>
        <v>1248.099882</v>
      </c>
      <c r="M1810" s="83">
        <f>L1810/( 0.5*Sheet1!$F$18/12)</f>
        <v>1196.856517</v>
      </c>
      <c r="N1810" s="83">
        <f t="shared" si="19"/>
        <v>0.3436280555</v>
      </c>
      <c r="O1810" s="83">
        <f t="shared" si="20"/>
        <v>664.3020553</v>
      </c>
      <c r="P1810" s="83">
        <f t="shared" si="21"/>
        <v>0.1907269754</v>
      </c>
      <c r="Q1810" s="83">
        <f t="shared" si="22"/>
        <v>1</v>
      </c>
      <c r="R1810" s="86">
        <f t="shared" si="31"/>
        <v>187.9759327</v>
      </c>
      <c r="S1810" s="83" t="str">
        <f>min(R1810, offset(Sheet1!$K$9,B1810-1,0))</f>
        <v>#DIV/0!</v>
      </c>
      <c r="T1810" s="83">
        <f t="shared" si="30"/>
        <v>6672.679395</v>
      </c>
      <c r="U1810" s="83">
        <f t="shared" si="26"/>
        <v>0</v>
      </c>
      <c r="V1810" s="83" t="str">
        <f t="shared" si="27"/>
        <v>#DIV/0!</v>
      </c>
      <c r="W1810" s="83" t="str">
        <f t="shared" si="28"/>
        <v>#DIV/0!</v>
      </c>
    </row>
    <row r="1811" ht="12.75" customHeight="1">
      <c r="A1811" s="83">
        <f t="shared" si="29"/>
        <v>36.78</v>
      </c>
      <c r="B1811" s="83">
        <f>IF( ISERROR( MATCH(R1810,Sheet1!$K$9:$K$13,1) ), 1,  MATCH(R1810,Sheet1!$K$9:$K$13,1)+1)</f>
        <v>4</v>
      </c>
      <c r="C1811" s="94">
        <f>IF( ISERROR( MATCH(D1811,Sheet1!$B$25:$B$42) ), 1, MATCH(D1811,Sheet1!$B$25:$B$42))</f>
        <v>13</v>
      </c>
      <c r="D1811" s="83">
        <f>if(U1811, OFFSET(Sheet1!$P$9, 2*B1810-1, 0),T1810)</f>
        <v>6672.679395</v>
      </c>
      <c r="E1811" s="100">
        <f t="array" ref="E1811">index(Sheet1!$C$25:$H$42, C1811,B1811)</f>
        <v>183.1113845</v>
      </c>
      <c r="F1811" s="100">
        <f t="array" ref="F1811">index(Sheet1!$C$25:$H$42, C1811+1,B1811)</f>
        <v>197.1968757</v>
      </c>
      <c r="G1811" s="94">
        <f t="array" ref="G1811">index(Sheet1!$B$25:$B$42, C1811,1)</f>
        <v>6500</v>
      </c>
      <c r="H1811" s="94">
        <f t="array" ref="H1811">index(Sheet1!$B$25:$B$42, C1811+1,1)</f>
        <v>7000</v>
      </c>
      <c r="I1811" s="100">
        <f t="shared" si="17"/>
        <v>187.9759327</v>
      </c>
      <c r="J1811" s="100">
        <f t="array" ref="J1811">index(Sheet1!$F$47:$K$64, C1811,B1811)</f>
        <v>1289.79864</v>
      </c>
      <c r="K1811" s="100">
        <f t="array" ref="K1811">index(Sheet1!$F$47:$K$64, C1811+1,B1811)</f>
        <v>1168.21926</v>
      </c>
      <c r="L1811" s="102">
        <f t="shared" si="18"/>
        <v>1247.810132</v>
      </c>
      <c r="M1811" s="83">
        <f>L1811/( 0.5*Sheet1!$F$18/12)</f>
        <v>1196.578664</v>
      </c>
      <c r="N1811" s="83">
        <f t="shared" si="19"/>
        <v>0.3435482814</v>
      </c>
      <c r="O1811" s="83">
        <f t="shared" si="20"/>
        <v>664.539381</v>
      </c>
      <c r="P1811" s="83">
        <f t="shared" si="21"/>
        <v>0.1907951137</v>
      </c>
      <c r="Q1811" s="83">
        <f t="shared" si="22"/>
        <v>1</v>
      </c>
      <c r="R1811" s="86">
        <f t="shared" si="31"/>
        <v>188.009469</v>
      </c>
      <c r="S1811" s="83" t="str">
        <f>min(R1811, offset(Sheet1!$K$9,B1811-1,0))</f>
        <v>#DIV/0!</v>
      </c>
      <c r="T1811" s="83">
        <f t="shared" si="30"/>
        <v>6673.86985</v>
      </c>
      <c r="U1811" s="83">
        <f t="shared" si="26"/>
        <v>0</v>
      </c>
      <c r="V1811" s="83" t="str">
        <f t="shared" si="27"/>
        <v>#DIV/0!</v>
      </c>
      <c r="W1811" s="83" t="str">
        <f t="shared" si="28"/>
        <v>#DIV/0!</v>
      </c>
    </row>
    <row r="1812" ht="12.75" customHeight="1">
      <c r="A1812" s="83">
        <f t="shared" si="29"/>
        <v>36.8</v>
      </c>
      <c r="B1812" s="83">
        <f>IF( ISERROR( MATCH(R1811,Sheet1!$K$9:$K$13,1) ), 1,  MATCH(R1811,Sheet1!$K$9:$K$13,1)+1)</f>
        <v>4</v>
      </c>
      <c r="C1812" s="94">
        <f>IF( ISERROR( MATCH(D1812,Sheet1!$B$25:$B$42) ), 1, MATCH(D1812,Sheet1!$B$25:$B$42))</f>
        <v>13</v>
      </c>
      <c r="D1812" s="83">
        <f>if(U1812, OFFSET(Sheet1!$P$9, 2*B1811-1, 0),T1811)</f>
        <v>6673.86985</v>
      </c>
      <c r="E1812" s="100">
        <f t="array" ref="E1812">index(Sheet1!$C$25:$H$42, C1812,B1812)</f>
        <v>183.1113845</v>
      </c>
      <c r="F1812" s="100">
        <f t="array" ref="F1812">index(Sheet1!$C$25:$H$42, C1812+1,B1812)</f>
        <v>197.1968757</v>
      </c>
      <c r="G1812" s="94">
        <f t="array" ref="G1812">index(Sheet1!$B$25:$B$42, C1812,1)</f>
        <v>6500</v>
      </c>
      <c r="H1812" s="94">
        <f t="array" ref="H1812">index(Sheet1!$B$25:$B$42, C1812+1,1)</f>
        <v>7000</v>
      </c>
      <c r="I1812" s="100">
        <f t="shared" si="17"/>
        <v>188.009469</v>
      </c>
      <c r="J1812" s="100">
        <f t="array" ref="J1812">index(Sheet1!$F$47:$K$64, C1812,B1812)</f>
        <v>1289.79864</v>
      </c>
      <c r="K1812" s="100">
        <f t="array" ref="K1812">index(Sheet1!$F$47:$K$64, C1812+1,B1812)</f>
        <v>1168.21926</v>
      </c>
      <c r="L1812" s="102">
        <f t="shared" si="18"/>
        <v>1247.520663</v>
      </c>
      <c r="M1812" s="83">
        <f>L1812/( 0.5*Sheet1!$F$18/12)</f>
        <v>1196.301079</v>
      </c>
      <c r="N1812" s="83">
        <f t="shared" si="19"/>
        <v>0.3434685844</v>
      </c>
      <c r="O1812" s="83">
        <f t="shared" si="20"/>
        <v>664.7765194</v>
      </c>
      <c r="P1812" s="83">
        <f t="shared" si="21"/>
        <v>0.1908631982</v>
      </c>
      <c r="Q1812" s="83">
        <f t="shared" si="22"/>
        <v>1</v>
      </c>
      <c r="R1812" s="86">
        <f t="shared" si="31"/>
        <v>188.0429728</v>
      </c>
      <c r="S1812" s="83" t="str">
        <f>min(R1812, offset(Sheet1!$K$9,B1812-1,0))</f>
        <v>#DIV/0!</v>
      </c>
      <c r="T1812" s="83">
        <f t="shared" si="30"/>
        <v>6675.059152</v>
      </c>
      <c r="U1812" s="83">
        <f t="shared" si="26"/>
        <v>0</v>
      </c>
      <c r="V1812" s="83" t="str">
        <f t="shared" si="27"/>
        <v>#DIV/0!</v>
      </c>
      <c r="W1812" s="83" t="str">
        <f t="shared" si="28"/>
        <v>#DIV/0!</v>
      </c>
    </row>
    <row r="1813" ht="12.75" customHeight="1">
      <c r="A1813" s="83">
        <f t="shared" si="29"/>
        <v>36.82</v>
      </c>
      <c r="B1813" s="83">
        <f>IF( ISERROR( MATCH(R1812,Sheet1!$K$9:$K$13,1) ), 1,  MATCH(R1812,Sheet1!$K$9:$K$13,1)+1)</f>
        <v>4</v>
      </c>
      <c r="C1813" s="94">
        <f>IF( ISERROR( MATCH(D1813,Sheet1!$B$25:$B$42) ), 1, MATCH(D1813,Sheet1!$B$25:$B$42))</f>
        <v>13</v>
      </c>
      <c r="D1813" s="83">
        <f>if(U1813, OFFSET(Sheet1!$P$9, 2*B1812-1, 0),T1812)</f>
        <v>6675.059152</v>
      </c>
      <c r="E1813" s="100">
        <f t="array" ref="E1813">index(Sheet1!$C$25:$H$42, C1813,B1813)</f>
        <v>183.1113845</v>
      </c>
      <c r="F1813" s="100">
        <f t="array" ref="F1813">index(Sheet1!$C$25:$H$42, C1813+1,B1813)</f>
        <v>197.1968757</v>
      </c>
      <c r="G1813" s="94">
        <f t="array" ref="G1813">index(Sheet1!$B$25:$B$42, C1813,1)</f>
        <v>6500</v>
      </c>
      <c r="H1813" s="94">
        <f t="array" ref="H1813">index(Sheet1!$B$25:$B$42, C1813+1,1)</f>
        <v>7000</v>
      </c>
      <c r="I1813" s="100">
        <f t="shared" si="17"/>
        <v>188.0429728</v>
      </c>
      <c r="J1813" s="100">
        <f t="array" ref="J1813">index(Sheet1!$F$47:$K$64, C1813,B1813)</f>
        <v>1289.79864</v>
      </c>
      <c r="K1813" s="100">
        <f t="array" ref="K1813">index(Sheet1!$F$47:$K$64, C1813+1,B1813)</f>
        <v>1168.21926</v>
      </c>
      <c r="L1813" s="102">
        <f t="shared" si="18"/>
        <v>1247.231474</v>
      </c>
      <c r="M1813" s="83">
        <f>L1813/( 0.5*Sheet1!$F$18/12)</f>
        <v>1196.023763</v>
      </c>
      <c r="N1813" s="83">
        <f t="shared" si="19"/>
        <v>0.3433889645</v>
      </c>
      <c r="O1813" s="83">
        <f t="shared" si="20"/>
        <v>665.0134706</v>
      </c>
      <c r="P1813" s="83">
        <f t="shared" si="21"/>
        <v>0.190931229</v>
      </c>
      <c r="Q1813" s="83">
        <f t="shared" si="22"/>
        <v>1</v>
      </c>
      <c r="R1813" s="86">
        <f t="shared" si="31"/>
        <v>188.0764442</v>
      </c>
      <c r="S1813" s="83" t="str">
        <f>min(R1813, offset(Sheet1!$K$9,B1813-1,0))</f>
        <v>#DIV/0!</v>
      </c>
      <c r="T1813" s="83">
        <f t="shared" si="30"/>
        <v>6676.247304</v>
      </c>
      <c r="U1813" s="83">
        <f t="shared" si="26"/>
        <v>0</v>
      </c>
      <c r="V1813" s="83" t="str">
        <f t="shared" si="27"/>
        <v>#DIV/0!</v>
      </c>
      <c r="W1813" s="83" t="str">
        <f t="shared" si="28"/>
        <v>#DIV/0!</v>
      </c>
    </row>
    <row r="1814" ht="12.75" customHeight="1">
      <c r="A1814" s="83">
        <f t="shared" si="29"/>
        <v>36.84</v>
      </c>
      <c r="B1814" s="83">
        <f>IF( ISERROR( MATCH(R1813,Sheet1!$K$9:$K$13,1) ), 1,  MATCH(R1813,Sheet1!$K$9:$K$13,1)+1)</f>
        <v>4</v>
      </c>
      <c r="C1814" s="94">
        <f>IF( ISERROR( MATCH(D1814,Sheet1!$B$25:$B$42) ), 1, MATCH(D1814,Sheet1!$B$25:$B$42))</f>
        <v>13</v>
      </c>
      <c r="D1814" s="83">
        <f>if(U1814, OFFSET(Sheet1!$P$9, 2*B1813-1, 0),T1813)</f>
        <v>6676.247304</v>
      </c>
      <c r="E1814" s="100">
        <f t="array" ref="E1814">index(Sheet1!$C$25:$H$42, C1814,B1814)</f>
        <v>183.1113845</v>
      </c>
      <c r="F1814" s="100">
        <f t="array" ref="F1814">index(Sheet1!$C$25:$H$42, C1814+1,B1814)</f>
        <v>197.1968757</v>
      </c>
      <c r="G1814" s="94">
        <f t="array" ref="G1814">index(Sheet1!$B$25:$B$42, C1814,1)</f>
        <v>6500</v>
      </c>
      <c r="H1814" s="94">
        <f t="array" ref="H1814">index(Sheet1!$B$25:$B$42, C1814+1,1)</f>
        <v>7000</v>
      </c>
      <c r="I1814" s="100">
        <f t="shared" si="17"/>
        <v>188.0764442</v>
      </c>
      <c r="J1814" s="100">
        <f t="array" ref="J1814">index(Sheet1!$F$47:$K$64, C1814,B1814)</f>
        <v>1289.79864</v>
      </c>
      <c r="K1814" s="100">
        <f t="array" ref="K1814">index(Sheet1!$F$47:$K$64, C1814+1,B1814)</f>
        <v>1168.21926</v>
      </c>
      <c r="L1814" s="102">
        <f t="shared" si="18"/>
        <v>1246.942564</v>
      </c>
      <c r="M1814" s="83">
        <f>L1814/( 0.5*Sheet1!$F$18/12)</f>
        <v>1195.746716</v>
      </c>
      <c r="N1814" s="83">
        <f t="shared" si="19"/>
        <v>0.3433094216</v>
      </c>
      <c r="O1814" s="83">
        <f t="shared" si="20"/>
        <v>665.2502347</v>
      </c>
      <c r="P1814" s="83">
        <f t="shared" si="21"/>
        <v>0.1909992061</v>
      </c>
      <c r="Q1814" s="83">
        <f t="shared" si="22"/>
        <v>1</v>
      </c>
      <c r="R1814" s="86">
        <f t="shared" si="31"/>
        <v>188.1098832</v>
      </c>
      <c r="S1814" s="83" t="str">
        <f>min(R1814, offset(Sheet1!$K$9,B1814-1,0))</f>
        <v>#DIV/0!</v>
      </c>
      <c r="T1814" s="83">
        <f t="shared" si="30"/>
        <v>6677.434306</v>
      </c>
      <c r="U1814" s="83">
        <f t="shared" si="26"/>
        <v>0</v>
      </c>
      <c r="V1814" s="83" t="str">
        <f t="shared" si="27"/>
        <v>#DIV/0!</v>
      </c>
      <c r="W1814" s="83" t="str">
        <f t="shared" si="28"/>
        <v>#DIV/0!</v>
      </c>
    </row>
    <row r="1815" ht="12.75" customHeight="1">
      <c r="A1815" s="83">
        <f t="shared" si="29"/>
        <v>36.86</v>
      </c>
      <c r="B1815" s="83">
        <f>IF( ISERROR( MATCH(R1814,Sheet1!$K$9:$K$13,1) ), 1,  MATCH(R1814,Sheet1!$K$9:$K$13,1)+1)</f>
        <v>4</v>
      </c>
      <c r="C1815" s="94">
        <f>IF( ISERROR( MATCH(D1815,Sheet1!$B$25:$B$42) ), 1, MATCH(D1815,Sheet1!$B$25:$B$42))</f>
        <v>13</v>
      </c>
      <c r="D1815" s="83">
        <f>if(U1815, OFFSET(Sheet1!$P$9, 2*B1814-1, 0),T1814)</f>
        <v>6677.434306</v>
      </c>
      <c r="E1815" s="100">
        <f t="array" ref="E1815">index(Sheet1!$C$25:$H$42, C1815,B1815)</f>
        <v>183.1113845</v>
      </c>
      <c r="F1815" s="100">
        <f t="array" ref="F1815">index(Sheet1!$C$25:$H$42, C1815+1,B1815)</f>
        <v>197.1968757</v>
      </c>
      <c r="G1815" s="94">
        <f t="array" ref="G1815">index(Sheet1!$B$25:$B$42, C1815,1)</f>
        <v>6500</v>
      </c>
      <c r="H1815" s="94">
        <f t="array" ref="H1815">index(Sheet1!$B$25:$B$42, C1815+1,1)</f>
        <v>7000</v>
      </c>
      <c r="I1815" s="100">
        <f t="shared" si="17"/>
        <v>188.1098832</v>
      </c>
      <c r="J1815" s="100">
        <f t="array" ref="J1815">index(Sheet1!$F$47:$K$64, C1815,B1815)</f>
        <v>1289.79864</v>
      </c>
      <c r="K1815" s="100">
        <f t="array" ref="K1815">index(Sheet1!$F$47:$K$64, C1815+1,B1815)</f>
        <v>1168.21926</v>
      </c>
      <c r="L1815" s="102">
        <f t="shared" si="18"/>
        <v>1246.653934</v>
      </c>
      <c r="M1815" s="83">
        <f>L1815/( 0.5*Sheet1!$F$18/12)</f>
        <v>1195.469936</v>
      </c>
      <c r="N1815" s="83">
        <f t="shared" si="19"/>
        <v>0.3432299558</v>
      </c>
      <c r="O1815" s="83">
        <f t="shared" si="20"/>
        <v>665.4868118</v>
      </c>
      <c r="P1815" s="83">
        <f t="shared" si="21"/>
        <v>0.1910671294</v>
      </c>
      <c r="Q1815" s="83">
        <f t="shared" si="22"/>
        <v>1</v>
      </c>
      <c r="R1815" s="86">
        <f t="shared" si="31"/>
        <v>188.1432899</v>
      </c>
      <c r="S1815" s="83" t="str">
        <f>min(R1815, offset(Sheet1!$K$9,B1815-1,0))</f>
        <v>#DIV/0!</v>
      </c>
      <c r="T1815" s="83">
        <f t="shared" si="30"/>
        <v>6678.620159</v>
      </c>
      <c r="U1815" s="83">
        <f t="shared" si="26"/>
        <v>0</v>
      </c>
      <c r="V1815" s="83" t="str">
        <f t="shared" si="27"/>
        <v>#DIV/0!</v>
      </c>
      <c r="W1815" s="83" t="str">
        <f t="shared" si="28"/>
        <v>#DIV/0!</v>
      </c>
    </row>
    <row r="1816" ht="12.75" customHeight="1">
      <c r="A1816" s="83">
        <f t="shared" si="29"/>
        <v>36.88</v>
      </c>
      <c r="B1816" s="83">
        <f>IF( ISERROR( MATCH(R1815,Sheet1!$K$9:$K$13,1) ), 1,  MATCH(R1815,Sheet1!$K$9:$K$13,1)+1)</f>
        <v>4</v>
      </c>
      <c r="C1816" s="94">
        <f>IF( ISERROR( MATCH(D1816,Sheet1!$B$25:$B$42) ), 1, MATCH(D1816,Sheet1!$B$25:$B$42))</f>
        <v>13</v>
      </c>
      <c r="D1816" s="83">
        <f>if(U1816, OFFSET(Sheet1!$P$9, 2*B1815-1, 0),T1815)</f>
        <v>6678.620159</v>
      </c>
      <c r="E1816" s="100">
        <f t="array" ref="E1816">index(Sheet1!$C$25:$H$42, C1816,B1816)</f>
        <v>183.1113845</v>
      </c>
      <c r="F1816" s="100">
        <f t="array" ref="F1816">index(Sheet1!$C$25:$H$42, C1816+1,B1816)</f>
        <v>197.1968757</v>
      </c>
      <c r="G1816" s="94">
        <f t="array" ref="G1816">index(Sheet1!$B$25:$B$42, C1816,1)</f>
        <v>6500</v>
      </c>
      <c r="H1816" s="94">
        <f t="array" ref="H1816">index(Sheet1!$B$25:$B$42, C1816+1,1)</f>
        <v>7000</v>
      </c>
      <c r="I1816" s="100">
        <f t="shared" si="17"/>
        <v>188.1432899</v>
      </c>
      <c r="J1816" s="100">
        <f t="array" ref="J1816">index(Sheet1!$F$47:$K$64, C1816,B1816)</f>
        <v>1289.79864</v>
      </c>
      <c r="K1816" s="100">
        <f t="array" ref="K1816">index(Sheet1!$F$47:$K$64, C1816+1,B1816)</f>
        <v>1168.21926</v>
      </c>
      <c r="L1816" s="102">
        <f t="shared" si="18"/>
        <v>1246.365584</v>
      </c>
      <c r="M1816" s="83">
        <f>L1816/( 0.5*Sheet1!$F$18/12)</f>
        <v>1195.193424</v>
      </c>
      <c r="N1816" s="83">
        <f t="shared" si="19"/>
        <v>0.3431505668</v>
      </c>
      <c r="O1816" s="83">
        <f t="shared" si="20"/>
        <v>665.723202</v>
      </c>
      <c r="P1816" s="83">
        <f t="shared" si="21"/>
        <v>0.1911349991</v>
      </c>
      <c r="Q1816" s="83">
        <f t="shared" si="22"/>
        <v>1</v>
      </c>
      <c r="R1816" s="86">
        <f t="shared" si="31"/>
        <v>188.1766642</v>
      </c>
      <c r="S1816" s="83" t="str">
        <f>min(R1816, offset(Sheet1!$K$9,B1816-1,0))</f>
        <v>#DIV/0!</v>
      </c>
      <c r="T1816" s="83">
        <f t="shared" si="30"/>
        <v>6679.804865</v>
      </c>
      <c r="U1816" s="83">
        <f t="shared" si="26"/>
        <v>0</v>
      </c>
      <c r="V1816" s="83" t="str">
        <f t="shared" si="27"/>
        <v>#DIV/0!</v>
      </c>
      <c r="W1816" s="83" t="str">
        <f t="shared" si="28"/>
        <v>#DIV/0!</v>
      </c>
    </row>
    <row r="1817" ht="12.75" customHeight="1">
      <c r="A1817" s="83">
        <f t="shared" si="29"/>
        <v>36.9</v>
      </c>
      <c r="B1817" s="83">
        <f>IF( ISERROR( MATCH(R1816,Sheet1!$K$9:$K$13,1) ), 1,  MATCH(R1816,Sheet1!$K$9:$K$13,1)+1)</f>
        <v>4</v>
      </c>
      <c r="C1817" s="94">
        <f>IF( ISERROR( MATCH(D1817,Sheet1!$B$25:$B$42) ), 1, MATCH(D1817,Sheet1!$B$25:$B$42))</f>
        <v>13</v>
      </c>
      <c r="D1817" s="83">
        <f>if(U1817, OFFSET(Sheet1!$P$9, 2*B1816-1, 0),T1816)</f>
        <v>6679.804865</v>
      </c>
      <c r="E1817" s="100">
        <f t="array" ref="E1817">index(Sheet1!$C$25:$H$42, C1817,B1817)</f>
        <v>183.1113845</v>
      </c>
      <c r="F1817" s="100">
        <f t="array" ref="F1817">index(Sheet1!$C$25:$H$42, C1817+1,B1817)</f>
        <v>197.1968757</v>
      </c>
      <c r="G1817" s="94">
        <f t="array" ref="G1817">index(Sheet1!$B$25:$B$42, C1817,1)</f>
        <v>6500</v>
      </c>
      <c r="H1817" s="94">
        <f t="array" ref="H1817">index(Sheet1!$B$25:$B$42, C1817+1,1)</f>
        <v>7000</v>
      </c>
      <c r="I1817" s="100">
        <f t="shared" si="17"/>
        <v>188.1766642</v>
      </c>
      <c r="J1817" s="100">
        <f t="array" ref="J1817">index(Sheet1!$F$47:$K$64, C1817,B1817)</f>
        <v>1289.79864</v>
      </c>
      <c r="K1817" s="100">
        <f t="array" ref="K1817">index(Sheet1!$F$47:$K$64, C1817+1,B1817)</f>
        <v>1168.21926</v>
      </c>
      <c r="L1817" s="102">
        <f t="shared" si="18"/>
        <v>1246.077512</v>
      </c>
      <c r="M1817" s="83">
        <f>L1817/( 0.5*Sheet1!$F$18/12)</f>
        <v>1194.91718</v>
      </c>
      <c r="N1817" s="83">
        <f t="shared" si="19"/>
        <v>0.3430712546</v>
      </c>
      <c r="O1817" s="83">
        <f t="shared" si="20"/>
        <v>665.9594053</v>
      </c>
      <c r="P1817" s="83">
        <f t="shared" si="21"/>
        <v>0.1912028152</v>
      </c>
      <c r="Q1817" s="83">
        <f t="shared" si="22"/>
        <v>1</v>
      </c>
      <c r="R1817" s="86">
        <f t="shared" si="31"/>
        <v>188.2100062</v>
      </c>
      <c r="S1817" s="83" t="str">
        <f>min(R1817, offset(Sheet1!$K$9,B1817-1,0))</f>
        <v>#DIV/0!</v>
      </c>
      <c r="T1817" s="83">
        <f t="shared" si="30"/>
        <v>6680.988424</v>
      </c>
      <c r="U1817" s="83">
        <f t="shared" si="26"/>
        <v>0</v>
      </c>
      <c r="V1817" s="83" t="str">
        <f t="shared" si="27"/>
        <v>#DIV/0!</v>
      </c>
      <c r="W1817" s="83" t="str">
        <f t="shared" si="28"/>
        <v>#DIV/0!</v>
      </c>
    </row>
    <row r="1818" ht="12.75" customHeight="1">
      <c r="A1818" s="83">
        <f t="shared" si="29"/>
        <v>36.92</v>
      </c>
      <c r="B1818" s="83">
        <f>IF( ISERROR( MATCH(R1817,Sheet1!$K$9:$K$13,1) ), 1,  MATCH(R1817,Sheet1!$K$9:$K$13,1)+1)</f>
        <v>4</v>
      </c>
      <c r="C1818" s="94">
        <f>IF( ISERROR( MATCH(D1818,Sheet1!$B$25:$B$42) ), 1, MATCH(D1818,Sheet1!$B$25:$B$42))</f>
        <v>13</v>
      </c>
      <c r="D1818" s="83">
        <f>if(U1818, OFFSET(Sheet1!$P$9, 2*B1817-1, 0),T1817)</f>
        <v>6680.988424</v>
      </c>
      <c r="E1818" s="100">
        <f t="array" ref="E1818">index(Sheet1!$C$25:$H$42, C1818,B1818)</f>
        <v>183.1113845</v>
      </c>
      <c r="F1818" s="100">
        <f t="array" ref="F1818">index(Sheet1!$C$25:$H$42, C1818+1,B1818)</f>
        <v>197.1968757</v>
      </c>
      <c r="G1818" s="94">
        <f t="array" ref="G1818">index(Sheet1!$B$25:$B$42, C1818,1)</f>
        <v>6500</v>
      </c>
      <c r="H1818" s="94">
        <f t="array" ref="H1818">index(Sheet1!$B$25:$B$42, C1818+1,1)</f>
        <v>7000</v>
      </c>
      <c r="I1818" s="100">
        <f t="shared" si="17"/>
        <v>188.2100062</v>
      </c>
      <c r="J1818" s="100">
        <f t="array" ref="J1818">index(Sheet1!$F$47:$K$64, C1818,B1818)</f>
        <v>1289.79864</v>
      </c>
      <c r="K1818" s="100">
        <f t="array" ref="K1818">index(Sheet1!$F$47:$K$64, C1818+1,B1818)</f>
        <v>1168.21926</v>
      </c>
      <c r="L1818" s="102">
        <f t="shared" si="18"/>
        <v>1245.789719</v>
      </c>
      <c r="M1818" s="83">
        <f>L1818/( 0.5*Sheet1!$F$18/12)</f>
        <v>1194.641203</v>
      </c>
      <c r="N1818" s="83">
        <f t="shared" si="19"/>
        <v>0.3429920193</v>
      </c>
      <c r="O1818" s="83">
        <f t="shared" si="20"/>
        <v>666.1954219</v>
      </c>
      <c r="P1818" s="83">
        <f t="shared" si="21"/>
        <v>0.1912705776</v>
      </c>
      <c r="Q1818" s="83">
        <f t="shared" si="22"/>
        <v>1</v>
      </c>
      <c r="R1818" s="86">
        <f t="shared" si="31"/>
        <v>188.243316</v>
      </c>
      <c r="S1818" s="83" t="str">
        <f>min(R1818, offset(Sheet1!$K$9,B1818-1,0))</f>
        <v>#DIV/0!</v>
      </c>
      <c r="T1818" s="83">
        <f t="shared" si="30"/>
        <v>6682.170838</v>
      </c>
      <c r="U1818" s="83">
        <f t="shared" si="26"/>
        <v>0</v>
      </c>
      <c r="V1818" s="83" t="str">
        <f t="shared" si="27"/>
        <v>#DIV/0!</v>
      </c>
      <c r="W1818" s="83" t="str">
        <f t="shared" si="28"/>
        <v>#DIV/0!</v>
      </c>
    </row>
    <row r="1819" ht="12.75" customHeight="1">
      <c r="A1819" s="83">
        <f t="shared" si="29"/>
        <v>36.94</v>
      </c>
      <c r="B1819" s="83">
        <f>IF( ISERROR( MATCH(R1818,Sheet1!$K$9:$K$13,1) ), 1,  MATCH(R1818,Sheet1!$K$9:$K$13,1)+1)</f>
        <v>4</v>
      </c>
      <c r="C1819" s="94">
        <f>IF( ISERROR( MATCH(D1819,Sheet1!$B$25:$B$42) ), 1, MATCH(D1819,Sheet1!$B$25:$B$42))</f>
        <v>13</v>
      </c>
      <c r="D1819" s="83">
        <f>if(U1819, OFFSET(Sheet1!$P$9, 2*B1818-1, 0),T1818)</f>
        <v>6682.170838</v>
      </c>
      <c r="E1819" s="100">
        <f t="array" ref="E1819">index(Sheet1!$C$25:$H$42, C1819,B1819)</f>
        <v>183.1113845</v>
      </c>
      <c r="F1819" s="100">
        <f t="array" ref="F1819">index(Sheet1!$C$25:$H$42, C1819+1,B1819)</f>
        <v>197.1968757</v>
      </c>
      <c r="G1819" s="94">
        <f t="array" ref="G1819">index(Sheet1!$B$25:$B$42, C1819,1)</f>
        <v>6500</v>
      </c>
      <c r="H1819" s="94">
        <f t="array" ref="H1819">index(Sheet1!$B$25:$B$42, C1819+1,1)</f>
        <v>7000</v>
      </c>
      <c r="I1819" s="100">
        <f t="shared" si="17"/>
        <v>188.243316</v>
      </c>
      <c r="J1819" s="100">
        <f t="array" ref="J1819">index(Sheet1!$F$47:$K$64, C1819,B1819)</f>
        <v>1289.79864</v>
      </c>
      <c r="K1819" s="100">
        <f t="array" ref="K1819">index(Sheet1!$F$47:$K$64, C1819+1,B1819)</f>
        <v>1168.21926</v>
      </c>
      <c r="L1819" s="102">
        <f t="shared" si="18"/>
        <v>1245.502205</v>
      </c>
      <c r="M1819" s="83">
        <f>L1819/( 0.5*Sheet1!$F$18/12)</f>
        <v>1194.365493</v>
      </c>
      <c r="N1819" s="83">
        <f t="shared" si="19"/>
        <v>0.3429128606</v>
      </c>
      <c r="O1819" s="83">
        <f t="shared" si="20"/>
        <v>666.4312517</v>
      </c>
      <c r="P1819" s="83">
        <f t="shared" si="21"/>
        <v>0.1913382864</v>
      </c>
      <c r="Q1819" s="83">
        <f t="shared" si="22"/>
        <v>1</v>
      </c>
      <c r="R1819" s="86">
        <f t="shared" si="31"/>
        <v>188.2765935</v>
      </c>
      <c r="S1819" s="83" t="str">
        <f>min(R1819, offset(Sheet1!$K$9,B1819-1,0))</f>
        <v>#DIV/0!</v>
      </c>
      <c r="T1819" s="83">
        <f t="shared" si="30"/>
        <v>6683.352107</v>
      </c>
      <c r="U1819" s="83">
        <f t="shared" si="26"/>
        <v>0</v>
      </c>
      <c r="V1819" s="83" t="str">
        <f t="shared" si="27"/>
        <v>#DIV/0!</v>
      </c>
      <c r="W1819" s="83" t="str">
        <f t="shared" si="28"/>
        <v>#DIV/0!</v>
      </c>
    </row>
    <row r="1820" ht="12.75" customHeight="1">
      <c r="A1820" s="83">
        <f t="shared" si="29"/>
        <v>36.96</v>
      </c>
      <c r="B1820" s="83">
        <f>IF( ISERROR( MATCH(R1819,Sheet1!$K$9:$K$13,1) ), 1,  MATCH(R1819,Sheet1!$K$9:$K$13,1)+1)</f>
        <v>4</v>
      </c>
      <c r="C1820" s="94">
        <f>IF( ISERROR( MATCH(D1820,Sheet1!$B$25:$B$42) ), 1, MATCH(D1820,Sheet1!$B$25:$B$42))</f>
        <v>13</v>
      </c>
      <c r="D1820" s="83">
        <f>if(U1820, OFFSET(Sheet1!$P$9, 2*B1819-1, 0),T1819)</f>
        <v>6683.352107</v>
      </c>
      <c r="E1820" s="100">
        <f t="array" ref="E1820">index(Sheet1!$C$25:$H$42, C1820,B1820)</f>
        <v>183.1113845</v>
      </c>
      <c r="F1820" s="100">
        <f t="array" ref="F1820">index(Sheet1!$C$25:$H$42, C1820+1,B1820)</f>
        <v>197.1968757</v>
      </c>
      <c r="G1820" s="94">
        <f t="array" ref="G1820">index(Sheet1!$B$25:$B$42, C1820,1)</f>
        <v>6500</v>
      </c>
      <c r="H1820" s="94">
        <f t="array" ref="H1820">index(Sheet1!$B$25:$B$42, C1820+1,1)</f>
        <v>7000</v>
      </c>
      <c r="I1820" s="100">
        <f t="shared" si="17"/>
        <v>188.2765935</v>
      </c>
      <c r="J1820" s="100">
        <f t="array" ref="J1820">index(Sheet1!$F$47:$K$64, C1820,B1820)</f>
        <v>1289.79864</v>
      </c>
      <c r="K1820" s="100">
        <f t="array" ref="K1820">index(Sheet1!$F$47:$K$64, C1820+1,B1820)</f>
        <v>1168.21926</v>
      </c>
      <c r="L1820" s="102">
        <f t="shared" si="18"/>
        <v>1245.214969</v>
      </c>
      <c r="M1820" s="83">
        <f>L1820/( 0.5*Sheet1!$F$18/12)</f>
        <v>1194.09005</v>
      </c>
      <c r="N1820" s="83">
        <f t="shared" si="19"/>
        <v>0.3428337785</v>
      </c>
      <c r="O1820" s="83">
        <f t="shared" si="20"/>
        <v>666.6668949</v>
      </c>
      <c r="P1820" s="83">
        <f t="shared" si="21"/>
        <v>0.1914059417</v>
      </c>
      <c r="Q1820" s="83">
        <f t="shared" si="22"/>
        <v>1</v>
      </c>
      <c r="R1820" s="86">
        <f t="shared" si="31"/>
        <v>188.3098388</v>
      </c>
      <c r="S1820" s="83" t="str">
        <f>min(R1820, offset(Sheet1!$K$9,B1820-1,0))</f>
        <v>#DIV/0!</v>
      </c>
      <c r="T1820" s="83">
        <f t="shared" si="30"/>
        <v>6684.532233</v>
      </c>
      <c r="U1820" s="83">
        <f t="shared" si="26"/>
        <v>0</v>
      </c>
      <c r="V1820" s="83" t="str">
        <f t="shared" si="27"/>
        <v>#DIV/0!</v>
      </c>
      <c r="W1820" s="83" t="str">
        <f t="shared" si="28"/>
        <v>#DIV/0!</v>
      </c>
    </row>
    <row r="1821" ht="12.75" customHeight="1">
      <c r="A1821" s="83">
        <f t="shared" si="29"/>
        <v>36.98</v>
      </c>
      <c r="B1821" s="83">
        <f>IF( ISERROR( MATCH(R1820,Sheet1!$K$9:$K$13,1) ), 1,  MATCH(R1820,Sheet1!$K$9:$K$13,1)+1)</f>
        <v>4</v>
      </c>
      <c r="C1821" s="94">
        <f>IF( ISERROR( MATCH(D1821,Sheet1!$B$25:$B$42) ), 1, MATCH(D1821,Sheet1!$B$25:$B$42))</f>
        <v>13</v>
      </c>
      <c r="D1821" s="83">
        <f>if(U1821, OFFSET(Sheet1!$P$9, 2*B1820-1, 0),T1820)</f>
        <v>6684.532233</v>
      </c>
      <c r="E1821" s="100">
        <f t="array" ref="E1821">index(Sheet1!$C$25:$H$42, C1821,B1821)</f>
        <v>183.1113845</v>
      </c>
      <c r="F1821" s="100">
        <f t="array" ref="F1821">index(Sheet1!$C$25:$H$42, C1821+1,B1821)</f>
        <v>197.1968757</v>
      </c>
      <c r="G1821" s="94">
        <f t="array" ref="G1821">index(Sheet1!$B$25:$B$42, C1821,1)</f>
        <v>6500</v>
      </c>
      <c r="H1821" s="94">
        <f t="array" ref="H1821">index(Sheet1!$B$25:$B$42, C1821+1,1)</f>
        <v>7000</v>
      </c>
      <c r="I1821" s="100">
        <f t="shared" si="17"/>
        <v>188.3098388</v>
      </c>
      <c r="J1821" s="100">
        <f t="array" ref="J1821">index(Sheet1!$F$47:$K$64, C1821,B1821)</f>
        <v>1289.79864</v>
      </c>
      <c r="K1821" s="100">
        <f t="array" ref="K1821">index(Sheet1!$F$47:$K$64, C1821+1,B1821)</f>
        <v>1168.21926</v>
      </c>
      <c r="L1821" s="102">
        <f t="shared" si="18"/>
        <v>1244.928011</v>
      </c>
      <c r="M1821" s="83">
        <f>L1821/( 0.5*Sheet1!$F$18/12)</f>
        <v>1193.814874</v>
      </c>
      <c r="N1821" s="83">
        <f t="shared" si="19"/>
        <v>0.342754773</v>
      </c>
      <c r="O1821" s="83">
        <f t="shared" si="20"/>
        <v>666.9023516</v>
      </c>
      <c r="P1821" s="83">
        <f t="shared" si="21"/>
        <v>0.1914735434</v>
      </c>
      <c r="Q1821" s="83">
        <f t="shared" si="22"/>
        <v>1</v>
      </c>
      <c r="R1821" s="86">
        <f t="shared" si="31"/>
        <v>188.3430519</v>
      </c>
      <c r="S1821" s="83" t="str">
        <f>min(R1821, offset(Sheet1!$K$9,B1821-1,0))</f>
        <v>#DIV/0!</v>
      </c>
      <c r="T1821" s="83">
        <f t="shared" si="30"/>
        <v>6685.711215</v>
      </c>
      <c r="U1821" s="83">
        <f t="shared" si="26"/>
        <v>0</v>
      </c>
      <c r="V1821" s="83" t="str">
        <f t="shared" si="27"/>
        <v>#DIV/0!</v>
      </c>
      <c r="W1821" s="83" t="str">
        <f t="shared" si="28"/>
        <v>#DIV/0!</v>
      </c>
    </row>
    <row r="1822" ht="12.75" customHeight="1">
      <c r="A1822" s="83">
        <f t="shared" si="29"/>
        <v>37</v>
      </c>
      <c r="B1822" s="83">
        <f>IF( ISERROR( MATCH(R1821,Sheet1!$K$9:$K$13,1) ), 1,  MATCH(R1821,Sheet1!$K$9:$K$13,1)+1)</f>
        <v>4</v>
      </c>
      <c r="C1822" s="94">
        <f>IF( ISERROR( MATCH(D1822,Sheet1!$B$25:$B$42) ), 1, MATCH(D1822,Sheet1!$B$25:$B$42))</f>
        <v>13</v>
      </c>
      <c r="D1822" s="83">
        <f>if(U1822, OFFSET(Sheet1!$P$9, 2*B1821-1, 0),T1821)</f>
        <v>6685.711215</v>
      </c>
      <c r="E1822" s="100">
        <f t="array" ref="E1822">index(Sheet1!$C$25:$H$42, C1822,B1822)</f>
        <v>183.1113845</v>
      </c>
      <c r="F1822" s="100">
        <f t="array" ref="F1822">index(Sheet1!$C$25:$H$42, C1822+1,B1822)</f>
        <v>197.1968757</v>
      </c>
      <c r="G1822" s="94">
        <f t="array" ref="G1822">index(Sheet1!$B$25:$B$42, C1822,1)</f>
        <v>6500</v>
      </c>
      <c r="H1822" s="94">
        <f t="array" ref="H1822">index(Sheet1!$B$25:$B$42, C1822+1,1)</f>
        <v>7000</v>
      </c>
      <c r="I1822" s="100">
        <f t="shared" si="17"/>
        <v>188.3430519</v>
      </c>
      <c r="J1822" s="100">
        <f t="array" ref="J1822">index(Sheet1!$F$47:$K$64, C1822,B1822)</f>
        <v>1289.79864</v>
      </c>
      <c r="K1822" s="100">
        <f t="array" ref="K1822">index(Sheet1!$F$47:$K$64, C1822+1,B1822)</f>
        <v>1168.21926</v>
      </c>
      <c r="L1822" s="102">
        <f t="shared" si="18"/>
        <v>1244.641331</v>
      </c>
      <c r="M1822" s="83">
        <f>L1822/( 0.5*Sheet1!$F$18/12)</f>
        <v>1193.539965</v>
      </c>
      <c r="N1822" s="83">
        <f t="shared" si="19"/>
        <v>0.342675844</v>
      </c>
      <c r="O1822" s="83">
        <f t="shared" si="20"/>
        <v>667.1376219</v>
      </c>
      <c r="P1822" s="83">
        <f t="shared" si="21"/>
        <v>0.1915410916</v>
      </c>
      <c r="Q1822" s="83">
        <f t="shared" si="22"/>
        <v>1</v>
      </c>
      <c r="R1822" s="86">
        <f t="shared" si="31"/>
        <v>188.3762328</v>
      </c>
      <c r="S1822" s="83" t="str">
        <f>min(R1822, offset(Sheet1!$K$9,B1822-1,0))</f>
        <v>#DIV/0!</v>
      </c>
      <c r="T1822" s="83">
        <f t="shared" si="30"/>
        <v>6686.889057</v>
      </c>
      <c r="U1822" s="83">
        <f t="shared" si="26"/>
        <v>0</v>
      </c>
      <c r="V1822" s="83" t="str">
        <f t="shared" si="27"/>
        <v>#DIV/0!</v>
      </c>
      <c r="W1822" s="83" t="str">
        <f t="shared" si="28"/>
        <v>#DIV/0!</v>
      </c>
    </row>
    <row r="1823" ht="12.75" customHeight="1">
      <c r="A1823" s="83">
        <f t="shared" si="29"/>
        <v>37.02</v>
      </c>
      <c r="B1823" s="83">
        <f>IF( ISERROR( MATCH(R1822,Sheet1!$K$9:$K$13,1) ), 1,  MATCH(R1822,Sheet1!$K$9:$K$13,1)+1)</f>
        <v>4</v>
      </c>
      <c r="C1823" s="94">
        <f>IF( ISERROR( MATCH(D1823,Sheet1!$B$25:$B$42) ), 1, MATCH(D1823,Sheet1!$B$25:$B$42))</f>
        <v>13</v>
      </c>
      <c r="D1823" s="83">
        <f>if(U1823, OFFSET(Sheet1!$P$9, 2*B1822-1, 0),T1822)</f>
        <v>6686.889057</v>
      </c>
      <c r="E1823" s="100">
        <f t="array" ref="E1823">index(Sheet1!$C$25:$H$42, C1823,B1823)</f>
        <v>183.1113845</v>
      </c>
      <c r="F1823" s="100">
        <f t="array" ref="F1823">index(Sheet1!$C$25:$H$42, C1823+1,B1823)</f>
        <v>197.1968757</v>
      </c>
      <c r="G1823" s="94">
        <f t="array" ref="G1823">index(Sheet1!$B$25:$B$42, C1823,1)</f>
        <v>6500</v>
      </c>
      <c r="H1823" s="94">
        <f t="array" ref="H1823">index(Sheet1!$B$25:$B$42, C1823+1,1)</f>
        <v>7000</v>
      </c>
      <c r="I1823" s="100">
        <f t="shared" si="17"/>
        <v>188.3762328</v>
      </c>
      <c r="J1823" s="100">
        <f t="array" ref="J1823">index(Sheet1!$F$47:$K$64, C1823,B1823)</f>
        <v>1289.79864</v>
      </c>
      <c r="K1823" s="100">
        <f t="array" ref="K1823">index(Sheet1!$F$47:$K$64, C1823+1,B1823)</f>
        <v>1168.21926</v>
      </c>
      <c r="L1823" s="102">
        <f t="shared" si="18"/>
        <v>1244.354929</v>
      </c>
      <c r="M1823" s="83">
        <f>L1823/( 0.5*Sheet1!$F$18/12)</f>
        <v>1193.265321</v>
      </c>
      <c r="N1823" s="83">
        <f t="shared" si="19"/>
        <v>0.3425969914</v>
      </c>
      <c r="O1823" s="83">
        <f t="shared" si="20"/>
        <v>667.3727058</v>
      </c>
      <c r="P1823" s="83">
        <f t="shared" si="21"/>
        <v>0.1916085862</v>
      </c>
      <c r="Q1823" s="83">
        <f t="shared" si="22"/>
        <v>1</v>
      </c>
      <c r="R1823" s="86">
        <f t="shared" si="31"/>
        <v>188.4093817</v>
      </c>
      <c r="S1823" s="83" t="str">
        <f>min(R1823, offset(Sheet1!$K$9,B1823-1,0))</f>
        <v>#DIV/0!</v>
      </c>
      <c r="T1823" s="83">
        <f t="shared" si="30"/>
        <v>6688.065758</v>
      </c>
      <c r="U1823" s="83">
        <f t="shared" si="26"/>
        <v>0</v>
      </c>
      <c r="V1823" s="83" t="str">
        <f t="shared" si="27"/>
        <v>#DIV/0!</v>
      </c>
      <c r="W1823" s="83" t="str">
        <f t="shared" si="28"/>
        <v>#DIV/0!</v>
      </c>
    </row>
    <row r="1824" ht="12.75" customHeight="1">
      <c r="A1824" s="83">
        <f t="shared" si="29"/>
        <v>37.04</v>
      </c>
      <c r="B1824" s="83">
        <f>IF( ISERROR( MATCH(R1823,Sheet1!$K$9:$K$13,1) ), 1,  MATCH(R1823,Sheet1!$K$9:$K$13,1)+1)</f>
        <v>4</v>
      </c>
      <c r="C1824" s="94">
        <f>IF( ISERROR( MATCH(D1824,Sheet1!$B$25:$B$42) ), 1, MATCH(D1824,Sheet1!$B$25:$B$42))</f>
        <v>13</v>
      </c>
      <c r="D1824" s="83">
        <f>if(U1824, OFFSET(Sheet1!$P$9, 2*B1823-1, 0),T1823)</f>
        <v>6688.065758</v>
      </c>
      <c r="E1824" s="100">
        <f t="array" ref="E1824">index(Sheet1!$C$25:$H$42, C1824,B1824)</f>
        <v>183.1113845</v>
      </c>
      <c r="F1824" s="100">
        <f t="array" ref="F1824">index(Sheet1!$C$25:$H$42, C1824+1,B1824)</f>
        <v>197.1968757</v>
      </c>
      <c r="G1824" s="94">
        <f t="array" ref="G1824">index(Sheet1!$B$25:$B$42, C1824,1)</f>
        <v>6500</v>
      </c>
      <c r="H1824" s="94">
        <f t="array" ref="H1824">index(Sheet1!$B$25:$B$42, C1824+1,1)</f>
        <v>7000</v>
      </c>
      <c r="I1824" s="100">
        <f t="shared" si="17"/>
        <v>188.4093817</v>
      </c>
      <c r="J1824" s="100">
        <f t="array" ref="J1824">index(Sheet1!$F$47:$K$64, C1824,B1824)</f>
        <v>1289.79864</v>
      </c>
      <c r="K1824" s="100">
        <f t="array" ref="K1824">index(Sheet1!$F$47:$K$64, C1824+1,B1824)</f>
        <v>1168.21926</v>
      </c>
      <c r="L1824" s="102">
        <f t="shared" si="18"/>
        <v>1244.068804</v>
      </c>
      <c r="M1824" s="83">
        <f>L1824/( 0.5*Sheet1!$F$18/12)</f>
        <v>1192.990943</v>
      </c>
      <c r="N1824" s="83">
        <f t="shared" si="19"/>
        <v>0.3425182151</v>
      </c>
      <c r="O1824" s="83">
        <f t="shared" si="20"/>
        <v>667.6076034</v>
      </c>
      <c r="P1824" s="83">
        <f t="shared" si="21"/>
        <v>0.1916760274</v>
      </c>
      <c r="Q1824" s="83">
        <f t="shared" si="22"/>
        <v>1</v>
      </c>
      <c r="R1824" s="86">
        <f t="shared" si="31"/>
        <v>188.4424984</v>
      </c>
      <c r="S1824" s="83" t="str">
        <f>min(R1824, offset(Sheet1!$K$9,B1824-1,0))</f>
        <v>#DIV/0!</v>
      </c>
      <c r="T1824" s="83">
        <f t="shared" si="30"/>
        <v>6689.241319</v>
      </c>
      <c r="U1824" s="83">
        <f t="shared" si="26"/>
        <v>0</v>
      </c>
      <c r="V1824" s="83" t="str">
        <f t="shared" si="27"/>
        <v>#DIV/0!</v>
      </c>
      <c r="W1824" s="83" t="str">
        <f t="shared" si="28"/>
        <v>#DIV/0!</v>
      </c>
    </row>
    <row r="1825" ht="12.75" customHeight="1">
      <c r="A1825" s="83">
        <f t="shared" si="29"/>
        <v>37.06</v>
      </c>
      <c r="B1825" s="83">
        <f>IF( ISERROR( MATCH(R1824,Sheet1!$K$9:$K$13,1) ), 1,  MATCH(R1824,Sheet1!$K$9:$K$13,1)+1)</f>
        <v>4</v>
      </c>
      <c r="C1825" s="94">
        <f>IF( ISERROR( MATCH(D1825,Sheet1!$B$25:$B$42) ), 1, MATCH(D1825,Sheet1!$B$25:$B$42))</f>
        <v>13</v>
      </c>
      <c r="D1825" s="83">
        <f>if(U1825, OFFSET(Sheet1!$P$9, 2*B1824-1, 0),T1824)</f>
        <v>6689.241319</v>
      </c>
      <c r="E1825" s="100">
        <f t="array" ref="E1825">index(Sheet1!$C$25:$H$42, C1825,B1825)</f>
        <v>183.1113845</v>
      </c>
      <c r="F1825" s="100">
        <f t="array" ref="F1825">index(Sheet1!$C$25:$H$42, C1825+1,B1825)</f>
        <v>197.1968757</v>
      </c>
      <c r="G1825" s="94">
        <f t="array" ref="G1825">index(Sheet1!$B$25:$B$42, C1825,1)</f>
        <v>6500</v>
      </c>
      <c r="H1825" s="94">
        <f t="array" ref="H1825">index(Sheet1!$B$25:$B$42, C1825+1,1)</f>
        <v>7000</v>
      </c>
      <c r="I1825" s="100">
        <f t="shared" si="17"/>
        <v>188.4424984</v>
      </c>
      <c r="J1825" s="100">
        <f t="array" ref="J1825">index(Sheet1!$F$47:$K$64, C1825,B1825)</f>
        <v>1289.79864</v>
      </c>
      <c r="K1825" s="100">
        <f t="array" ref="K1825">index(Sheet1!$F$47:$K$64, C1825+1,B1825)</f>
        <v>1168.21926</v>
      </c>
      <c r="L1825" s="102">
        <f t="shared" si="18"/>
        <v>1243.782956</v>
      </c>
      <c r="M1825" s="83">
        <f>L1825/( 0.5*Sheet1!$F$18/12)</f>
        <v>1192.716831</v>
      </c>
      <c r="N1825" s="83">
        <f t="shared" si="19"/>
        <v>0.3424395152</v>
      </c>
      <c r="O1825" s="83">
        <f t="shared" si="20"/>
        <v>667.8423148</v>
      </c>
      <c r="P1825" s="83">
        <f t="shared" si="21"/>
        <v>0.1917434151</v>
      </c>
      <c r="Q1825" s="83">
        <f t="shared" si="22"/>
        <v>1</v>
      </c>
      <c r="R1825" s="86">
        <f t="shared" si="31"/>
        <v>188.475583</v>
      </c>
      <c r="S1825" s="83" t="str">
        <f>min(R1825, offset(Sheet1!$K$9,B1825-1,0))</f>
        <v>#DIV/0!</v>
      </c>
      <c r="T1825" s="83">
        <f t="shared" si="30"/>
        <v>6690.415742</v>
      </c>
      <c r="U1825" s="83">
        <f t="shared" si="26"/>
        <v>0</v>
      </c>
      <c r="V1825" s="83" t="str">
        <f t="shared" si="27"/>
        <v>#DIV/0!</v>
      </c>
      <c r="W1825" s="83" t="str">
        <f t="shared" si="28"/>
        <v>#DIV/0!</v>
      </c>
    </row>
    <row r="1826" ht="12.75" customHeight="1">
      <c r="A1826" s="83">
        <f t="shared" si="29"/>
        <v>37.08</v>
      </c>
      <c r="B1826" s="83">
        <f>IF( ISERROR( MATCH(R1825,Sheet1!$K$9:$K$13,1) ), 1,  MATCH(R1825,Sheet1!$K$9:$K$13,1)+1)</f>
        <v>4</v>
      </c>
      <c r="C1826" s="94">
        <f>IF( ISERROR( MATCH(D1826,Sheet1!$B$25:$B$42) ), 1, MATCH(D1826,Sheet1!$B$25:$B$42))</f>
        <v>13</v>
      </c>
      <c r="D1826" s="83">
        <f>if(U1826, OFFSET(Sheet1!$P$9, 2*B1825-1, 0),T1825)</f>
        <v>6690.415742</v>
      </c>
      <c r="E1826" s="100">
        <f t="array" ref="E1826">index(Sheet1!$C$25:$H$42, C1826,B1826)</f>
        <v>183.1113845</v>
      </c>
      <c r="F1826" s="100">
        <f t="array" ref="F1826">index(Sheet1!$C$25:$H$42, C1826+1,B1826)</f>
        <v>197.1968757</v>
      </c>
      <c r="G1826" s="94">
        <f t="array" ref="G1826">index(Sheet1!$B$25:$B$42, C1826,1)</f>
        <v>6500</v>
      </c>
      <c r="H1826" s="94">
        <f t="array" ref="H1826">index(Sheet1!$B$25:$B$42, C1826+1,1)</f>
        <v>7000</v>
      </c>
      <c r="I1826" s="100">
        <f t="shared" si="17"/>
        <v>188.475583</v>
      </c>
      <c r="J1826" s="100">
        <f t="array" ref="J1826">index(Sheet1!$F$47:$K$64, C1826,B1826)</f>
        <v>1289.79864</v>
      </c>
      <c r="K1826" s="100">
        <f t="array" ref="K1826">index(Sheet1!$F$47:$K$64, C1826+1,B1826)</f>
        <v>1168.21926</v>
      </c>
      <c r="L1826" s="102">
        <f t="shared" si="18"/>
        <v>1243.497384</v>
      </c>
      <c r="M1826" s="83">
        <f>L1826/( 0.5*Sheet1!$F$18/12)</f>
        <v>1192.442985</v>
      </c>
      <c r="N1826" s="83">
        <f t="shared" si="19"/>
        <v>0.3423608914</v>
      </c>
      <c r="O1826" s="83">
        <f t="shared" si="20"/>
        <v>668.0768401</v>
      </c>
      <c r="P1826" s="83">
        <f t="shared" si="21"/>
        <v>0.1918107494</v>
      </c>
      <c r="Q1826" s="83">
        <f t="shared" si="22"/>
        <v>1</v>
      </c>
      <c r="R1826" s="86">
        <f t="shared" si="31"/>
        <v>188.5086356</v>
      </c>
      <c r="S1826" s="83" t="str">
        <f>min(R1826, offset(Sheet1!$K$9,B1826-1,0))</f>
        <v>#DIV/0!</v>
      </c>
      <c r="T1826" s="83">
        <f t="shared" si="30"/>
        <v>6691.589027</v>
      </c>
      <c r="U1826" s="83">
        <f t="shared" si="26"/>
        <v>0</v>
      </c>
      <c r="V1826" s="83" t="str">
        <f t="shared" si="27"/>
        <v>#DIV/0!</v>
      </c>
      <c r="W1826" s="83" t="str">
        <f t="shared" si="28"/>
        <v>#DIV/0!</v>
      </c>
    </row>
    <row r="1827" ht="12.75" customHeight="1">
      <c r="A1827" s="83">
        <f t="shared" si="29"/>
        <v>37.1</v>
      </c>
      <c r="B1827" s="83">
        <f>IF( ISERROR( MATCH(R1826,Sheet1!$K$9:$K$13,1) ), 1,  MATCH(R1826,Sheet1!$K$9:$K$13,1)+1)</f>
        <v>4</v>
      </c>
      <c r="C1827" s="94">
        <f>IF( ISERROR( MATCH(D1827,Sheet1!$B$25:$B$42) ), 1, MATCH(D1827,Sheet1!$B$25:$B$42))</f>
        <v>13</v>
      </c>
      <c r="D1827" s="83">
        <f>if(U1827, OFFSET(Sheet1!$P$9, 2*B1826-1, 0),T1826)</f>
        <v>6691.589027</v>
      </c>
      <c r="E1827" s="100">
        <f t="array" ref="E1827">index(Sheet1!$C$25:$H$42, C1827,B1827)</f>
        <v>183.1113845</v>
      </c>
      <c r="F1827" s="100">
        <f t="array" ref="F1827">index(Sheet1!$C$25:$H$42, C1827+1,B1827)</f>
        <v>197.1968757</v>
      </c>
      <c r="G1827" s="94">
        <f t="array" ref="G1827">index(Sheet1!$B$25:$B$42, C1827,1)</f>
        <v>6500</v>
      </c>
      <c r="H1827" s="94">
        <f t="array" ref="H1827">index(Sheet1!$B$25:$B$42, C1827+1,1)</f>
        <v>7000</v>
      </c>
      <c r="I1827" s="100">
        <f t="shared" si="17"/>
        <v>188.5086356</v>
      </c>
      <c r="J1827" s="100">
        <f t="array" ref="J1827">index(Sheet1!$F$47:$K$64, C1827,B1827)</f>
        <v>1289.79864</v>
      </c>
      <c r="K1827" s="100">
        <f t="array" ref="K1827">index(Sheet1!$F$47:$K$64, C1827+1,B1827)</f>
        <v>1168.21926</v>
      </c>
      <c r="L1827" s="102">
        <f t="shared" si="18"/>
        <v>1243.21209</v>
      </c>
      <c r="M1827" s="83">
        <f>L1827/( 0.5*Sheet1!$F$18/12)</f>
        <v>1192.169404</v>
      </c>
      <c r="N1827" s="83">
        <f t="shared" si="19"/>
        <v>0.3422823439</v>
      </c>
      <c r="O1827" s="83">
        <f t="shared" si="20"/>
        <v>668.3111793</v>
      </c>
      <c r="P1827" s="83">
        <f t="shared" si="21"/>
        <v>0.1918780302</v>
      </c>
      <c r="Q1827" s="83">
        <f t="shared" si="22"/>
        <v>1</v>
      </c>
      <c r="R1827" s="86">
        <f t="shared" si="31"/>
        <v>188.5416562</v>
      </c>
      <c r="S1827" s="83" t="str">
        <f>min(R1827, offset(Sheet1!$K$9,B1827-1,0))</f>
        <v>#DIV/0!</v>
      </c>
      <c r="T1827" s="83">
        <f t="shared" si="30"/>
        <v>6692.761176</v>
      </c>
      <c r="U1827" s="83">
        <f t="shared" si="26"/>
        <v>0</v>
      </c>
      <c r="V1827" s="83" t="str">
        <f t="shared" si="27"/>
        <v>#DIV/0!</v>
      </c>
      <c r="W1827" s="83" t="str">
        <f t="shared" si="28"/>
        <v>#DIV/0!</v>
      </c>
    </row>
    <row r="1828" ht="12.75" customHeight="1">
      <c r="A1828" s="83">
        <f t="shared" si="29"/>
        <v>37.12</v>
      </c>
      <c r="B1828" s="83">
        <f>IF( ISERROR( MATCH(R1827,Sheet1!$K$9:$K$13,1) ), 1,  MATCH(R1827,Sheet1!$K$9:$K$13,1)+1)</f>
        <v>4</v>
      </c>
      <c r="C1828" s="94">
        <f>IF( ISERROR( MATCH(D1828,Sheet1!$B$25:$B$42) ), 1, MATCH(D1828,Sheet1!$B$25:$B$42))</f>
        <v>13</v>
      </c>
      <c r="D1828" s="83">
        <f>if(U1828, OFFSET(Sheet1!$P$9, 2*B1827-1, 0),T1827)</f>
        <v>6692.761176</v>
      </c>
      <c r="E1828" s="100">
        <f t="array" ref="E1828">index(Sheet1!$C$25:$H$42, C1828,B1828)</f>
        <v>183.1113845</v>
      </c>
      <c r="F1828" s="100">
        <f t="array" ref="F1828">index(Sheet1!$C$25:$H$42, C1828+1,B1828)</f>
        <v>197.1968757</v>
      </c>
      <c r="G1828" s="94">
        <f t="array" ref="G1828">index(Sheet1!$B$25:$B$42, C1828,1)</f>
        <v>6500</v>
      </c>
      <c r="H1828" s="94">
        <f t="array" ref="H1828">index(Sheet1!$B$25:$B$42, C1828+1,1)</f>
        <v>7000</v>
      </c>
      <c r="I1828" s="100">
        <f t="shared" si="17"/>
        <v>188.5416562</v>
      </c>
      <c r="J1828" s="100">
        <f t="array" ref="J1828">index(Sheet1!$F$47:$K$64, C1828,B1828)</f>
        <v>1289.79864</v>
      </c>
      <c r="K1828" s="100">
        <f t="array" ref="K1828">index(Sheet1!$F$47:$K$64, C1828+1,B1828)</f>
        <v>1168.21926</v>
      </c>
      <c r="L1828" s="102">
        <f t="shared" si="18"/>
        <v>1242.927072</v>
      </c>
      <c r="M1828" s="83">
        <f>L1828/( 0.5*Sheet1!$F$18/12)</f>
        <v>1191.896087</v>
      </c>
      <c r="N1828" s="83">
        <f t="shared" si="19"/>
        <v>0.3422038724</v>
      </c>
      <c r="O1828" s="83">
        <f t="shared" si="20"/>
        <v>668.5453326</v>
      </c>
      <c r="P1828" s="83">
        <f t="shared" si="21"/>
        <v>0.1919452577</v>
      </c>
      <c r="Q1828" s="83">
        <f t="shared" si="22"/>
        <v>1</v>
      </c>
      <c r="R1828" s="86">
        <f t="shared" si="31"/>
        <v>188.5746448</v>
      </c>
      <c r="S1828" s="83" t="str">
        <f>min(R1828, offset(Sheet1!$K$9,B1828-1,0))</f>
        <v>#DIV/0!</v>
      </c>
      <c r="T1828" s="83">
        <f t="shared" si="30"/>
        <v>6693.932189</v>
      </c>
      <c r="U1828" s="83">
        <f t="shared" si="26"/>
        <v>0</v>
      </c>
      <c r="V1828" s="83" t="str">
        <f t="shared" si="27"/>
        <v>#DIV/0!</v>
      </c>
      <c r="W1828" s="83" t="str">
        <f t="shared" si="28"/>
        <v>#DIV/0!</v>
      </c>
    </row>
    <row r="1829" ht="12.75" customHeight="1">
      <c r="A1829" s="83">
        <f t="shared" si="29"/>
        <v>37.14</v>
      </c>
      <c r="B1829" s="83">
        <f>IF( ISERROR( MATCH(R1828,Sheet1!$K$9:$K$13,1) ), 1,  MATCH(R1828,Sheet1!$K$9:$K$13,1)+1)</f>
        <v>4</v>
      </c>
      <c r="C1829" s="94">
        <f>IF( ISERROR( MATCH(D1829,Sheet1!$B$25:$B$42) ), 1, MATCH(D1829,Sheet1!$B$25:$B$42))</f>
        <v>13</v>
      </c>
      <c r="D1829" s="83">
        <f>if(U1829, OFFSET(Sheet1!$P$9, 2*B1828-1, 0),T1828)</f>
        <v>6693.932189</v>
      </c>
      <c r="E1829" s="100">
        <f t="array" ref="E1829">index(Sheet1!$C$25:$H$42, C1829,B1829)</f>
        <v>183.1113845</v>
      </c>
      <c r="F1829" s="100">
        <f t="array" ref="F1829">index(Sheet1!$C$25:$H$42, C1829+1,B1829)</f>
        <v>197.1968757</v>
      </c>
      <c r="G1829" s="94">
        <f t="array" ref="G1829">index(Sheet1!$B$25:$B$42, C1829,1)</f>
        <v>6500</v>
      </c>
      <c r="H1829" s="94">
        <f t="array" ref="H1829">index(Sheet1!$B$25:$B$42, C1829+1,1)</f>
        <v>7000</v>
      </c>
      <c r="I1829" s="100">
        <f t="shared" si="17"/>
        <v>188.5746448</v>
      </c>
      <c r="J1829" s="100">
        <f t="array" ref="J1829">index(Sheet1!$F$47:$K$64, C1829,B1829)</f>
        <v>1289.79864</v>
      </c>
      <c r="K1829" s="100">
        <f t="array" ref="K1829">index(Sheet1!$F$47:$K$64, C1829+1,B1829)</f>
        <v>1168.21926</v>
      </c>
      <c r="L1829" s="102">
        <f t="shared" si="18"/>
        <v>1242.642329</v>
      </c>
      <c r="M1829" s="83">
        <f>L1829/( 0.5*Sheet1!$F$18/12)</f>
        <v>1191.623036</v>
      </c>
      <c r="N1829" s="83">
        <f t="shared" si="19"/>
        <v>0.3421254769</v>
      </c>
      <c r="O1829" s="83">
        <f t="shared" si="20"/>
        <v>668.7793</v>
      </c>
      <c r="P1829" s="83">
        <f t="shared" si="21"/>
        <v>0.1920124318</v>
      </c>
      <c r="Q1829" s="83">
        <f t="shared" si="22"/>
        <v>1</v>
      </c>
      <c r="R1829" s="86">
        <f t="shared" si="31"/>
        <v>188.6076014</v>
      </c>
      <c r="S1829" s="83" t="str">
        <f>min(R1829, offset(Sheet1!$K$9,B1829-1,0))</f>
        <v>#DIV/0!</v>
      </c>
      <c r="T1829" s="83">
        <f t="shared" si="30"/>
        <v>6695.102068</v>
      </c>
      <c r="U1829" s="83">
        <f t="shared" si="26"/>
        <v>0</v>
      </c>
      <c r="V1829" s="83" t="str">
        <f t="shared" si="27"/>
        <v>#DIV/0!</v>
      </c>
      <c r="W1829" s="83" t="str">
        <f t="shared" si="28"/>
        <v>#DIV/0!</v>
      </c>
    </row>
    <row r="1830" ht="12.75" customHeight="1">
      <c r="A1830" s="83">
        <f t="shared" si="29"/>
        <v>37.16</v>
      </c>
      <c r="B1830" s="83">
        <f>IF( ISERROR( MATCH(R1829,Sheet1!$K$9:$K$13,1) ), 1,  MATCH(R1829,Sheet1!$K$9:$K$13,1)+1)</f>
        <v>4</v>
      </c>
      <c r="C1830" s="94">
        <f>IF( ISERROR( MATCH(D1830,Sheet1!$B$25:$B$42) ), 1, MATCH(D1830,Sheet1!$B$25:$B$42))</f>
        <v>13</v>
      </c>
      <c r="D1830" s="83">
        <f>if(U1830, OFFSET(Sheet1!$P$9, 2*B1829-1, 0),T1829)</f>
        <v>6695.102068</v>
      </c>
      <c r="E1830" s="100">
        <f t="array" ref="E1830">index(Sheet1!$C$25:$H$42, C1830,B1830)</f>
        <v>183.1113845</v>
      </c>
      <c r="F1830" s="100">
        <f t="array" ref="F1830">index(Sheet1!$C$25:$H$42, C1830+1,B1830)</f>
        <v>197.1968757</v>
      </c>
      <c r="G1830" s="94">
        <f t="array" ref="G1830">index(Sheet1!$B$25:$B$42, C1830,1)</f>
        <v>6500</v>
      </c>
      <c r="H1830" s="94">
        <f t="array" ref="H1830">index(Sheet1!$B$25:$B$42, C1830+1,1)</f>
        <v>7000</v>
      </c>
      <c r="I1830" s="100">
        <f t="shared" si="17"/>
        <v>188.6076014</v>
      </c>
      <c r="J1830" s="100">
        <f t="array" ref="J1830">index(Sheet1!$F$47:$K$64, C1830,B1830)</f>
        <v>1289.79864</v>
      </c>
      <c r="K1830" s="100">
        <f t="array" ref="K1830">index(Sheet1!$F$47:$K$64, C1830+1,B1830)</f>
        <v>1168.21926</v>
      </c>
      <c r="L1830" s="102">
        <f t="shared" si="18"/>
        <v>1242.357863</v>
      </c>
      <c r="M1830" s="83">
        <f>L1830/( 0.5*Sheet1!$F$18/12)</f>
        <v>1191.350249</v>
      </c>
      <c r="N1830" s="83">
        <f t="shared" si="19"/>
        <v>0.3420471574</v>
      </c>
      <c r="O1830" s="83">
        <f t="shared" si="20"/>
        <v>669.0130816</v>
      </c>
      <c r="P1830" s="83">
        <f t="shared" si="21"/>
        <v>0.1920795526</v>
      </c>
      <c r="Q1830" s="83">
        <f t="shared" si="22"/>
        <v>1</v>
      </c>
      <c r="R1830" s="86">
        <f t="shared" si="31"/>
        <v>188.6405261</v>
      </c>
      <c r="S1830" s="83" t="str">
        <f>min(R1830, offset(Sheet1!$K$9,B1830-1,0))</f>
        <v>#DIV/0!</v>
      </c>
      <c r="T1830" s="83">
        <f t="shared" si="30"/>
        <v>6696.270813</v>
      </c>
      <c r="U1830" s="83">
        <f t="shared" si="26"/>
        <v>0</v>
      </c>
      <c r="V1830" s="83" t="str">
        <f t="shared" si="27"/>
        <v>#DIV/0!</v>
      </c>
      <c r="W1830" s="83" t="str">
        <f t="shared" si="28"/>
        <v>#DIV/0!</v>
      </c>
    </row>
    <row r="1831" ht="12.75" customHeight="1">
      <c r="A1831" s="83">
        <f t="shared" si="29"/>
        <v>37.18</v>
      </c>
      <c r="B1831" s="83">
        <f>IF( ISERROR( MATCH(R1830,Sheet1!$K$9:$K$13,1) ), 1,  MATCH(R1830,Sheet1!$K$9:$K$13,1)+1)</f>
        <v>4</v>
      </c>
      <c r="C1831" s="94">
        <f>IF( ISERROR( MATCH(D1831,Sheet1!$B$25:$B$42) ), 1, MATCH(D1831,Sheet1!$B$25:$B$42))</f>
        <v>13</v>
      </c>
      <c r="D1831" s="83">
        <f>if(U1831, OFFSET(Sheet1!$P$9, 2*B1830-1, 0),T1830)</f>
        <v>6696.270813</v>
      </c>
      <c r="E1831" s="100">
        <f t="array" ref="E1831">index(Sheet1!$C$25:$H$42, C1831,B1831)</f>
        <v>183.1113845</v>
      </c>
      <c r="F1831" s="100">
        <f t="array" ref="F1831">index(Sheet1!$C$25:$H$42, C1831+1,B1831)</f>
        <v>197.1968757</v>
      </c>
      <c r="G1831" s="94">
        <f t="array" ref="G1831">index(Sheet1!$B$25:$B$42, C1831,1)</f>
        <v>6500</v>
      </c>
      <c r="H1831" s="94">
        <f t="array" ref="H1831">index(Sheet1!$B$25:$B$42, C1831+1,1)</f>
        <v>7000</v>
      </c>
      <c r="I1831" s="100">
        <f t="shared" si="17"/>
        <v>188.6405261</v>
      </c>
      <c r="J1831" s="100">
        <f t="array" ref="J1831">index(Sheet1!$F$47:$K$64, C1831,B1831)</f>
        <v>1289.79864</v>
      </c>
      <c r="K1831" s="100">
        <f t="array" ref="K1831">index(Sheet1!$F$47:$K$64, C1831+1,B1831)</f>
        <v>1168.21926</v>
      </c>
      <c r="L1831" s="102">
        <f t="shared" si="18"/>
        <v>1242.073672</v>
      </c>
      <c r="M1831" s="83">
        <f>L1831/( 0.5*Sheet1!$F$18/12)</f>
        <v>1191.077726</v>
      </c>
      <c r="N1831" s="83">
        <f t="shared" si="19"/>
        <v>0.3419689137</v>
      </c>
      <c r="O1831" s="83">
        <f t="shared" si="20"/>
        <v>669.2466775</v>
      </c>
      <c r="P1831" s="83">
        <f t="shared" si="21"/>
        <v>0.19214662</v>
      </c>
      <c r="Q1831" s="83">
        <f t="shared" si="22"/>
        <v>1</v>
      </c>
      <c r="R1831" s="86">
        <f t="shared" si="31"/>
        <v>188.673419</v>
      </c>
      <c r="S1831" s="83" t="str">
        <f>min(R1831, offset(Sheet1!$K$9,B1831-1,0))</f>
        <v>#DIV/0!</v>
      </c>
      <c r="T1831" s="83">
        <f t="shared" si="30"/>
        <v>6697.438426</v>
      </c>
      <c r="U1831" s="83">
        <f t="shared" si="26"/>
        <v>0</v>
      </c>
      <c r="V1831" s="83" t="str">
        <f t="shared" si="27"/>
        <v>#DIV/0!</v>
      </c>
      <c r="W1831" s="83" t="str">
        <f t="shared" si="28"/>
        <v>#DIV/0!</v>
      </c>
    </row>
    <row r="1832" ht="12.75" customHeight="1">
      <c r="A1832" s="83">
        <f t="shared" si="29"/>
        <v>37.2</v>
      </c>
      <c r="B1832" s="83">
        <f>IF( ISERROR( MATCH(R1831,Sheet1!$K$9:$K$13,1) ), 1,  MATCH(R1831,Sheet1!$K$9:$K$13,1)+1)</f>
        <v>4</v>
      </c>
      <c r="C1832" s="94">
        <f>IF( ISERROR( MATCH(D1832,Sheet1!$B$25:$B$42) ), 1, MATCH(D1832,Sheet1!$B$25:$B$42))</f>
        <v>13</v>
      </c>
      <c r="D1832" s="83">
        <f>if(U1832, OFFSET(Sheet1!$P$9, 2*B1831-1, 0),T1831)</f>
        <v>6697.438426</v>
      </c>
      <c r="E1832" s="100">
        <f t="array" ref="E1832">index(Sheet1!$C$25:$H$42, C1832,B1832)</f>
        <v>183.1113845</v>
      </c>
      <c r="F1832" s="100">
        <f t="array" ref="F1832">index(Sheet1!$C$25:$H$42, C1832+1,B1832)</f>
        <v>197.1968757</v>
      </c>
      <c r="G1832" s="94">
        <f t="array" ref="G1832">index(Sheet1!$B$25:$B$42, C1832,1)</f>
        <v>6500</v>
      </c>
      <c r="H1832" s="94">
        <f t="array" ref="H1832">index(Sheet1!$B$25:$B$42, C1832+1,1)</f>
        <v>7000</v>
      </c>
      <c r="I1832" s="100">
        <f t="shared" si="17"/>
        <v>188.673419</v>
      </c>
      <c r="J1832" s="100">
        <f t="array" ref="J1832">index(Sheet1!$F$47:$K$64, C1832,B1832)</f>
        <v>1289.79864</v>
      </c>
      <c r="K1832" s="100">
        <f t="array" ref="K1832">index(Sheet1!$F$47:$K$64, C1832+1,B1832)</f>
        <v>1168.21926</v>
      </c>
      <c r="L1832" s="102">
        <f t="shared" si="18"/>
        <v>1241.789757</v>
      </c>
      <c r="M1832" s="83">
        <f>L1832/( 0.5*Sheet1!$F$18/12)</f>
        <v>1190.805468</v>
      </c>
      <c r="N1832" s="83">
        <f t="shared" si="19"/>
        <v>0.3418907459</v>
      </c>
      <c r="O1832" s="83">
        <f t="shared" si="20"/>
        <v>669.4800878</v>
      </c>
      <c r="P1832" s="83">
        <f t="shared" si="21"/>
        <v>0.1922136342</v>
      </c>
      <c r="Q1832" s="83">
        <f t="shared" si="22"/>
        <v>1</v>
      </c>
      <c r="R1832" s="86">
        <f t="shared" si="31"/>
        <v>188.7062799</v>
      </c>
      <c r="S1832" s="83" t="str">
        <f>min(R1832, offset(Sheet1!$K$9,B1832-1,0))</f>
        <v>#DIV/0!</v>
      </c>
      <c r="T1832" s="83">
        <f t="shared" si="30"/>
        <v>6698.604908</v>
      </c>
      <c r="U1832" s="83">
        <f t="shared" si="26"/>
        <v>0</v>
      </c>
      <c r="V1832" s="83" t="str">
        <f t="shared" si="27"/>
        <v>#DIV/0!</v>
      </c>
      <c r="W1832" s="83" t="str">
        <f t="shared" si="28"/>
        <v>#DIV/0!</v>
      </c>
    </row>
    <row r="1833" ht="12.75" customHeight="1">
      <c r="A1833" s="83">
        <f t="shared" si="29"/>
        <v>37.22</v>
      </c>
      <c r="B1833" s="83">
        <f>IF( ISERROR( MATCH(R1832,Sheet1!$K$9:$K$13,1) ), 1,  MATCH(R1832,Sheet1!$K$9:$K$13,1)+1)</f>
        <v>4</v>
      </c>
      <c r="C1833" s="94">
        <f>IF( ISERROR( MATCH(D1833,Sheet1!$B$25:$B$42) ), 1, MATCH(D1833,Sheet1!$B$25:$B$42))</f>
        <v>13</v>
      </c>
      <c r="D1833" s="83">
        <f>if(U1833, OFFSET(Sheet1!$P$9, 2*B1832-1, 0),T1832)</f>
        <v>6698.604908</v>
      </c>
      <c r="E1833" s="100">
        <f t="array" ref="E1833">index(Sheet1!$C$25:$H$42, C1833,B1833)</f>
        <v>183.1113845</v>
      </c>
      <c r="F1833" s="100">
        <f t="array" ref="F1833">index(Sheet1!$C$25:$H$42, C1833+1,B1833)</f>
        <v>197.1968757</v>
      </c>
      <c r="G1833" s="94">
        <f t="array" ref="G1833">index(Sheet1!$B$25:$B$42, C1833,1)</f>
        <v>6500</v>
      </c>
      <c r="H1833" s="94">
        <f t="array" ref="H1833">index(Sheet1!$B$25:$B$42, C1833+1,1)</f>
        <v>7000</v>
      </c>
      <c r="I1833" s="100">
        <f t="shared" si="17"/>
        <v>188.7062799</v>
      </c>
      <c r="J1833" s="100">
        <f t="array" ref="J1833">index(Sheet1!$F$47:$K$64, C1833,B1833)</f>
        <v>1289.79864</v>
      </c>
      <c r="K1833" s="100">
        <f t="array" ref="K1833">index(Sheet1!$F$47:$K$64, C1833+1,B1833)</f>
        <v>1168.21926</v>
      </c>
      <c r="L1833" s="102">
        <f t="shared" si="18"/>
        <v>1241.506117</v>
      </c>
      <c r="M1833" s="83">
        <f>L1833/( 0.5*Sheet1!$F$18/12)</f>
        <v>1190.533473</v>
      </c>
      <c r="N1833" s="83">
        <f t="shared" si="19"/>
        <v>0.3418126538</v>
      </c>
      <c r="O1833" s="83">
        <f t="shared" si="20"/>
        <v>669.7133125</v>
      </c>
      <c r="P1833" s="83">
        <f t="shared" si="21"/>
        <v>0.192280595</v>
      </c>
      <c r="Q1833" s="83">
        <f t="shared" si="22"/>
        <v>1</v>
      </c>
      <c r="R1833" s="86">
        <f t="shared" si="31"/>
        <v>188.739109</v>
      </c>
      <c r="S1833" s="83" t="str">
        <f>min(R1833, offset(Sheet1!$K$9,B1833-1,0))</f>
        <v>#DIV/0!</v>
      </c>
      <c r="T1833" s="83">
        <f t="shared" si="30"/>
        <v>6699.770259</v>
      </c>
      <c r="U1833" s="83">
        <f t="shared" si="26"/>
        <v>0</v>
      </c>
      <c r="V1833" s="83" t="str">
        <f t="shared" si="27"/>
        <v>#DIV/0!</v>
      </c>
      <c r="W1833" s="83" t="str">
        <f t="shared" si="28"/>
        <v>#DIV/0!</v>
      </c>
    </row>
    <row r="1834" ht="12.75" customHeight="1">
      <c r="A1834" s="83">
        <f t="shared" si="29"/>
        <v>37.24</v>
      </c>
      <c r="B1834" s="83">
        <f>IF( ISERROR( MATCH(R1833,Sheet1!$K$9:$K$13,1) ), 1,  MATCH(R1833,Sheet1!$K$9:$K$13,1)+1)</f>
        <v>4</v>
      </c>
      <c r="C1834" s="94">
        <f>IF( ISERROR( MATCH(D1834,Sheet1!$B$25:$B$42) ), 1, MATCH(D1834,Sheet1!$B$25:$B$42))</f>
        <v>13</v>
      </c>
      <c r="D1834" s="83">
        <f>if(U1834, OFFSET(Sheet1!$P$9, 2*B1833-1, 0),T1833)</f>
        <v>6699.770259</v>
      </c>
      <c r="E1834" s="100">
        <f t="array" ref="E1834">index(Sheet1!$C$25:$H$42, C1834,B1834)</f>
        <v>183.1113845</v>
      </c>
      <c r="F1834" s="100">
        <f t="array" ref="F1834">index(Sheet1!$C$25:$H$42, C1834+1,B1834)</f>
        <v>197.1968757</v>
      </c>
      <c r="G1834" s="94">
        <f t="array" ref="G1834">index(Sheet1!$B$25:$B$42, C1834,1)</f>
        <v>6500</v>
      </c>
      <c r="H1834" s="94">
        <f t="array" ref="H1834">index(Sheet1!$B$25:$B$42, C1834+1,1)</f>
        <v>7000</v>
      </c>
      <c r="I1834" s="100">
        <f t="shared" si="17"/>
        <v>188.739109</v>
      </c>
      <c r="J1834" s="100">
        <f t="array" ref="J1834">index(Sheet1!$F$47:$K$64, C1834,B1834)</f>
        <v>1289.79864</v>
      </c>
      <c r="K1834" s="100">
        <f t="array" ref="K1834">index(Sheet1!$F$47:$K$64, C1834+1,B1834)</f>
        <v>1168.21926</v>
      </c>
      <c r="L1834" s="102">
        <f t="shared" si="18"/>
        <v>1241.222752</v>
      </c>
      <c r="M1834" s="83">
        <f>L1834/( 0.5*Sheet1!$F$18/12)</f>
        <v>1190.261742</v>
      </c>
      <c r="N1834" s="83">
        <f t="shared" si="19"/>
        <v>0.3417346374</v>
      </c>
      <c r="O1834" s="83">
        <f t="shared" si="20"/>
        <v>669.9463518</v>
      </c>
      <c r="P1834" s="83">
        <f t="shared" si="21"/>
        <v>0.1923475027</v>
      </c>
      <c r="Q1834" s="83">
        <f t="shared" si="22"/>
        <v>1</v>
      </c>
      <c r="R1834" s="86">
        <f t="shared" si="31"/>
        <v>188.7719062</v>
      </c>
      <c r="S1834" s="83" t="str">
        <f>min(R1834, offset(Sheet1!$K$9,B1834-1,0))</f>
        <v>#DIV/0!</v>
      </c>
      <c r="T1834" s="83">
        <f t="shared" si="30"/>
        <v>6700.934481</v>
      </c>
      <c r="U1834" s="83">
        <f t="shared" si="26"/>
        <v>0</v>
      </c>
      <c r="V1834" s="83" t="str">
        <f t="shared" si="27"/>
        <v>#DIV/0!</v>
      </c>
      <c r="W1834" s="83" t="str">
        <f t="shared" si="28"/>
        <v>#DIV/0!</v>
      </c>
    </row>
    <row r="1835" ht="12.75" customHeight="1">
      <c r="A1835" s="83">
        <f t="shared" si="29"/>
        <v>37.26</v>
      </c>
      <c r="B1835" s="83">
        <f>IF( ISERROR( MATCH(R1834,Sheet1!$K$9:$K$13,1) ), 1,  MATCH(R1834,Sheet1!$K$9:$K$13,1)+1)</f>
        <v>4</v>
      </c>
      <c r="C1835" s="94">
        <f>IF( ISERROR( MATCH(D1835,Sheet1!$B$25:$B$42) ), 1, MATCH(D1835,Sheet1!$B$25:$B$42))</f>
        <v>13</v>
      </c>
      <c r="D1835" s="83">
        <f>if(U1835, OFFSET(Sheet1!$P$9, 2*B1834-1, 0),T1834)</f>
        <v>6700.934481</v>
      </c>
      <c r="E1835" s="100">
        <f t="array" ref="E1835">index(Sheet1!$C$25:$H$42, C1835,B1835)</f>
        <v>183.1113845</v>
      </c>
      <c r="F1835" s="100">
        <f t="array" ref="F1835">index(Sheet1!$C$25:$H$42, C1835+1,B1835)</f>
        <v>197.1968757</v>
      </c>
      <c r="G1835" s="94">
        <f t="array" ref="G1835">index(Sheet1!$B$25:$B$42, C1835,1)</f>
        <v>6500</v>
      </c>
      <c r="H1835" s="94">
        <f t="array" ref="H1835">index(Sheet1!$B$25:$B$42, C1835+1,1)</f>
        <v>7000</v>
      </c>
      <c r="I1835" s="100">
        <f t="shared" si="17"/>
        <v>188.7719062</v>
      </c>
      <c r="J1835" s="100">
        <f t="array" ref="J1835">index(Sheet1!$F$47:$K$64, C1835,B1835)</f>
        <v>1289.79864</v>
      </c>
      <c r="K1835" s="100">
        <f t="array" ref="K1835">index(Sheet1!$F$47:$K$64, C1835+1,B1835)</f>
        <v>1168.21926</v>
      </c>
      <c r="L1835" s="102">
        <f t="shared" si="18"/>
        <v>1240.939661</v>
      </c>
      <c r="M1835" s="83">
        <f>L1835/( 0.5*Sheet1!$F$18/12)</f>
        <v>1189.990274</v>
      </c>
      <c r="N1835" s="83">
        <f t="shared" si="19"/>
        <v>0.3416566966</v>
      </c>
      <c r="O1835" s="83">
        <f t="shared" si="20"/>
        <v>670.1792057</v>
      </c>
      <c r="P1835" s="83">
        <f t="shared" si="21"/>
        <v>0.1924143571</v>
      </c>
      <c r="Q1835" s="83">
        <f t="shared" si="22"/>
        <v>1</v>
      </c>
      <c r="R1835" s="86">
        <f t="shared" si="31"/>
        <v>188.8046717</v>
      </c>
      <c r="S1835" s="83" t="str">
        <f>min(R1835, offset(Sheet1!$K$9,B1835-1,0))</f>
        <v>#DIV/0!</v>
      </c>
      <c r="T1835" s="83">
        <f t="shared" si="30"/>
        <v>6702.097574</v>
      </c>
      <c r="U1835" s="83">
        <f t="shared" si="26"/>
        <v>0</v>
      </c>
      <c r="V1835" s="83" t="str">
        <f t="shared" si="27"/>
        <v>#DIV/0!</v>
      </c>
      <c r="W1835" s="83" t="str">
        <f t="shared" si="28"/>
        <v>#DIV/0!</v>
      </c>
    </row>
    <row r="1836" ht="12.75" customHeight="1">
      <c r="A1836" s="83">
        <f t="shared" si="29"/>
        <v>37.28</v>
      </c>
      <c r="B1836" s="83">
        <f>IF( ISERROR( MATCH(R1835,Sheet1!$K$9:$K$13,1) ), 1,  MATCH(R1835,Sheet1!$K$9:$K$13,1)+1)</f>
        <v>4</v>
      </c>
      <c r="C1836" s="94">
        <f>IF( ISERROR( MATCH(D1836,Sheet1!$B$25:$B$42) ), 1, MATCH(D1836,Sheet1!$B$25:$B$42))</f>
        <v>13</v>
      </c>
      <c r="D1836" s="83">
        <f>if(U1836, OFFSET(Sheet1!$P$9, 2*B1835-1, 0),T1835)</f>
        <v>6702.097574</v>
      </c>
      <c r="E1836" s="100">
        <f t="array" ref="E1836">index(Sheet1!$C$25:$H$42, C1836,B1836)</f>
        <v>183.1113845</v>
      </c>
      <c r="F1836" s="100">
        <f t="array" ref="F1836">index(Sheet1!$C$25:$H$42, C1836+1,B1836)</f>
        <v>197.1968757</v>
      </c>
      <c r="G1836" s="94">
        <f t="array" ref="G1836">index(Sheet1!$B$25:$B$42, C1836,1)</f>
        <v>6500</v>
      </c>
      <c r="H1836" s="94">
        <f t="array" ref="H1836">index(Sheet1!$B$25:$B$42, C1836+1,1)</f>
        <v>7000</v>
      </c>
      <c r="I1836" s="100">
        <f t="shared" si="17"/>
        <v>188.8046717</v>
      </c>
      <c r="J1836" s="100">
        <f t="array" ref="J1836">index(Sheet1!$F$47:$K$64, C1836,B1836)</f>
        <v>1289.79864</v>
      </c>
      <c r="K1836" s="100">
        <f t="array" ref="K1836">index(Sheet1!$F$47:$K$64, C1836+1,B1836)</f>
        <v>1168.21926</v>
      </c>
      <c r="L1836" s="102">
        <f t="shared" si="18"/>
        <v>1240.656845</v>
      </c>
      <c r="M1836" s="83">
        <f>L1836/( 0.5*Sheet1!$F$18/12)</f>
        <v>1189.719069</v>
      </c>
      <c r="N1836" s="83">
        <f t="shared" si="19"/>
        <v>0.3415788313</v>
      </c>
      <c r="O1836" s="83">
        <f t="shared" si="20"/>
        <v>670.4118743</v>
      </c>
      <c r="P1836" s="83">
        <f t="shared" si="21"/>
        <v>0.1924811583</v>
      </c>
      <c r="Q1836" s="83">
        <f t="shared" si="22"/>
        <v>1</v>
      </c>
      <c r="R1836" s="86">
        <f t="shared" si="31"/>
        <v>188.8374054</v>
      </c>
      <c r="S1836" s="83" t="str">
        <f>min(R1836, offset(Sheet1!$K$9,B1836-1,0))</f>
        <v>#DIV/0!</v>
      </c>
      <c r="T1836" s="83">
        <f t="shared" si="30"/>
        <v>6703.259539</v>
      </c>
      <c r="U1836" s="83">
        <f t="shared" si="26"/>
        <v>0</v>
      </c>
      <c r="V1836" s="83" t="str">
        <f t="shared" si="27"/>
        <v>#DIV/0!</v>
      </c>
      <c r="W1836" s="83" t="str">
        <f t="shared" si="28"/>
        <v>#DIV/0!</v>
      </c>
    </row>
    <row r="1837" ht="12.75" customHeight="1">
      <c r="A1837" s="83">
        <f t="shared" si="29"/>
        <v>37.3</v>
      </c>
      <c r="B1837" s="83">
        <f>IF( ISERROR( MATCH(R1836,Sheet1!$K$9:$K$13,1) ), 1,  MATCH(R1836,Sheet1!$K$9:$K$13,1)+1)</f>
        <v>4</v>
      </c>
      <c r="C1837" s="94">
        <f>IF( ISERROR( MATCH(D1837,Sheet1!$B$25:$B$42) ), 1, MATCH(D1837,Sheet1!$B$25:$B$42))</f>
        <v>13</v>
      </c>
      <c r="D1837" s="83">
        <f>if(U1837, OFFSET(Sheet1!$P$9, 2*B1836-1, 0),T1836)</f>
        <v>6703.259539</v>
      </c>
      <c r="E1837" s="100">
        <f t="array" ref="E1837">index(Sheet1!$C$25:$H$42, C1837,B1837)</f>
        <v>183.1113845</v>
      </c>
      <c r="F1837" s="100">
        <f t="array" ref="F1837">index(Sheet1!$C$25:$H$42, C1837+1,B1837)</f>
        <v>197.1968757</v>
      </c>
      <c r="G1837" s="94">
        <f t="array" ref="G1837">index(Sheet1!$B$25:$B$42, C1837,1)</f>
        <v>6500</v>
      </c>
      <c r="H1837" s="94">
        <f t="array" ref="H1837">index(Sheet1!$B$25:$B$42, C1837+1,1)</f>
        <v>7000</v>
      </c>
      <c r="I1837" s="100">
        <f t="shared" si="17"/>
        <v>188.8374054</v>
      </c>
      <c r="J1837" s="100">
        <f t="array" ref="J1837">index(Sheet1!$F$47:$K$64, C1837,B1837)</f>
        <v>1289.79864</v>
      </c>
      <c r="K1837" s="100">
        <f t="array" ref="K1837">index(Sheet1!$F$47:$K$64, C1837+1,B1837)</f>
        <v>1168.21926</v>
      </c>
      <c r="L1837" s="102">
        <f t="shared" si="18"/>
        <v>1240.374302</v>
      </c>
      <c r="M1837" s="83">
        <f>L1837/( 0.5*Sheet1!$F$18/12)</f>
        <v>1189.448128</v>
      </c>
      <c r="N1837" s="83">
        <f t="shared" si="19"/>
        <v>0.3415010415</v>
      </c>
      <c r="O1837" s="83">
        <f t="shared" si="20"/>
        <v>670.6443577</v>
      </c>
      <c r="P1837" s="83">
        <f t="shared" si="21"/>
        <v>0.1925479063</v>
      </c>
      <c r="Q1837" s="83">
        <f t="shared" si="22"/>
        <v>1</v>
      </c>
      <c r="R1837" s="86">
        <f t="shared" si="31"/>
        <v>188.8701074</v>
      </c>
      <c r="S1837" s="83" t="str">
        <f>min(R1837, offset(Sheet1!$K$9,B1837-1,0))</f>
        <v>#DIV/0!</v>
      </c>
      <c r="T1837" s="83">
        <f t="shared" si="30"/>
        <v>6704.420379</v>
      </c>
      <c r="U1837" s="83">
        <f t="shared" si="26"/>
        <v>0</v>
      </c>
      <c r="V1837" s="83" t="str">
        <f t="shared" si="27"/>
        <v>#DIV/0!</v>
      </c>
      <c r="W1837" s="83" t="str">
        <f t="shared" si="28"/>
        <v>#DIV/0!</v>
      </c>
    </row>
    <row r="1838" ht="12.75" customHeight="1">
      <c r="A1838" s="83">
        <f t="shared" si="29"/>
        <v>37.32</v>
      </c>
      <c r="B1838" s="83">
        <f>IF( ISERROR( MATCH(R1837,Sheet1!$K$9:$K$13,1) ), 1,  MATCH(R1837,Sheet1!$K$9:$K$13,1)+1)</f>
        <v>4</v>
      </c>
      <c r="C1838" s="94">
        <f>IF( ISERROR( MATCH(D1838,Sheet1!$B$25:$B$42) ), 1, MATCH(D1838,Sheet1!$B$25:$B$42))</f>
        <v>13</v>
      </c>
      <c r="D1838" s="83">
        <f>if(U1838, OFFSET(Sheet1!$P$9, 2*B1837-1, 0),T1837)</f>
        <v>6704.420379</v>
      </c>
      <c r="E1838" s="100">
        <f t="array" ref="E1838">index(Sheet1!$C$25:$H$42, C1838,B1838)</f>
        <v>183.1113845</v>
      </c>
      <c r="F1838" s="100">
        <f t="array" ref="F1838">index(Sheet1!$C$25:$H$42, C1838+1,B1838)</f>
        <v>197.1968757</v>
      </c>
      <c r="G1838" s="94">
        <f t="array" ref="G1838">index(Sheet1!$B$25:$B$42, C1838,1)</f>
        <v>6500</v>
      </c>
      <c r="H1838" s="94">
        <f t="array" ref="H1838">index(Sheet1!$B$25:$B$42, C1838+1,1)</f>
        <v>7000</v>
      </c>
      <c r="I1838" s="100">
        <f t="shared" si="17"/>
        <v>188.8701074</v>
      </c>
      <c r="J1838" s="100">
        <f t="array" ref="J1838">index(Sheet1!$F$47:$K$64, C1838,B1838)</f>
        <v>1289.79864</v>
      </c>
      <c r="K1838" s="100">
        <f t="array" ref="K1838">index(Sheet1!$F$47:$K$64, C1838+1,B1838)</f>
        <v>1168.21926</v>
      </c>
      <c r="L1838" s="102">
        <f t="shared" si="18"/>
        <v>1240.092034</v>
      </c>
      <c r="M1838" s="83">
        <f>L1838/( 0.5*Sheet1!$F$18/12)</f>
        <v>1189.177449</v>
      </c>
      <c r="N1838" s="83">
        <f t="shared" si="19"/>
        <v>0.3414233272</v>
      </c>
      <c r="O1838" s="83">
        <f t="shared" si="20"/>
        <v>670.8766559</v>
      </c>
      <c r="P1838" s="83">
        <f t="shared" si="21"/>
        <v>0.1926146012</v>
      </c>
      <c r="Q1838" s="83">
        <f t="shared" si="22"/>
        <v>1</v>
      </c>
      <c r="R1838" s="86">
        <f t="shared" si="31"/>
        <v>188.9027777</v>
      </c>
      <c r="S1838" s="83" t="str">
        <f>min(R1838, offset(Sheet1!$K$9,B1838-1,0))</f>
        <v>#DIV/0!</v>
      </c>
      <c r="T1838" s="83">
        <f t="shared" si="30"/>
        <v>6705.580093</v>
      </c>
      <c r="U1838" s="83">
        <f t="shared" si="26"/>
        <v>0</v>
      </c>
      <c r="V1838" s="83" t="str">
        <f t="shared" si="27"/>
        <v>#DIV/0!</v>
      </c>
      <c r="W1838" s="83" t="str">
        <f t="shared" si="28"/>
        <v>#DIV/0!</v>
      </c>
    </row>
    <row r="1839" ht="12.75" customHeight="1">
      <c r="A1839" s="83">
        <f t="shared" si="29"/>
        <v>37.34</v>
      </c>
      <c r="B1839" s="83">
        <f>IF( ISERROR( MATCH(R1838,Sheet1!$K$9:$K$13,1) ), 1,  MATCH(R1838,Sheet1!$K$9:$K$13,1)+1)</f>
        <v>4</v>
      </c>
      <c r="C1839" s="94">
        <f>IF( ISERROR( MATCH(D1839,Sheet1!$B$25:$B$42) ), 1, MATCH(D1839,Sheet1!$B$25:$B$42))</f>
        <v>13</v>
      </c>
      <c r="D1839" s="83">
        <f>if(U1839, OFFSET(Sheet1!$P$9, 2*B1838-1, 0),T1838)</f>
        <v>6705.580093</v>
      </c>
      <c r="E1839" s="100">
        <f t="array" ref="E1839">index(Sheet1!$C$25:$H$42, C1839,B1839)</f>
        <v>183.1113845</v>
      </c>
      <c r="F1839" s="100">
        <f t="array" ref="F1839">index(Sheet1!$C$25:$H$42, C1839+1,B1839)</f>
        <v>197.1968757</v>
      </c>
      <c r="G1839" s="94">
        <f t="array" ref="G1839">index(Sheet1!$B$25:$B$42, C1839,1)</f>
        <v>6500</v>
      </c>
      <c r="H1839" s="94">
        <f t="array" ref="H1839">index(Sheet1!$B$25:$B$42, C1839+1,1)</f>
        <v>7000</v>
      </c>
      <c r="I1839" s="100">
        <f t="shared" si="17"/>
        <v>188.9027777</v>
      </c>
      <c r="J1839" s="100">
        <f t="array" ref="J1839">index(Sheet1!$F$47:$K$64, C1839,B1839)</f>
        <v>1289.79864</v>
      </c>
      <c r="K1839" s="100">
        <f t="array" ref="K1839">index(Sheet1!$F$47:$K$64, C1839+1,B1839)</f>
        <v>1168.21926</v>
      </c>
      <c r="L1839" s="102">
        <f t="shared" si="18"/>
        <v>1239.81004</v>
      </c>
      <c r="M1839" s="83">
        <f>L1839/( 0.5*Sheet1!$F$18/12)</f>
        <v>1188.907032</v>
      </c>
      <c r="N1839" s="83">
        <f t="shared" si="19"/>
        <v>0.3413456881</v>
      </c>
      <c r="O1839" s="83">
        <f t="shared" si="20"/>
        <v>671.1087691</v>
      </c>
      <c r="P1839" s="83">
        <f t="shared" si="21"/>
        <v>0.1926812429</v>
      </c>
      <c r="Q1839" s="83">
        <f t="shared" si="22"/>
        <v>1</v>
      </c>
      <c r="R1839" s="86">
        <f t="shared" si="31"/>
        <v>188.9354163</v>
      </c>
      <c r="S1839" s="83" t="str">
        <f>min(R1839, offset(Sheet1!$K$9,B1839-1,0))</f>
        <v>#DIV/0!</v>
      </c>
      <c r="T1839" s="83">
        <f t="shared" si="30"/>
        <v>6706.738682</v>
      </c>
      <c r="U1839" s="83">
        <f t="shared" si="26"/>
        <v>0</v>
      </c>
      <c r="V1839" s="83" t="str">
        <f t="shared" si="27"/>
        <v>#DIV/0!</v>
      </c>
      <c r="W1839" s="83" t="str">
        <f t="shared" si="28"/>
        <v>#DIV/0!</v>
      </c>
    </row>
    <row r="1840" ht="12.75" customHeight="1">
      <c r="A1840" s="83">
        <f t="shared" si="29"/>
        <v>37.36</v>
      </c>
      <c r="B1840" s="83">
        <f>IF( ISERROR( MATCH(R1839,Sheet1!$K$9:$K$13,1) ), 1,  MATCH(R1839,Sheet1!$K$9:$K$13,1)+1)</f>
        <v>4</v>
      </c>
      <c r="C1840" s="94">
        <f>IF( ISERROR( MATCH(D1840,Sheet1!$B$25:$B$42) ), 1, MATCH(D1840,Sheet1!$B$25:$B$42))</f>
        <v>13</v>
      </c>
      <c r="D1840" s="83">
        <f>if(U1840, OFFSET(Sheet1!$P$9, 2*B1839-1, 0),T1839)</f>
        <v>6706.738682</v>
      </c>
      <c r="E1840" s="100">
        <f t="array" ref="E1840">index(Sheet1!$C$25:$H$42, C1840,B1840)</f>
        <v>183.1113845</v>
      </c>
      <c r="F1840" s="100">
        <f t="array" ref="F1840">index(Sheet1!$C$25:$H$42, C1840+1,B1840)</f>
        <v>197.1968757</v>
      </c>
      <c r="G1840" s="94">
        <f t="array" ref="G1840">index(Sheet1!$B$25:$B$42, C1840,1)</f>
        <v>6500</v>
      </c>
      <c r="H1840" s="94">
        <f t="array" ref="H1840">index(Sheet1!$B$25:$B$42, C1840+1,1)</f>
        <v>7000</v>
      </c>
      <c r="I1840" s="100">
        <f t="shared" si="17"/>
        <v>188.9354163</v>
      </c>
      <c r="J1840" s="100">
        <f t="array" ref="J1840">index(Sheet1!$F$47:$K$64, C1840,B1840)</f>
        <v>1289.79864</v>
      </c>
      <c r="K1840" s="100">
        <f t="array" ref="K1840">index(Sheet1!$F$47:$K$64, C1840+1,B1840)</f>
        <v>1168.21926</v>
      </c>
      <c r="L1840" s="102">
        <f t="shared" si="18"/>
        <v>1239.528318</v>
      </c>
      <c r="M1840" s="83">
        <f>L1840/( 0.5*Sheet1!$F$18/12)</f>
        <v>1188.636877</v>
      </c>
      <c r="N1840" s="83">
        <f t="shared" si="19"/>
        <v>0.3412681244</v>
      </c>
      <c r="O1840" s="83">
        <f t="shared" si="20"/>
        <v>671.3406974</v>
      </c>
      <c r="P1840" s="83">
        <f t="shared" si="21"/>
        <v>0.1927478316</v>
      </c>
      <c r="Q1840" s="83">
        <f t="shared" si="22"/>
        <v>1</v>
      </c>
      <c r="R1840" s="86">
        <f t="shared" si="31"/>
        <v>188.9680232</v>
      </c>
      <c r="S1840" s="83" t="str">
        <f>min(R1840, offset(Sheet1!$K$9,B1840-1,0))</f>
        <v>#DIV/0!</v>
      </c>
      <c r="T1840" s="83">
        <f t="shared" si="30"/>
        <v>6707.896148</v>
      </c>
      <c r="U1840" s="83">
        <f t="shared" si="26"/>
        <v>0</v>
      </c>
      <c r="V1840" s="83" t="str">
        <f t="shared" si="27"/>
        <v>#DIV/0!</v>
      </c>
      <c r="W1840" s="83" t="str">
        <f t="shared" si="28"/>
        <v>#DIV/0!</v>
      </c>
    </row>
    <row r="1841" ht="12.75" customHeight="1">
      <c r="A1841" s="83">
        <f t="shared" si="29"/>
        <v>37.38</v>
      </c>
      <c r="B1841" s="83">
        <f>IF( ISERROR( MATCH(R1840,Sheet1!$K$9:$K$13,1) ), 1,  MATCH(R1840,Sheet1!$K$9:$K$13,1)+1)</f>
        <v>4</v>
      </c>
      <c r="C1841" s="94">
        <f>IF( ISERROR( MATCH(D1841,Sheet1!$B$25:$B$42) ), 1, MATCH(D1841,Sheet1!$B$25:$B$42))</f>
        <v>13</v>
      </c>
      <c r="D1841" s="83">
        <f>if(U1841, OFFSET(Sheet1!$P$9, 2*B1840-1, 0),T1840)</f>
        <v>6707.896148</v>
      </c>
      <c r="E1841" s="100">
        <f t="array" ref="E1841">index(Sheet1!$C$25:$H$42, C1841,B1841)</f>
        <v>183.1113845</v>
      </c>
      <c r="F1841" s="100">
        <f t="array" ref="F1841">index(Sheet1!$C$25:$H$42, C1841+1,B1841)</f>
        <v>197.1968757</v>
      </c>
      <c r="G1841" s="94">
        <f t="array" ref="G1841">index(Sheet1!$B$25:$B$42, C1841,1)</f>
        <v>6500</v>
      </c>
      <c r="H1841" s="94">
        <f t="array" ref="H1841">index(Sheet1!$B$25:$B$42, C1841+1,1)</f>
        <v>7000</v>
      </c>
      <c r="I1841" s="100">
        <f t="shared" si="17"/>
        <v>188.9680232</v>
      </c>
      <c r="J1841" s="100">
        <f t="array" ref="J1841">index(Sheet1!$F$47:$K$64, C1841,B1841)</f>
        <v>1289.79864</v>
      </c>
      <c r="K1841" s="100">
        <f t="array" ref="K1841">index(Sheet1!$F$47:$K$64, C1841+1,B1841)</f>
        <v>1168.21926</v>
      </c>
      <c r="L1841" s="102">
        <f t="shared" si="18"/>
        <v>1239.24687</v>
      </c>
      <c r="M1841" s="83">
        <f>L1841/( 0.5*Sheet1!$F$18/12)</f>
        <v>1188.366985</v>
      </c>
      <c r="N1841" s="83">
        <f t="shared" si="19"/>
        <v>0.3411906359</v>
      </c>
      <c r="O1841" s="83">
        <f t="shared" si="20"/>
        <v>671.5724408</v>
      </c>
      <c r="P1841" s="83">
        <f t="shared" si="21"/>
        <v>0.1928143671</v>
      </c>
      <c r="Q1841" s="83">
        <f t="shared" si="22"/>
        <v>1</v>
      </c>
      <c r="R1841" s="86">
        <f t="shared" si="31"/>
        <v>189.0005986</v>
      </c>
      <c r="S1841" s="83" t="str">
        <f>min(R1841, offset(Sheet1!$K$9,B1841-1,0))</f>
        <v>#DIV/0!</v>
      </c>
      <c r="T1841" s="83">
        <f t="shared" si="30"/>
        <v>6709.052492</v>
      </c>
      <c r="U1841" s="83">
        <f t="shared" si="26"/>
        <v>0</v>
      </c>
      <c r="V1841" s="83" t="str">
        <f t="shared" si="27"/>
        <v>#DIV/0!</v>
      </c>
      <c r="W1841" s="83" t="str">
        <f t="shared" si="28"/>
        <v>#DIV/0!</v>
      </c>
    </row>
    <row r="1842" ht="12.75" customHeight="1">
      <c r="A1842" s="83">
        <f t="shared" si="29"/>
        <v>37.4</v>
      </c>
      <c r="B1842" s="83">
        <f>IF( ISERROR( MATCH(R1841,Sheet1!$K$9:$K$13,1) ), 1,  MATCH(R1841,Sheet1!$K$9:$K$13,1)+1)</f>
        <v>4</v>
      </c>
      <c r="C1842" s="94">
        <f>IF( ISERROR( MATCH(D1842,Sheet1!$B$25:$B$42) ), 1, MATCH(D1842,Sheet1!$B$25:$B$42))</f>
        <v>13</v>
      </c>
      <c r="D1842" s="83">
        <f>if(U1842, OFFSET(Sheet1!$P$9, 2*B1841-1, 0),T1841)</f>
        <v>6709.052492</v>
      </c>
      <c r="E1842" s="100">
        <f t="array" ref="E1842">index(Sheet1!$C$25:$H$42, C1842,B1842)</f>
        <v>183.1113845</v>
      </c>
      <c r="F1842" s="100">
        <f t="array" ref="F1842">index(Sheet1!$C$25:$H$42, C1842+1,B1842)</f>
        <v>197.1968757</v>
      </c>
      <c r="G1842" s="94">
        <f t="array" ref="G1842">index(Sheet1!$B$25:$B$42, C1842,1)</f>
        <v>6500</v>
      </c>
      <c r="H1842" s="94">
        <f t="array" ref="H1842">index(Sheet1!$B$25:$B$42, C1842+1,1)</f>
        <v>7000</v>
      </c>
      <c r="I1842" s="100">
        <f t="shared" si="17"/>
        <v>189.0005986</v>
      </c>
      <c r="J1842" s="100">
        <f t="array" ref="J1842">index(Sheet1!$F$47:$K$64, C1842,B1842)</f>
        <v>1289.79864</v>
      </c>
      <c r="K1842" s="100">
        <f t="array" ref="K1842">index(Sheet1!$F$47:$K$64, C1842+1,B1842)</f>
        <v>1168.21926</v>
      </c>
      <c r="L1842" s="102">
        <f t="shared" si="18"/>
        <v>1238.965695</v>
      </c>
      <c r="M1842" s="83">
        <f>L1842/( 0.5*Sheet1!$F$18/12)</f>
        <v>1188.097354</v>
      </c>
      <c r="N1842" s="83">
        <f t="shared" si="19"/>
        <v>0.3411132225</v>
      </c>
      <c r="O1842" s="83">
        <f t="shared" si="20"/>
        <v>671.8039993</v>
      </c>
      <c r="P1842" s="83">
        <f t="shared" si="21"/>
        <v>0.1928808496</v>
      </c>
      <c r="Q1842" s="83">
        <f t="shared" si="22"/>
        <v>1</v>
      </c>
      <c r="R1842" s="86">
        <f t="shared" si="31"/>
        <v>189.0331423</v>
      </c>
      <c r="S1842" s="83" t="str">
        <f>min(R1842, offset(Sheet1!$K$9,B1842-1,0))</f>
        <v>#DIV/0!</v>
      </c>
      <c r="T1842" s="83">
        <f t="shared" si="30"/>
        <v>6710.207714</v>
      </c>
      <c r="U1842" s="83">
        <f t="shared" si="26"/>
        <v>0</v>
      </c>
      <c r="V1842" s="83" t="str">
        <f t="shared" si="27"/>
        <v>#DIV/0!</v>
      </c>
      <c r="W1842" s="83" t="str">
        <f t="shared" si="28"/>
        <v>#DIV/0!</v>
      </c>
    </row>
    <row r="1843" ht="12.75" customHeight="1">
      <c r="A1843" s="83">
        <f t="shared" si="29"/>
        <v>37.42</v>
      </c>
      <c r="B1843" s="83">
        <f>IF( ISERROR( MATCH(R1842,Sheet1!$K$9:$K$13,1) ), 1,  MATCH(R1842,Sheet1!$K$9:$K$13,1)+1)</f>
        <v>4</v>
      </c>
      <c r="C1843" s="94">
        <f>IF( ISERROR( MATCH(D1843,Sheet1!$B$25:$B$42) ), 1, MATCH(D1843,Sheet1!$B$25:$B$42))</f>
        <v>13</v>
      </c>
      <c r="D1843" s="83">
        <f>if(U1843, OFFSET(Sheet1!$P$9, 2*B1842-1, 0),T1842)</f>
        <v>6710.207714</v>
      </c>
      <c r="E1843" s="100">
        <f t="array" ref="E1843">index(Sheet1!$C$25:$H$42, C1843,B1843)</f>
        <v>183.1113845</v>
      </c>
      <c r="F1843" s="100">
        <f t="array" ref="F1843">index(Sheet1!$C$25:$H$42, C1843+1,B1843)</f>
        <v>197.1968757</v>
      </c>
      <c r="G1843" s="94">
        <f t="array" ref="G1843">index(Sheet1!$B$25:$B$42, C1843,1)</f>
        <v>6500</v>
      </c>
      <c r="H1843" s="94">
        <f t="array" ref="H1843">index(Sheet1!$B$25:$B$42, C1843+1,1)</f>
        <v>7000</v>
      </c>
      <c r="I1843" s="100">
        <f t="shared" si="17"/>
        <v>189.0331423</v>
      </c>
      <c r="J1843" s="100">
        <f t="array" ref="J1843">index(Sheet1!$F$47:$K$64, C1843,B1843)</f>
        <v>1289.79864</v>
      </c>
      <c r="K1843" s="100">
        <f t="array" ref="K1843">index(Sheet1!$F$47:$K$64, C1843+1,B1843)</f>
        <v>1168.21926</v>
      </c>
      <c r="L1843" s="102">
        <f t="shared" si="18"/>
        <v>1238.684793</v>
      </c>
      <c r="M1843" s="83">
        <f>L1843/( 0.5*Sheet1!$F$18/12)</f>
        <v>1187.827985</v>
      </c>
      <c r="N1843" s="83">
        <f t="shared" si="19"/>
        <v>0.3410358842</v>
      </c>
      <c r="O1843" s="83">
        <f t="shared" si="20"/>
        <v>672.0353732</v>
      </c>
      <c r="P1843" s="83">
        <f t="shared" si="21"/>
        <v>0.1929472791</v>
      </c>
      <c r="Q1843" s="83">
        <f t="shared" si="22"/>
        <v>1</v>
      </c>
      <c r="R1843" s="86">
        <f t="shared" si="31"/>
        <v>189.0656545</v>
      </c>
      <c r="S1843" s="83" t="str">
        <f>min(R1843, offset(Sheet1!$K$9,B1843-1,0))</f>
        <v>#DIV/0!</v>
      </c>
      <c r="T1843" s="83">
        <f t="shared" si="30"/>
        <v>6711.361816</v>
      </c>
      <c r="U1843" s="83">
        <f t="shared" si="26"/>
        <v>0</v>
      </c>
      <c r="V1843" s="83" t="str">
        <f t="shared" si="27"/>
        <v>#DIV/0!</v>
      </c>
      <c r="W1843" s="83" t="str">
        <f t="shared" si="28"/>
        <v>#DIV/0!</v>
      </c>
    </row>
    <row r="1844" ht="12.75" customHeight="1">
      <c r="A1844" s="83">
        <f t="shared" si="29"/>
        <v>37.44</v>
      </c>
      <c r="B1844" s="83">
        <f>IF( ISERROR( MATCH(R1843,Sheet1!$K$9:$K$13,1) ), 1,  MATCH(R1843,Sheet1!$K$9:$K$13,1)+1)</f>
        <v>4</v>
      </c>
      <c r="C1844" s="94">
        <f>IF( ISERROR( MATCH(D1844,Sheet1!$B$25:$B$42) ), 1, MATCH(D1844,Sheet1!$B$25:$B$42))</f>
        <v>13</v>
      </c>
      <c r="D1844" s="83">
        <f>if(U1844, OFFSET(Sheet1!$P$9, 2*B1843-1, 0),T1843)</f>
        <v>6711.361816</v>
      </c>
      <c r="E1844" s="100">
        <f t="array" ref="E1844">index(Sheet1!$C$25:$H$42, C1844,B1844)</f>
        <v>183.1113845</v>
      </c>
      <c r="F1844" s="100">
        <f t="array" ref="F1844">index(Sheet1!$C$25:$H$42, C1844+1,B1844)</f>
        <v>197.1968757</v>
      </c>
      <c r="G1844" s="94">
        <f t="array" ref="G1844">index(Sheet1!$B$25:$B$42, C1844,1)</f>
        <v>6500</v>
      </c>
      <c r="H1844" s="94">
        <f t="array" ref="H1844">index(Sheet1!$B$25:$B$42, C1844+1,1)</f>
        <v>7000</v>
      </c>
      <c r="I1844" s="100">
        <f t="shared" si="17"/>
        <v>189.0656545</v>
      </c>
      <c r="J1844" s="100">
        <f t="array" ref="J1844">index(Sheet1!$F$47:$K$64, C1844,B1844)</f>
        <v>1289.79864</v>
      </c>
      <c r="K1844" s="100">
        <f t="array" ref="K1844">index(Sheet1!$F$47:$K$64, C1844+1,B1844)</f>
        <v>1168.21926</v>
      </c>
      <c r="L1844" s="102">
        <f t="shared" si="18"/>
        <v>1238.404163</v>
      </c>
      <c r="M1844" s="83">
        <f>L1844/( 0.5*Sheet1!$F$18/12)</f>
        <v>1187.558876</v>
      </c>
      <c r="N1844" s="83">
        <f t="shared" si="19"/>
        <v>0.3409586209</v>
      </c>
      <c r="O1844" s="83">
        <f t="shared" si="20"/>
        <v>672.2665624</v>
      </c>
      <c r="P1844" s="83">
        <f t="shared" si="21"/>
        <v>0.1930136556</v>
      </c>
      <c r="Q1844" s="83">
        <f t="shared" si="22"/>
        <v>1</v>
      </c>
      <c r="R1844" s="86">
        <f t="shared" si="31"/>
        <v>189.0981352</v>
      </c>
      <c r="S1844" s="83" t="str">
        <f>min(R1844, offset(Sheet1!$K$9,B1844-1,0))</f>
        <v>#DIV/0!</v>
      </c>
      <c r="T1844" s="83">
        <f t="shared" si="30"/>
        <v>6712.514798</v>
      </c>
      <c r="U1844" s="83">
        <f t="shared" si="26"/>
        <v>0</v>
      </c>
      <c r="V1844" s="83" t="str">
        <f t="shared" si="27"/>
        <v>#DIV/0!</v>
      </c>
      <c r="W1844" s="83" t="str">
        <f t="shared" si="28"/>
        <v>#DIV/0!</v>
      </c>
    </row>
    <row r="1845" ht="12.75" customHeight="1">
      <c r="A1845" s="83">
        <f t="shared" si="29"/>
        <v>37.46</v>
      </c>
      <c r="B1845" s="83">
        <f>IF( ISERROR( MATCH(R1844,Sheet1!$K$9:$K$13,1) ), 1,  MATCH(R1844,Sheet1!$K$9:$K$13,1)+1)</f>
        <v>4</v>
      </c>
      <c r="C1845" s="94">
        <f>IF( ISERROR( MATCH(D1845,Sheet1!$B$25:$B$42) ), 1, MATCH(D1845,Sheet1!$B$25:$B$42))</f>
        <v>13</v>
      </c>
      <c r="D1845" s="83">
        <f>if(U1845, OFFSET(Sheet1!$P$9, 2*B1844-1, 0),T1844)</f>
        <v>6712.514798</v>
      </c>
      <c r="E1845" s="100">
        <f t="array" ref="E1845">index(Sheet1!$C$25:$H$42, C1845,B1845)</f>
        <v>183.1113845</v>
      </c>
      <c r="F1845" s="100">
        <f t="array" ref="F1845">index(Sheet1!$C$25:$H$42, C1845+1,B1845)</f>
        <v>197.1968757</v>
      </c>
      <c r="G1845" s="94">
        <f t="array" ref="G1845">index(Sheet1!$B$25:$B$42, C1845,1)</f>
        <v>6500</v>
      </c>
      <c r="H1845" s="94">
        <f t="array" ref="H1845">index(Sheet1!$B$25:$B$42, C1845+1,1)</f>
        <v>7000</v>
      </c>
      <c r="I1845" s="100">
        <f t="shared" si="17"/>
        <v>189.0981352</v>
      </c>
      <c r="J1845" s="100">
        <f t="array" ref="J1845">index(Sheet1!$F$47:$K$64, C1845,B1845)</f>
        <v>1289.79864</v>
      </c>
      <c r="K1845" s="100">
        <f t="array" ref="K1845">index(Sheet1!$F$47:$K$64, C1845+1,B1845)</f>
        <v>1168.21926</v>
      </c>
      <c r="L1845" s="102">
        <f t="shared" si="18"/>
        <v>1238.123805</v>
      </c>
      <c r="M1845" s="83">
        <f>L1845/( 0.5*Sheet1!$F$18/12)</f>
        <v>1187.290029</v>
      </c>
      <c r="N1845" s="83">
        <f t="shared" si="19"/>
        <v>0.3408814325</v>
      </c>
      <c r="O1845" s="83">
        <f t="shared" si="20"/>
        <v>672.4975671</v>
      </c>
      <c r="P1845" s="83">
        <f t="shared" si="21"/>
        <v>0.1930799791</v>
      </c>
      <c r="Q1845" s="83">
        <f t="shared" si="22"/>
        <v>1</v>
      </c>
      <c r="R1845" s="86">
        <f t="shared" si="31"/>
        <v>189.1305843</v>
      </c>
      <c r="S1845" s="83" t="str">
        <f>min(R1845, offset(Sheet1!$K$9,B1845-1,0))</f>
        <v>#DIV/0!</v>
      </c>
      <c r="T1845" s="83">
        <f t="shared" si="30"/>
        <v>6713.666662</v>
      </c>
      <c r="U1845" s="83">
        <f t="shared" si="26"/>
        <v>0</v>
      </c>
      <c r="V1845" s="83" t="str">
        <f t="shared" si="27"/>
        <v>#DIV/0!</v>
      </c>
      <c r="W1845" s="83" t="str">
        <f t="shared" si="28"/>
        <v>#DIV/0!</v>
      </c>
    </row>
    <row r="1846" ht="12.75" customHeight="1">
      <c r="A1846" s="83">
        <f t="shared" si="29"/>
        <v>37.48</v>
      </c>
      <c r="B1846" s="83">
        <f>IF( ISERROR( MATCH(R1845,Sheet1!$K$9:$K$13,1) ), 1,  MATCH(R1845,Sheet1!$K$9:$K$13,1)+1)</f>
        <v>4</v>
      </c>
      <c r="C1846" s="94">
        <f>IF( ISERROR( MATCH(D1846,Sheet1!$B$25:$B$42) ), 1, MATCH(D1846,Sheet1!$B$25:$B$42))</f>
        <v>13</v>
      </c>
      <c r="D1846" s="83">
        <f>if(U1846, OFFSET(Sheet1!$P$9, 2*B1845-1, 0),T1845)</f>
        <v>6713.666662</v>
      </c>
      <c r="E1846" s="100">
        <f t="array" ref="E1846">index(Sheet1!$C$25:$H$42, C1846,B1846)</f>
        <v>183.1113845</v>
      </c>
      <c r="F1846" s="100">
        <f t="array" ref="F1846">index(Sheet1!$C$25:$H$42, C1846+1,B1846)</f>
        <v>197.1968757</v>
      </c>
      <c r="G1846" s="94">
        <f t="array" ref="G1846">index(Sheet1!$B$25:$B$42, C1846,1)</f>
        <v>6500</v>
      </c>
      <c r="H1846" s="94">
        <f t="array" ref="H1846">index(Sheet1!$B$25:$B$42, C1846+1,1)</f>
        <v>7000</v>
      </c>
      <c r="I1846" s="100">
        <f t="shared" si="17"/>
        <v>189.1305843</v>
      </c>
      <c r="J1846" s="100">
        <f t="array" ref="J1846">index(Sheet1!$F$47:$K$64, C1846,B1846)</f>
        <v>1289.79864</v>
      </c>
      <c r="K1846" s="100">
        <f t="array" ref="K1846">index(Sheet1!$F$47:$K$64, C1846+1,B1846)</f>
        <v>1168.21926</v>
      </c>
      <c r="L1846" s="102">
        <f t="shared" si="18"/>
        <v>1237.843719</v>
      </c>
      <c r="M1846" s="83">
        <f>L1846/( 0.5*Sheet1!$F$18/12)</f>
        <v>1187.021443</v>
      </c>
      <c r="N1846" s="83">
        <f t="shared" si="19"/>
        <v>0.340804319</v>
      </c>
      <c r="O1846" s="83">
        <f t="shared" si="20"/>
        <v>672.7283874</v>
      </c>
      <c r="P1846" s="83">
        <f t="shared" si="21"/>
        <v>0.1931462496</v>
      </c>
      <c r="Q1846" s="83">
        <f t="shared" si="22"/>
        <v>1</v>
      </c>
      <c r="R1846" s="86">
        <f t="shared" si="31"/>
        <v>189.1630019</v>
      </c>
      <c r="S1846" s="83" t="str">
        <f>min(R1846, offset(Sheet1!$K$9,B1846-1,0))</f>
        <v>#DIV/0!</v>
      </c>
      <c r="T1846" s="83">
        <f t="shared" si="30"/>
        <v>6714.817408</v>
      </c>
      <c r="U1846" s="83">
        <f t="shared" si="26"/>
        <v>0</v>
      </c>
      <c r="V1846" s="83" t="str">
        <f t="shared" si="27"/>
        <v>#DIV/0!</v>
      </c>
      <c r="W1846" s="83" t="str">
        <f t="shared" si="28"/>
        <v>#DIV/0!</v>
      </c>
    </row>
    <row r="1847" ht="12.75" customHeight="1">
      <c r="A1847" s="83">
        <f t="shared" si="29"/>
        <v>37.5</v>
      </c>
      <c r="B1847" s="83">
        <f>IF( ISERROR( MATCH(R1846,Sheet1!$K$9:$K$13,1) ), 1,  MATCH(R1846,Sheet1!$K$9:$K$13,1)+1)</f>
        <v>4</v>
      </c>
      <c r="C1847" s="94">
        <f>IF( ISERROR( MATCH(D1847,Sheet1!$B$25:$B$42) ), 1, MATCH(D1847,Sheet1!$B$25:$B$42))</f>
        <v>13</v>
      </c>
      <c r="D1847" s="83">
        <f>if(U1847, OFFSET(Sheet1!$P$9, 2*B1846-1, 0),T1846)</f>
        <v>6714.817408</v>
      </c>
      <c r="E1847" s="100">
        <f t="array" ref="E1847">index(Sheet1!$C$25:$H$42, C1847,B1847)</f>
        <v>183.1113845</v>
      </c>
      <c r="F1847" s="100">
        <f t="array" ref="F1847">index(Sheet1!$C$25:$H$42, C1847+1,B1847)</f>
        <v>197.1968757</v>
      </c>
      <c r="G1847" s="94">
        <f t="array" ref="G1847">index(Sheet1!$B$25:$B$42, C1847,1)</f>
        <v>6500</v>
      </c>
      <c r="H1847" s="94">
        <f t="array" ref="H1847">index(Sheet1!$B$25:$B$42, C1847+1,1)</f>
        <v>7000</v>
      </c>
      <c r="I1847" s="100">
        <f t="shared" si="17"/>
        <v>189.1630019</v>
      </c>
      <c r="J1847" s="100">
        <f t="array" ref="J1847">index(Sheet1!$F$47:$K$64, C1847,B1847)</f>
        <v>1289.79864</v>
      </c>
      <c r="K1847" s="100">
        <f t="array" ref="K1847">index(Sheet1!$F$47:$K$64, C1847+1,B1847)</f>
        <v>1168.21926</v>
      </c>
      <c r="L1847" s="102">
        <f t="shared" si="18"/>
        <v>1237.563905</v>
      </c>
      <c r="M1847" s="83">
        <f>L1847/( 0.5*Sheet1!$F$18/12)</f>
        <v>1186.753117</v>
      </c>
      <c r="N1847" s="83">
        <f t="shared" si="19"/>
        <v>0.3407272803</v>
      </c>
      <c r="O1847" s="83">
        <f t="shared" si="20"/>
        <v>672.9590232</v>
      </c>
      <c r="P1847" s="83">
        <f t="shared" si="21"/>
        <v>0.1932124672</v>
      </c>
      <c r="Q1847" s="83">
        <f t="shared" si="22"/>
        <v>1</v>
      </c>
      <c r="R1847" s="86">
        <f t="shared" si="31"/>
        <v>189.1953882</v>
      </c>
      <c r="S1847" s="83" t="str">
        <f>min(R1847, offset(Sheet1!$K$9,B1847-1,0))</f>
        <v>#DIV/0!</v>
      </c>
      <c r="T1847" s="83">
        <f t="shared" si="30"/>
        <v>6715.967038</v>
      </c>
      <c r="U1847" s="83">
        <f t="shared" si="26"/>
        <v>0</v>
      </c>
      <c r="V1847" s="83" t="str">
        <f t="shared" si="27"/>
        <v>#DIV/0!</v>
      </c>
      <c r="W1847" s="83" t="str">
        <f t="shared" si="28"/>
        <v>#DIV/0!</v>
      </c>
    </row>
    <row r="1848" ht="12.75" customHeight="1">
      <c r="A1848" s="83">
        <f t="shared" si="29"/>
        <v>37.52</v>
      </c>
      <c r="B1848" s="83">
        <f>IF( ISERROR( MATCH(R1847,Sheet1!$K$9:$K$13,1) ), 1,  MATCH(R1847,Sheet1!$K$9:$K$13,1)+1)</f>
        <v>4</v>
      </c>
      <c r="C1848" s="94">
        <f>IF( ISERROR( MATCH(D1848,Sheet1!$B$25:$B$42) ), 1, MATCH(D1848,Sheet1!$B$25:$B$42))</f>
        <v>13</v>
      </c>
      <c r="D1848" s="83">
        <f>if(U1848, OFFSET(Sheet1!$P$9, 2*B1847-1, 0),T1847)</f>
        <v>6715.967038</v>
      </c>
      <c r="E1848" s="100">
        <f t="array" ref="E1848">index(Sheet1!$C$25:$H$42, C1848,B1848)</f>
        <v>183.1113845</v>
      </c>
      <c r="F1848" s="100">
        <f t="array" ref="F1848">index(Sheet1!$C$25:$H$42, C1848+1,B1848)</f>
        <v>197.1968757</v>
      </c>
      <c r="G1848" s="94">
        <f t="array" ref="G1848">index(Sheet1!$B$25:$B$42, C1848,1)</f>
        <v>6500</v>
      </c>
      <c r="H1848" s="94">
        <f t="array" ref="H1848">index(Sheet1!$B$25:$B$42, C1848+1,1)</f>
        <v>7000</v>
      </c>
      <c r="I1848" s="100">
        <f t="shared" si="17"/>
        <v>189.1953882</v>
      </c>
      <c r="J1848" s="100">
        <f t="array" ref="J1848">index(Sheet1!$F$47:$K$64, C1848,B1848)</f>
        <v>1289.79864</v>
      </c>
      <c r="K1848" s="100">
        <f t="array" ref="K1848">index(Sheet1!$F$47:$K$64, C1848+1,B1848)</f>
        <v>1168.21926</v>
      </c>
      <c r="L1848" s="102">
        <f t="shared" si="18"/>
        <v>1237.284363</v>
      </c>
      <c r="M1848" s="83">
        <f>L1848/( 0.5*Sheet1!$F$18/12)</f>
        <v>1186.485052</v>
      </c>
      <c r="N1848" s="83">
        <f t="shared" si="19"/>
        <v>0.3406503164</v>
      </c>
      <c r="O1848" s="83">
        <f t="shared" si="20"/>
        <v>673.1894748</v>
      </c>
      <c r="P1848" s="83">
        <f t="shared" si="21"/>
        <v>0.1932786319</v>
      </c>
      <c r="Q1848" s="83">
        <f t="shared" si="22"/>
        <v>1</v>
      </c>
      <c r="R1848" s="86">
        <f t="shared" si="31"/>
        <v>189.2277429</v>
      </c>
      <c r="S1848" s="83" t="str">
        <f>min(R1848, offset(Sheet1!$K$9,B1848-1,0))</f>
        <v>#DIV/0!</v>
      </c>
      <c r="T1848" s="83">
        <f t="shared" si="30"/>
        <v>6717.115553</v>
      </c>
      <c r="U1848" s="83">
        <f t="shared" si="26"/>
        <v>0</v>
      </c>
      <c r="V1848" s="83" t="str">
        <f t="shared" si="27"/>
        <v>#DIV/0!</v>
      </c>
      <c r="W1848" s="83" t="str">
        <f t="shared" si="28"/>
        <v>#DIV/0!</v>
      </c>
    </row>
    <row r="1849" ht="12.75" customHeight="1">
      <c r="A1849" s="83">
        <f t="shared" si="29"/>
        <v>37.54</v>
      </c>
      <c r="B1849" s="83">
        <f>IF( ISERROR( MATCH(R1848,Sheet1!$K$9:$K$13,1) ), 1,  MATCH(R1848,Sheet1!$K$9:$K$13,1)+1)</f>
        <v>4</v>
      </c>
      <c r="C1849" s="94">
        <f>IF( ISERROR( MATCH(D1849,Sheet1!$B$25:$B$42) ), 1, MATCH(D1849,Sheet1!$B$25:$B$42))</f>
        <v>13</v>
      </c>
      <c r="D1849" s="83">
        <f>if(U1849, OFFSET(Sheet1!$P$9, 2*B1848-1, 0),T1848)</f>
        <v>6717.115553</v>
      </c>
      <c r="E1849" s="100">
        <f t="array" ref="E1849">index(Sheet1!$C$25:$H$42, C1849,B1849)</f>
        <v>183.1113845</v>
      </c>
      <c r="F1849" s="100">
        <f t="array" ref="F1849">index(Sheet1!$C$25:$H$42, C1849+1,B1849)</f>
        <v>197.1968757</v>
      </c>
      <c r="G1849" s="94">
        <f t="array" ref="G1849">index(Sheet1!$B$25:$B$42, C1849,1)</f>
        <v>6500</v>
      </c>
      <c r="H1849" s="94">
        <f t="array" ref="H1849">index(Sheet1!$B$25:$B$42, C1849+1,1)</f>
        <v>7000</v>
      </c>
      <c r="I1849" s="100">
        <f t="shared" si="17"/>
        <v>189.2277429</v>
      </c>
      <c r="J1849" s="100">
        <f t="array" ref="J1849">index(Sheet1!$F$47:$K$64, C1849,B1849)</f>
        <v>1289.79864</v>
      </c>
      <c r="K1849" s="100">
        <f t="array" ref="K1849">index(Sheet1!$F$47:$K$64, C1849+1,B1849)</f>
        <v>1168.21926</v>
      </c>
      <c r="L1849" s="102">
        <f t="shared" si="18"/>
        <v>1237.005091</v>
      </c>
      <c r="M1849" s="83">
        <f>L1849/( 0.5*Sheet1!$F$18/12)</f>
        <v>1186.217247</v>
      </c>
      <c r="N1849" s="83">
        <f t="shared" si="19"/>
        <v>0.3405734271</v>
      </c>
      <c r="O1849" s="83">
        <f t="shared" si="20"/>
        <v>673.4197422</v>
      </c>
      <c r="P1849" s="83">
        <f t="shared" si="21"/>
        <v>0.1933447437</v>
      </c>
      <c r="Q1849" s="83">
        <f t="shared" si="22"/>
        <v>1</v>
      </c>
      <c r="R1849" s="86">
        <f t="shared" si="31"/>
        <v>189.2600663</v>
      </c>
      <c r="S1849" s="83" t="str">
        <f>min(R1849, offset(Sheet1!$K$9,B1849-1,0))</f>
        <v>#DIV/0!</v>
      </c>
      <c r="T1849" s="83">
        <f t="shared" si="30"/>
        <v>6718.262953</v>
      </c>
      <c r="U1849" s="83">
        <f t="shared" si="26"/>
        <v>0</v>
      </c>
      <c r="V1849" s="83" t="str">
        <f t="shared" si="27"/>
        <v>#DIV/0!</v>
      </c>
      <c r="W1849" s="83" t="str">
        <f t="shared" si="28"/>
        <v>#DIV/0!</v>
      </c>
    </row>
    <row r="1850" ht="12.75" customHeight="1">
      <c r="A1850" s="83">
        <f t="shared" si="29"/>
        <v>37.56</v>
      </c>
      <c r="B1850" s="83">
        <f>IF( ISERROR( MATCH(R1849,Sheet1!$K$9:$K$13,1) ), 1,  MATCH(R1849,Sheet1!$K$9:$K$13,1)+1)</f>
        <v>4</v>
      </c>
      <c r="C1850" s="94">
        <f>IF( ISERROR( MATCH(D1850,Sheet1!$B$25:$B$42) ), 1, MATCH(D1850,Sheet1!$B$25:$B$42))</f>
        <v>13</v>
      </c>
      <c r="D1850" s="83">
        <f>if(U1850, OFFSET(Sheet1!$P$9, 2*B1849-1, 0),T1849)</f>
        <v>6718.262953</v>
      </c>
      <c r="E1850" s="100">
        <f t="array" ref="E1850">index(Sheet1!$C$25:$H$42, C1850,B1850)</f>
        <v>183.1113845</v>
      </c>
      <c r="F1850" s="100">
        <f t="array" ref="F1850">index(Sheet1!$C$25:$H$42, C1850+1,B1850)</f>
        <v>197.1968757</v>
      </c>
      <c r="G1850" s="94">
        <f t="array" ref="G1850">index(Sheet1!$B$25:$B$42, C1850,1)</f>
        <v>6500</v>
      </c>
      <c r="H1850" s="94">
        <f t="array" ref="H1850">index(Sheet1!$B$25:$B$42, C1850+1,1)</f>
        <v>7000</v>
      </c>
      <c r="I1850" s="100">
        <f t="shared" si="17"/>
        <v>189.2600663</v>
      </c>
      <c r="J1850" s="100">
        <f t="array" ref="J1850">index(Sheet1!$F$47:$K$64, C1850,B1850)</f>
        <v>1289.79864</v>
      </c>
      <c r="K1850" s="100">
        <f t="array" ref="K1850">index(Sheet1!$F$47:$K$64, C1850+1,B1850)</f>
        <v>1168.21926</v>
      </c>
      <c r="L1850" s="102">
        <f t="shared" si="18"/>
        <v>1236.726091</v>
      </c>
      <c r="M1850" s="83">
        <f>L1850/( 0.5*Sheet1!$F$18/12)</f>
        <v>1185.949701</v>
      </c>
      <c r="N1850" s="83">
        <f t="shared" si="19"/>
        <v>0.3404966125</v>
      </c>
      <c r="O1850" s="83">
        <f t="shared" si="20"/>
        <v>673.6498254</v>
      </c>
      <c r="P1850" s="83">
        <f t="shared" si="21"/>
        <v>0.1934108026</v>
      </c>
      <c r="Q1850" s="83">
        <f t="shared" si="22"/>
        <v>1</v>
      </c>
      <c r="R1850" s="86">
        <f t="shared" si="31"/>
        <v>189.2923583</v>
      </c>
      <c r="S1850" s="83" t="str">
        <f>min(R1850, offset(Sheet1!$K$9,B1850-1,0))</f>
        <v>#DIV/0!</v>
      </c>
      <c r="T1850" s="83">
        <f t="shared" si="30"/>
        <v>6719.40924</v>
      </c>
      <c r="U1850" s="83">
        <f t="shared" si="26"/>
        <v>0</v>
      </c>
      <c r="V1850" s="83" t="str">
        <f t="shared" si="27"/>
        <v>#DIV/0!</v>
      </c>
      <c r="W1850" s="83" t="str">
        <f t="shared" si="28"/>
        <v>#DIV/0!</v>
      </c>
    </row>
    <row r="1851" ht="12.75" customHeight="1">
      <c r="A1851" s="83">
        <f t="shared" si="29"/>
        <v>37.58</v>
      </c>
      <c r="B1851" s="83">
        <f>IF( ISERROR( MATCH(R1850,Sheet1!$K$9:$K$13,1) ), 1,  MATCH(R1850,Sheet1!$K$9:$K$13,1)+1)</f>
        <v>4</v>
      </c>
      <c r="C1851" s="94">
        <f>IF( ISERROR( MATCH(D1851,Sheet1!$B$25:$B$42) ), 1, MATCH(D1851,Sheet1!$B$25:$B$42))</f>
        <v>13</v>
      </c>
      <c r="D1851" s="83">
        <f>if(U1851, OFFSET(Sheet1!$P$9, 2*B1850-1, 0),T1850)</f>
        <v>6719.40924</v>
      </c>
      <c r="E1851" s="100">
        <f t="array" ref="E1851">index(Sheet1!$C$25:$H$42, C1851,B1851)</f>
        <v>183.1113845</v>
      </c>
      <c r="F1851" s="100">
        <f t="array" ref="F1851">index(Sheet1!$C$25:$H$42, C1851+1,B1851)</f>
        <v>197.1968757</v>
      </c>
      <c r="G1851" s="94">
        <f t="array" ref="G1851">index(Sheet1!$B$25:$B$42, C1851,1)</f>
        <v>6500</v>
      </c>
      <c r="H1851" s="94">
        <f t="array" ref="H1851">index(Sheet1!$B$25:$B$42, C1851+1,1)</f>
        <v>7000</v>
      </c>
      <c r="I1851" s="100">
        <f t="shared" si="17"/>
        <v>189.2923583</v>
      </c>
      <c r="J1851" s="100">
        <f t="array" ref="J1851">index(Sheet1!$F$47:$K$64, C1851,B1851)</f>
        <v>1289.79864</v>
      </c>
      <c r="K1851" s="100">
        <f t="array" ref="K1851">index(Sheet1!$F$47:$K$64, C1851+1,B1851)</f>
        <v>1168.21926</v>
      </c>
      <c r="L1851" s="102">
        <f t="shared" si="18"/>
        <v>1236.447361</v>
      </c>
      <c r="M1851" s="83">
        <f>L1851/( 0.5*Sheet1!$F$18/12)</f>
        <v>1185.682415</v>
      </c>
      <c r="N1851" s="83">
        <f t="shared" si="19"/>
        <v>0.3404198723</v>
      </c>
      <c r="O1851" s="83">
        <f t="shared" si="20"/>
        <v>673.8797246</v>
      </c>
      <c r="P1851" s="83">
        <f t="shared" si="21"/>
        <v>0.1934768087</v>
      </c>
      <c r="Q1851" s="83">
        <f t="shared" si="22"/>
        <v>1</v>
      </c>
      <c r="R1851" s="86">
        <f t="shared" si="31"/>
        <v>189.324619</v>
      </c>
      <c r="S1851" s="83" t="str">
        <f>min(R1851, offset(Sheet1!$K$9,B1851-1,0))</f>
        <v>#DIV/0!</v>
      </c>
      <c r="T1851" s="83">
        <f t="shared" si="30"/>
        <v>6720.554414</v>
      </c>
      <c r="U1851" s="83">
        <f t="shared" si="26"/>
        <v>0</v>
      </c>
      <c r="V1851" s="83" t="str">
        <f t="shared" si="27"/>
        <v>#DIV/0!</v>
      </c>
      <c r="W1851" s="83" t="str">
        <f t="shared" si="28"/>
        <v>#DIV/0!</v>
      </c>
    </row>
    <row r="1852" ht="12.75" customHeight="1">
      <c r="A1852" s="83">
        <f t="shared" si="29"/>
        <v>37.6</v>
      </c>
      <c r="B1852" s="83">
        <f>IF( ISERROR( MATCH(R1851,Sheet1!$K$9:$K$13,1) ), 1,  MATCH(R1851,Sheet1!$K$9:$K$13,1)+1)</f>
        <v>4</v>
      </c>
      <c r="C1852" s="94">
        <f>IF( ISERROR( MATCH(D1852,Sheet1!$B$25:$B$42) ), 1, MATCH(D1852,Sheet1!$B$25:$B$42))</f>
        <v>13</v>
      </c>
      <c r="D1852" s="83">
        <f>if(U1852, OFFSET(Sheet1!$P$9, 2*B1851-1, 0),T1851)</f>
        <v>6720.554414</v>
      </c>
      <c r="E1852" s="100">
        <f t="array" ref="E1852">index(Sheet1!$C$25:$H$42, C1852,B1852)</f>
        <v>183.1113845</v>
      </c>
      <c r="F1852" s="100">
        <f t="array" ref="F1852">index(Sheet1!$C$25:$H$42, C1852+1,B1852)</f>
        <v>197.1968757</v>
      </c>
      <c r="G1852" s="94">
        <f t="array" ref="G1852">index(Sheet1!$B$25:$B$42, C1852,1)</f>
        <v>6500</v>
      </c>
      <c r="H1852" s="94">
        <f t="array" ref="H1852">index(Sheet1!$B$25:$B$42, C1852+1,1)</f>
        <v>7000</v>
      </c>
      <c r="I1852" s="100">
        <f t="shared" si="17"/>
        <v>189.324619</v>
      </c>
      <c r="J1852" s="100">
        <f t="array" ref="J1852">index(Sheet1!$F$47:$K$64, C1852,B1852)</f>
        <v>1289.79864</v>
      </c>
      <c r="K1852" s="100">
        <f t="array" ref="K1852">index(Sheet1!$F$47:$K$64, C1852+1,B1852)</f>
        <v>1168.21926</v>
      </c>
      <c r="L1852" s="102">
        <f t="shared" si="18"/>
        <v>1236.168902</v>
      </c>
      <c r="M1852" s="83">
        <f>L1852/( 0.5*Sheet1!$F$18/12)</f>
        <v>1185.415389</v>
      </c>
      <c r="N1852" s="83">
        <f t="shared" si="19"/>
        <v>0.3403432067</v>
      </c>
      <c r="O1852" s="83">
        <f t="shared" si="20"/>
        <v>674.1094399</v>
      </c>
      <c r="P1852" s="83">
        <f t="shared" si="21"/>
        <v>0.193542762</v>
      </c>
      <c r="Q1852" s="83">
        <f t="shared" si="22"/>
        <v>1</v>
      </c>
      <c r="R1852" s="86">
        <f t="shared" si="31"/>
        <v>189.3568484</v>
      </c>
      <c r="S1852" s="83" t="str">
        <f>min(R1852, offset(Sheet1!$K$9,B1852-1,0))</f>
        <v>#DIV/0!</v>
      </c>
      <c r="T1852" s="83">
        <f t="shared" si="30"/>
        <v>6721.698477</v>
      </c>
      <c r="U1852" s="83">
        <f t="shared" si="26"/>
        <v>0</v>
      </c>
      <c r="V1852" s="83" t="str">
        <f t="shared" si="27"/>
        <v>#DIV/0!</v>
      </c>
      <c r="W1852" s="83" t="str">
        <f t="shared" si="28"/>
        <v>#DIV/0!</v>
      </c>
    </row>
    <row r="1853" ht="12.75" customHeight="1">
      <c r="A1853" s="83">
        <f t="shared" si="29"/>
        <v>37.62</v>
      </c>
      <c r="B1853" s="83">
        <f>IF( ISERROR( MATCH(R1852,Sheet1!$K$9:$K$13,1) ), 1,  MATCH(R1852,Sheet1!$K$9:$K$13,1)+1)</f>
        <v>4</v>
      </c>
      <c r="C1853" s="94">
        <f>IF( ISERROR( MATCH(D1853,Sheet1!$B$25:$B$42) ), 1, MATCH(D1853,Sheet1!$B$25:$B$42))</f>
        <v>13</v>
      </c>
      <c r="D1853" s="83">
        <f>if(U1853, OFFSET(Sheet1!$P$9, 2*B1852-1, 0),T1852)</f>
        <v>6721.698477</v>
      </c>
      <c r="E1853" s="100">
        <f t="array" ref="E1853">index(Sheet1!$C$25:$H$42, C1853,B1853)</f>
        <v>183.1113845</v>
      </c>
      <c r="F1853" s="100">
        <f t="array" ref="F1853">index(Sheet1!$C$25:$H$42, C1853+1,B1853)</f>
        <v>197.1968757</v>
      </c>
      <c r="G1853" s="94">
        <f t="array" ref="G1853">index(Sheet1!$B$25:$B$42, C1853,1)</f>
        <v>6500</v>
      </c>
      <c r="H1853" s="94">
        <f t="array" ref="H1853">index(Sheet1!$B$25:$B$42, C1853+1,1)</f>
        <v>7000</v>
      </c>
      <c r="I1853" s="100">
        <f t="shared" si="17"/>
        <v>189.3568484</v>
      </c>
      <c r="J1853" s="100">
        <f t="array" ref="J1853">index(Sheet1!$F$47:$K$64, C1853,B1853)</f>
        <v>1289.79864</v>
      </c>
      <c r="K1853" s="100">
        <f t="array" ref="K1853">index(Sheet1!$F$47:$K$64, C1853+1,B1853)</f>
        <v>1168.21926</v>
      </c>
      <c r="L1853" s="102">
        <f t="shared" si="18"/>
        <v>1235.890713</v>
      </c>
      <c r="M1853" s="83">
        <f>L1853/( 0.5*Sheet1!$F$18/12)</f>
        <v>1185.148622</v>
      </c>
      <c r="N1853" s="83">
        <f t="shared" si="19"/>
        <v>0.3402666155</v>
      </c>
      <c r="O1853" s="83">
        <f t="shared" si="20"/>
        <v>674.3389713</v>
      </c>
      <c r="P1853" s="83">
        <f t="shared" si="21"/>
        <v>0.1936086624</v>
      </c>
      <c r="Q1853" s="83">
        <f t="shared" si="22"/>
        <v>1</v>
      </c>
      <c r="R1853" s="86">
        <f t="shared" si="31"/>
        <v>189.3890465</v>
      </c>
      <c r="S1853" s="83" t="str">
        <f>min(R1853, offset(Sheet1!$K$9,B1853-1,0))</f>
        <v>#DIV/0!</v>
      </c>
      <c r="T1853" s="83">
        <f t="shared" si="30"/>
        <v>6722.841429</v>
      </c>
      <c r="U1853" s="83">
        <f t="shared" si="26"/>
        <v>0</v>
      </c>
      <c r="V1853" s="83" t="str">
        <f t="shared" si="27"/>
        <v>#DIV/0!</v>
      </c>
      <c r="W1853" s="83" t="str">
        <f t="shared" si="28"/>
        <v>#DIV/0!</v>
      </c>
    </row>
    <row r="1854" ht="12.75" customHeight="1">
      <c r="A1854" s="83">
        <f t="shared" si="29"/>
        <v>37.64</v>
      </c>
      <c r="B1854" s="83">
        <f>IF( ISERROR( MATCH(R1853,Sheet1!$K$9:$K$13,1) ), 1,  MATCH(R1853,Sheet1!$K$9:$K$13,1)+1)</f>
        <v>4</v>
      </c>
      <c r="C1854" s="94">
        <f>IF( ISERROR( MATCH(D1854,Sheet1!$B$25:$B$42) ), 1, MATCH(D1854,Sheet1!$B$25:$B$42))</f>
        <v>13</v>
      </c>
      <c r="D1854" s="83">
        <f>if(U1854, OFFSET(Sheet1!$P$9, 2*B1853-1, 0),T1853)</f>
        <v>6722.841429</v>
      </c>
      <c r="E1854" s="100">
        <f t="array" ref="E1854">index(Sheet1!$C$25:$H$42, C1854,B1854)</f>
        <v>183.1113845</v>
      </c>
      <c r="F1854" s="100">
        <f t="array" ref="F1854">index(Sheet1!$C$25:$H$42, C1854+1,B1854)</f>
        <v>197.1968757</v>
      </c>
      <c r="G1854" s="94">
        <f t="array" ref="G1854">index(Sheet1!$B$25:$B$42, C1854,1)</f>
        <v>6500</v>
      </c>
      <c r="H1854" s="94">
        <f t="array" ref="H1854">index(Sheet1!$B$25:$B$42, C1854+1,1)</f>
        <v>7000</v>
      </c>
      <c r="I1854" s="100">
        <f t="shared" si="17"/>
        <v>189.3890465</v>
      </c>
      <c r="J1854" s="100">
        <f t="array" ref="J1854">index(Sheet1!$F$47:$K$64, C1854,B1854)</f>
        <v>1289.79864</v>
      </c>
      <c r="K1854" s="100">
        <f t="array" ref="K1854">index(Sheet1!$F$47:$K$64, C1854+1,B1854)</f>
        <v>1168.21926</v>
      </c>
      <c r="L1854" s="102">
        <f t="shared" si="18"/>
        <v>1235.612794</v>
      </c>
      <c r="M1854" s="83">
        <f>L1854/( 0.5*Sheet1!$F$18/12)</f>
        <v>1184.882113</v>
      </c>
      <c r="N1854" s="83">
        <f t="shared" si="19"/>
        <v>0.3401900986</v>
      </c>
      <c r="O1854" s="83">
        <f t="shared" si="20"/>
        <v>674.5683189</v>
      </c>
      <c r="P1854" s="83">
        <f t="shared" si="21"/>
        <v>0.1936745102</v>
      </c>
      <c r="Q1854" s="83">
        <f t="shared" si="22"/>
        <v>1</v>
      </c>
      <c r="R1854" s="86">
        <f t="shared" si="31"/>
        <v>189.4212133</v>
      </c>
      <c r="S1854" s="83" t="str">
        <f>min(R1854, offset(Sheet1!$K$9,B1854-1,0))</f>
        <v>#DIV/0!</v>
      </c>
      <c r="T1854" s="83">
        <f t="shared" si="30"/>
        <v>6723.983272</v>
      </c>
      <c r="U1854" s="83">
        <f t="shared" si="26"/>
        <v>0</v>
      </c>
      <c r="V1854" s="83" t="str">
        <f t="shared" si="27"/>
        <v>#DIV/0!</v>
      </c>
      <c r="W1854" s="83" t="str">
        <f t="shared" si="28"/>
        <v>#DIV/0!</v>
      </c>
    </row>
    <row r="1855" ht="12.75" customHeight="1">
      <c r="A1855" s="83">
        <f t="shared" si="29"/>
        <v>37.66</v>
      </c>
      <c r="B1855" s="83">
        <f>IF( ISERROR( MATCH(R1854,Sheet1!$K$9:$K$13,1) ), 1,  MATCH(R1854,Sheet1!$K$9:$K$13,1)+1)</f>
        <v>4</v>
      </c>
      <c r="C1855" s="94">
        <f>IF( ISERROR( MATCH(D1855,Sheet1!$B$25:$B$42) ), 1, MATCH(D1855,Sheet1!$B$25:$B$42))</f>
        <v>13</v>
      </c>
      <c r="D1855" s="83">
        <f>if(U1855, OFFSET(Sheet1!$P$9, 2*B1854-1, 0),T1854)</f>
        <v>6723.983272</v>
      </c>
      <c r="E1855" s="100">
        <f t="array" ref="E1855">index(Sheet1!$C$25:$H$42, C1855,B1855)</f>
        <v>183.1113845</v>
      </c>
      <c r="F1855" s="100">
        <f t="array" ref="F1855">index(Sheet1!$C$25:$H$42, C1855+1,B1855)</f>
        <v>197.1968757</v>
      </c>
      <c r="G1855" s="94">
        <f t="array" ref="G1855">index(Sheet1!$B$25:$B$42, C1855,1)</f>
        <v>6500</v>
      </c>
      <c r="H1855" s="94">
        <f t="array" ref="H1855">index(Sheet1!$B$25:$B$42, C1855+1,1)</f>
        <v>7000</v>
      </c>
      <c r="I1855" s="100">
        <f t="shared" si="17"/>
        <v>189.4212133</v>
      </c>
      <c r="J1855" s="100">
        <f t="array" ref="J1855">index(Sheet1!$F$47:$K$64, C1855,B1855)</f>
        <v>1289.79864</v>
      </c>
      <c r="K1855" s="100">
        <f t="array" ref="K1855">index(Sheet1!$F$47:$K$64, C1855+1,B1855)</f>
        <v>1168.21926</v>
      </c>
      <c r="L1855" s="102">
        <f t="shared" si="18"/>
        <v>1235.335145</v>
      </c>
      <c r="M1855" s="83">
        <f>L1855/( 0.5*Sheet1!$F$18/12)</f>
        <v>1184.615864</v>
      </c>
      <c r="N1855" s="83">
        <f t="shared" si="19"/>
        <v>0.340113656</v>
      </c>
      <c r="O1855" s="83">
        <f t="shared" si="20"/>
        <v>674.7974828</v>
      </c>
      <c r="P1855" s="83">
        <f t="shared" si="21"/>
        <v>0.1937403051</v>
      </c>
      <c r="Q1855" s="83">
        <f t="shared" si="22"/>
        <v>1</v>
      </c>
      <c r="R1855" s="86">
        <f t="shared" si="31"/>
        <v>189.4533489</v>
      </c>
      <c r="S1855" s="83" t="str">
        <f>min(R1855, offset(Sheet1!$K$9,B1855-1,0))</f>
        <v>#DIV/0!</v>
      </c>
      <c r="T1855" s="83">
        <f t="shared" si="30"/>
        <v>6725.124006</v>
      </c>
      <c r="U1855" s="83">
        <f t="shared" si="26"/>
        <v>0</v>
      </c>
      <c r="V1855" s="83" t="str">
        <f t="shared" si="27"/>
        <v>#DIV/0!</v>
      </c>
      <c r="W1855" s="83" t="str">
        <f t="shared" si="28"/>
        <v>#DIV/0!</v>
      </c>
    </row>
    <row r="1856" ht="12.75" customHeight="1">
      <c r="A1856" s="83">
        <f t="shared" si="29"/>
        <v>37.68</v>
      </c>
      <c r="B1856" s="83">
        <f>IF( ISERROR( MATCH(R1855,Sheet1!$K$9:$K$13,1) ), 1,  MATCH(R1855,Sheet1!$K$9:$K$13,1)+1)</f>
        <v>4</v>
      </c>
      <c r="C1856" s="94">
        <f>IF( ISERROR( MATCH(D1856,Sheet1!$B$25:$B$42) ), 1, MATCH(D1856,Sheet1!$B$25:$B$42))</f>
        <v>13</v>
      </c>
      <c r="D1856" s="83">
        <f>if(U1856, OFFSET(Sheet1!$P$9, 2*B1855-1, 0),T1855)</f>
        <v>6725.124006</v>
      </c>
      <c r="E1856" s="100">
        <f t="array" ref="E1856">index(Sheet1!$C$25:$H$42, C1856,B1856)</f>
        <v>183.1113845</v>
      </c>
      <c r="F1856" s="100">
        <f t="array" ref="F1856">index(Sheet1!$C$25:$H$42, C1856+1,B1856)</f>
        <v>197.1968757</v>
      </c>
      <c r="G1856" s="94">
        <f t="array" ref="G1856">index(Sheet1!$B$25:$B$42, C1856,1)</f>
        <v>6500</v>
      </c>
      <c r="H1856" s="94">
        <f t="array" ref="H1856">index(Sheet1!$B$25:$B$42, C1856+1,1)</f>
        <v>7000</v>
      </c>
      <c r="I1856" s="100">
        <f t="shared" si="17"/>
        <v>189.4533489</v>
      </c>
      <c r="J1856" s="100">
        <f t="array" ref="J1856">index(Sheet1!$F$47:$K$64, C1856,B1856)</f>
        <v>1289.79864</v>
      </c>
      <c r="K1856" s="100">
        <f t="array" ref="K1856">index(Sheet1!$F$47:$K$64, C1856+1,B1856)</f>
        <v>1168.21926</v>
      </c>
      <c r="L1856" s="102">
        <f t="shared" si="18"/>
        <v>1235.057766</v>
      </c>
      <c r="M1856" s="83">
        <f>L1856/( 0.5*Sheet1!$F$18/12)</f>
        <v>1184.349873</v>
      </c>
      <c r="N1856" s="83">
        <f t="shared" si="19"/>
        <v>0.3400372876</v>
      </c>
      <c r="O1856" s="83">
        <f t="shared" si="20"/>
        <v>675.0264631</v>
      </c>
      <c r="P1856" s="83">
        <f t="shared" si="21"/>
        <v>0.1938060474</v>
      </c>
      <c r="Q1856" s="83">
        <f t="shared" si="22"/>
        <v>1</v>
      </c>
      <c r="R1856" s="86">
        <f t="shared" si="31"/>
        <v>189.4854533</v>
      </c>
      <c r="S1856" s="83" t="str">
        <f>min(R1856, offset(Sheet1!$K$9,B1856-1,0))</f>
        <v>#DIV/0!</v>
      </c>
      <c r="T1856" s="83">
        <f t="shared" si="30"/>
        <v>6726.263633</v>
      </c>
      <c r="U1856" s="83">
        <f t="shared" si="26"/>
        <v>0</v>
      </c>
      <c r="V1856" s="83" t="str">
        <f t="shared" si="27"/>
        <v>#DIV/0!</v>
      </c>
      <c r="W1856" s="83" t="str">
        <f t="shared" si="28"/>
        <v>#DIV/0!</v>
      </c>
    </row>
    <row r="1857" ht="12.75" customHeight="1">
      <c r="A1857" s="83">
        <f t="shared" si="29"/>
        <v>37.7</v>
      </c>
      <c r="B1857" s="83">
        <f>IF( ISERROR( MATCH(R1856,Sheet1!$K$9:$K$13,1) ), 1,  MATCH(R1856,Sheet1!$K$9:$K$13,1)+1)</f>
        <v>4</v>
      </c>
      <c r="C1857" s="94">
        <f>IF( ISERROR( MATCH(D1857,Sheet1!$B$25:$B$42) ), 1, MATCH(D1857,Sheet1!$B$25:$B$42))</f>
        <v>13</v>
      </c>
      <c r="D1857" s="83">
        <f>if(U1857, OFFSET(Sheet1!$P$9, 2*B1856-1, 0),T1856)</f>
        <v>6726.263633</v>
      </c>
      <c r="E1857" s="100">
        <f t="array" ref="E1857">index(Sheet1!$C$25:$H$42, C1857,B1857)</f>
        <v>183.1113845</v>
      </c>
      <c r="F1857" s="100">
        <f t="array" ref="F1857">index(Sheet1!$C$25:$H$42, C1857+1,B1857)</f>
        <v>197.1968757</v>
      </c>
      <c r="G1857" s="94">
        <f t="array" ref="G1857">index(Sheet1!$B$25:$B$42, C1857,1)</f>
        <v>6500</v>
      </c>
      <c r="H1857" s="94">
        <f t="array" ref="H1857">index(Sheet1!$B$25:$B$42, C1857+1,1)</f>
        <v>7000</v>
      </c>
      <c r="I1857" s="100">
        <f t="shared" si="17"/>
        <v>189.4854533</v>
      </c>
      <c r="J1857" s="100">
        <f t="array" ref="J1857">index(Sheet1!$F$47:$K$64, C1857,B1857)</f>
        <v>1289.79864</v>
      </c>
      <c r="K1857" s="100">
        <f t="array" ref="K1857">index(Sheet1!$F$47:$K$64, C1857+1,B1857)</f>
        <v>1168.21926</v>
      </c>
      <c r="L1857" s="102">
        <f t="shared" si="18"/>
        <v>1234.780656</v>
      </c>
      <c r="M1857" s="83">
        <f>L1857/( 0.5*Sheet1!$F$18/12)</f>
        <v>1184.08414</v>
      </c>
      <c r="N1857" s="83">
        <f t="shared" si="19"/>
        <v>0.3399609934</v>
      </c>
      <c r="O1857" s="83">
        <f t="shared" si="20"/>
        <v>675.2552599</v>
      </c>
      <c r="P1857" s="83">
        <f t="shared" si="21"/>
        <v>0.193871737</v>
      </c>
      <c r="Q1857" s="83">
        <f t="shared" si="22"/>
        <v>1</v>
      </c>
      <c r="R1857" s="86">
        <f t="shared" si="31"/>
        <v>189.5175266</v>
      </c>
      <c r="S1857" s="83" t="str">
        <f>min(R1857, offset(Sheet1!$K$9,B1857-1,0))</f>
        <v>#DIV/0!</v>
      </c>
      <c r="T1857" s="83">
        <f t="shared" si="30"/>
        <v>6727.402153</v>
      </c>
      <c r="U1857" s="83">
        <f t="shared" si="26"/>
        <v>0</v>
      </c>
      <c r="V1857" s="83" t="str">
        <f t="shared" si="27"/>
        <v>#DIV/0!</v>
      </c>
      <c r="W1857" s="83" t="str">
        <f t="shared" si="28"/>
        <v>#DIV/0!</v>
      </c>
    </row>
    <row r="1858" ht="12.75" customHeight="1">
      <c r="A1858" s="83">
        <f t="shared" si="29"/>
        <v>37.72</v>
      </c>
      <c r="B1858" s="83">
        <f>IF( ISERROR( MATCH(R1857,Sheet1!$K$9:$K$13,1) ), 1,  MATCH(R1857,Sheet1!$K$9:$K$13,1)+1)</f>
        <v>4</v>
      </c>
      <c r="C1858" s="94">
        <f>IF( ISERROR( MATCH(D1858,Sheet1!$B$25:$B$42) ), 1, MATCH(D1858,Sheet1!$B$25:$B$42))</f>
        <v>13</v>
      </c>
      <c r="D1858" s="83">
        <f>if(U1858, OFFSET(Sheet1!$P$9, 2*B1857-1, 0),T1857)</f>
        <v>6727.402153</v>
      </c>
      <c r="E1858" s="100">
        <f t="array" ref="E1858">index(Sheet1!$C$25:$H$42, C1858,B1858)</f>
        <v>183.1113845</v>
      </c>
      <c r="F1858" s="100">
        <f t="array" ref="F1858">index(Sheet1!$C$25:$H$42, C1858+1,B1858)</f>
        <v>197.1968757</v>
      </c>
      <c r="G1858" s="94">
        <f t="array" ref="G1858">index(Sheet1!$B$25:$B$42, C1858,1)</f>
        <v>6500</v>
      </c>
      <c r="H1858" s="94">
        <f t="array" ref="H1858">index(Sheet1!$B$25:$B$42, C1858+1,1)</f>
        <v>7000</v>
      </c>
      <c r="I1858" s="100">
        <f t="shared" si="17"/>
        <v>189.5175266</v>
      </c>
      <c r="J1858" s="100">
        <f t="array" ref="J1858">index(Sheet1!$F$47:$K$64, C1858,B1858)</f>
        <v>1289.79864</v>
      </c>
      <c r="K1858" s="100">
        <f t="array" ref="K1858">index(Sheet1!$F$47:$K$64, C1858+1,B1858)</f>
        <v>1168.21926</v>
      </c>
      <c r="L1858" s="102">
        <f t="shared" si="18"/>
        <v>1234.503815</v>
      </c>
      <c r="M1858" s="83">
        <f>L1858/( 0.5*Sheet1!$F$18/12)</f>
        <v>1183.818665</v>
      </c>
      <c r="N1858" s="83">
        <f t="shared" si="19"/>
        <v>0.3398847732</v>
      </c>
      <c r="O1858" s="83">
        <f t="shared" si="20"/>
        <v>675.4838733</v>
      </c>
      <c r="P1858" s="83">
        <f t="shared" si="21"/>
        <v>0.1939373739</v>
      </c>
      <c r="Q1858" s="83">
        <f t="shared" si="22"/>
        <v>1</v>
      </c>
      <c r="R1858" s="86">
        <f t="shared" si="31"/>
        <v>189.5495686</v>
      </c>
      <c r="S1858" s="83" t="str">
        <f>min(R1858, offset(Sheet1!$K$9,B1858-1,0))</f>
        <v>#DIV/0!</v>
      </c>
      <c r="T1858" s="83">
        <f t="shared" si="30"/>
        <v>6728.539567</v>
      </c>
      <c r="U1858" s="83">
        <f t="shared" si="26"/>
        <v>0</v>
      </c>
      <c r="V1858" s="83" t="str">
        <f t="shared" si="27"/>
        <v>#DIV/0!</v>
      </c>
      <c r="W1858" s="83" t="str">
        <f t="shared" si="28"/>
        <v>#DIV/0!</v>
      </c>
    </row>
    <row r="1859" ht="12.75" customHeight="1">
      <c r="A1859" s="83">
        <f t="shared" si="29"/>
        <v>37.74</v>
      </c>
      <c r="B1859" s="83">
        <f>IF( ISERROR( MATCH(R1858,Sheet1!$K$9:$K$13,1) ), 1,  MATCH(R1858,Sheet1!$K$9:$K$13,1)+1)</f>
        <v>4</v>
      </c>
      <c r="C1859" s="94">
        <f>IF( ISERROR( MATCH(D1859,Sheet1!$B$25:$B$42) ), 1, MATCH(D1859,Sheet1!$B$25:$B$42))</f>
        <v>13</v>
      </c>
      <c r="D1859" s="83">
        <f>if(U1859, OFFSET(Sheet1!$P$9, 2*B1858-1, 0),T1858)</f>
        <v>6728.539567</v>
      </c>
      <c r="E1859" s="100">
        <f t="array" ref="E1859">index(Sheet1!$C$25:$H$42, C1859,B1859)</f>
        <v>183.1113845</v>
      </c>
      <c r="F1859" s="100">
        <f t="array" ref="F1859">index(Sheet1!$C$25:$H$42, C1859+1,B1859)</f>
        <v>197.1968757</v>
      </c>
      <c r="G1859" s="94">
        <f t="array" ref="G1859">index(Sheet1!$B$25:$B$42, C1859,1)</f>
        <v>6500</v>
      </c>
      <c r="H1859" s="94">
        <f t="array" ref="H1859">index(Sheet1!$B$25:$B$42, C1859+1,1)</f>
        <v>7000</v>
      </c>
      <c r="I1859" s="100">
        <f t="shared" si="17"/>
        <v>189.5495686</v>
      </c>
      <c r="J1859" s="100">
        <f t="array" ref="J1859">index(Sheet1!$F$47:$K$64, C1859,B1859)</f>
        <v>1289.79864</v>
      </c>
      <c r="K1859" s="100">
        <f t="array" ref="K1859">index(Sheet1!$F$47:$K$64, C1859+1,B1859)</f>
        <v>1168.21926</v>
      </c>
      <c r="L1859" s="102">
        <f t="shared" si="18"/>
        <v>1234.227242</v>
      </c>
      <c r="M1859" s="83">
        <f>L1859/( 0.5*Sheet1!$F$18/12)</f>
        <v>1183.553448</v>
      </c>
      <c r="N1859" s="83">
        <f t="shared" si="19"/>
        <v>0.339808627</v>
      </c>
      <c r="O1859" s="83">
        <f t="shared" si="20"/>
        <v>675.7123033</v>
      </c>
      <c r="P1859" s="83">
        <f t="shared" si="21"/>
        <v>0.1940029582</v>
      </c>
      <c r="Q1859" s="83">
        <f t="shared" si="22"/>
        <v>1</v>
      </c>
      <c r="R1859" s="86">
        <f t="shared" si="31"/>
        <v>189.5815796</v>
      </c>
      <c r="S1859" s="83" t="str">
        <f>min(R1859, offset(Sheet1!$K$9,B1859-1,0))</f>
        <v>#DIV/0!</v>
      </c>
      <c r="T1859" s="83">
        <f t="shared" si="30"/>
        <v>6729.675878</v>
      </c>
      <c r="U1859" s="83">
        <f t="shared" si="26"/>
        <v>0</v>
      </c>
      <c r="V1859" s="83" t="str">
        <f t="shared" si="27"/>
        <v>#DIV/0!</v>
      </c>
      <c r="W1859" s="83" t="str">
        <f t="shared" si="28"/>
        <v>#DIV/0!</v>
      </c>
    </row>
    <row r="1860" ht="12.75" customHeight="1">
      <c r="A1860" s="83">
        <f t="shared" si="29"/>
        <v>37.76</v>
      </c>
      <c r="B1860" s="83">
        <f>IF( ISERROR( MATCH(R1859,Sheet1!$K$9:$K$13,1) ), 1,  MATCH(R1859,Sheet1!$K$9:$K$13,1)+1)</f>
        <v>4</v>
      </c>
      <c r="C1860" s="94">
        <f>IF( ISERROR( MATCH(D1860,Sheet1!$B$25:$B$42) ), 1, MATCH(D1860,Sheet1!$B$25:$B$42))</f>
        <v>13</v>
      </c>
      <c r="D1860" s="83">
        <f>if(U1860, OFFSET(Sheet1!$P$9, 2*B1859-1, 0),T1859)</f>
        <v>6729.675878</v>
      </c>
      <c r="E1860" s="100">
        <f t="array" ref="E1860">index(Sheet1!$C$25:$H$42, C1860,B1860)</f>
        <v>183.1113845</v>
      </c>
      <c r="F1860" s="100">
        <f t="array" ref="F1860">index(Sheet1!$C$25:$H$42, C1860+1,B1860)</f>
        <v>197.1968757</v>
      </c>
      <c r="G1860" s="94">
        <f t="array" ref="G1860">index(Sheet1!$B$25:$B$42, C1860,1)</f>
        <v>6500</v>
      </c>
      <c r="H1860" s="94">
        <f t="array" ref="H1860">index(Sheet1!$B$25:$B$42, C1860+1,1)</f>
        <v>7000</v>
      </c>
      <c r="I1860" s="100">
        <f t="shared" si="17"/>
        <v>189.5815796</v>
      </c>
      <c r="J1860" s="100">
        <f t="array" ref="J1860">index(Sheet1!$F$47:$K$64, C1860,B1860)</f>
        <v>1289.79864</v>
      </c>
      <c r="K1860" s="100">
        <f t="array" ref="K1860">index(Sheet1!$F$47:$K$64, C1860+1,B1860)</f>
        <v>1168.21926</v>
      </c>
      <c r="L1860" s="102">
        <f t="shared" si="18"/>
        <v>1233.950938</v>
      </c>
      <c r="M1860" s="83">
        <f>L1860/( 0.5*Sheet1!$F$18/12)</f>
        <v>1183.288488</v>
      </c>
      <c r="N1860" s="83">
        <f t="shared" si="19"/>
        <v>0.3397325548</v>
      </c>
      <c r="O1860" s="83">
        <f t="shared" si="20"/>
        <v>675.94055</v>
      </c>
      <c r="P1860" s="83">
        <f t="shared" si="21"/>
        <v>0.1940684898</v>
      </c>
      <c r="Q1860" s="83">
        <f t="shared" si="22"/>
        <v>1</v>
      </c>
      <c r="R1860" s="86">
        <f t="shared" si="31"/>
        <v>189.6135595</v>
      </c>
      <c r="S1860" s="83" t="str">
        <f>min(R1860, offset(Sheet1!$K$9,B1860-1,0))</f>
        <v>#DIV/0!</v>
      </c>
      <c r="T1860" s="83">
        <f t="shared" si="30"/>
        <v>6730.811084</v>
      </c>
      <c r="U1860" s="83">
        <f t="shared" si="26"/>
        <v>0</v>
      </c>
      <c r="V1860" s="83" t="str">
        <f t="shared" si="27"/>
        <v>#DIV/0!</v>
      </c>
      <c r="W1860" s="83" t="str">
        <f t="shared" si="28"/>
        <v>#DIV/0!</v>
      </c>
    </row>
    <row r="1861" ht="12.75" customHeight="1">
      <c r="A1861" s="83">
        <f t="shared" si="29"/>
        <v>37.78</v>
      </c>
      <c r="B1861" s="83">
        <f>IF( ISERROR( MATCH(R1860,Sheet1!$K$9:$K$13,1) ), 1,  MATCH(R1860,Sheet1!$K$9:$K$13,1)+1)</f>
        <v>4</v>
      </c>
      <c r="C1861" s="94">
        <f>IF( ISERROR( MATCH(D1861,Sheet1!$B$25:$B$42) ), 1, MATCH(D1861,Sheet1!$B$25:$B$42))</f>
        <v>13</v>
      </c>
      <c r="D1861" s="83">
        <f>if(U1861, OFFSET(Sheet1!$P$9, 2*B1860-1, 0),T1860)</f>
        <v>6730.811084</v>
      </c>
      <c r="E1861" s="100">
        <f t="array" ref="E1861">index(Sheet1!$C$25:$H$42, C1861,B1861)</f>
        <v>183.1113845</v>
      </c>
      <c r="F1861" s="100">
        <f t="array" ref="F1861">index(Sheet1!$C$25:$H$42, C1861+1,B1861)</f>
        <v>197.1968757</v>
      </c>
      <c r="G1861" s="94">
        <f t="array" ref="G1861">index(Sheet1!$B$25:$B$42, C1861,1)</f>
        <v>6500</v>
      </c>
      <c r="H1861" s="94">
        <f t="array" ref="H1861">index(Sheet1!$B$25:$B$42, C1861+1,1)</f>
        <v>7000</v>
      </c>
      <c r="I1861" s="100">
        <f t="shared" si="17"/>
        <v>189.6135595</v>
      </c>
      <c r="J1861" s="100">
        <f t="array" ref="J1861">index(Sheet1!$F$47:$K$64, C1861,B1861)</f>
        <v>1289.79864</v>
      </c>
      <c r="K1861" s="100">
        <f t="array" ref="K1861">index(Sheet1!$F$47:$K$64, C1861+1,B1861)</f>
        <v>1168.21926</v>
      </c>
      <c r="L1861" s="102">
        <f t="shared" si="18"/>
        <v>1233.674903</v>
      </c>
      <c r="M1861" s="83">
        <f>L1861/( 0.5*Sheet1!$F$18/12)</f>
        <v>1183.023786</v>
      </c>
      <c r="N1861" s="83">
        <f t="shared" si="19"/>
        <v>0.3396565565</v>
      </c>
      <c r="O1861" s="83">
        <f t="shared" si="20"/>
        <v>676.1686135</v>
      </c>
      <c r="P1861" s="83">
        <f t="shared" si="21"/>
        <v>0.1941339689</v>
      </c>
      <c r="Q1861" s="83">
        <f t="shared" si="22"/>
        <v>1</v>
      </c>
      <c r="R1861" s="86">
        <f t="shared" si="31"/>
        <v>189.6455083</v>
      </c>
      <c r="S1861" s="83" t="str">
        <f>min(R1861, offset(Sheet1!$K$9,B1861-1,0))</f>
        <v>#DIV/0!</v>
      </c>
      <c r="T1861" s="83">
        <f t="shared" si="30"/>
        <v>6731.945188</v>
      </c>
      <c r="U1861" s="83">
        <f t="shared" si="26"/>
        <v>0</v>
      </c>
      <c r="V1861" s="83" t="str">
        <f t="shared" si="27"/>
        <v>#DIV/0!</v>
      </c>
      <c r="W1861" s="83" t="str">
        <f t="shared" si="28"/>
        <v>#DIV/0!</v>
      </c>
    </row>
    <row r="1862" ht="12.75" customHeight="1">
      <c r="A1862" s="83">
        <f t="shared" si="29"/>
        <v>37.8</v>
      </c>
      <c r="B1862" s="83">
        <f>IF( ISERROR( MATCH(R1861,Sheet1!$K$9:$K$13,1) ), 1,  MATCH(R1861,Sheet1!$K$9:$K$13,1)+1)</f>
        <v>4</v>
      </c>
      <c r="C1862" s="94">
        <f>IF( ISERROR( MATCH(D1862,Sheet1!$B$25:$B$42) ), 1, MATCH(D1862,Sheet1!$B$25:$B$42))</f>
        <v>13</v>
      </c>
      <c r="D1862" s="83">
        <f>if(U1862, OFFSET(Sheet1!$P$9, 2*B1861-1, 0),T1861)</f>
        <v>6731.945188</v>
      </c>
      <c r="E1862" s="100">
        <f t="array" ref="E1862">index(Sheet1!$C$25:$H$42, C1862,B1862)</f>
        <v>183.1113845</v>
      </c>
      <c r="F1862" s="100">
        <f t="array" ref="F1862">index(Sheet1!$C$25:$H$42, C1862+1,B1862)</f>
        <v>197.1968757</v>
      </c>
      <c r="G1862" s="94">
        <f t="array" ref="G1862">index(Sheet1!$B$25:$B$42, C1862,1)</f>
        <v>6500</v>
      </c>
      <c r="H1862" s="94">
        <f t="array" ref="H1862">index(Sheet1!$B$25:$B$42, C1862+1,1)</f>
        <v>7000</v>
      </c>
      <c r="I1862" s="100">
        <f t="shared" si="17"/>
        <v>189.6455083</v>
      </c>
      <c r="J1862" s="100">
        <f t="array" ref="J1862">index(Sheet1!$F$47:$K$64, C1862,B1862)</f>
        <v>1289.79864</v>
      </c>
      <c r="K1862" s="100">
        <f t="array" ref="K1862">index(Sheet1!$F$47:$K$64, C1862+1,B1862)</f>
        <v>1168.21926</v>
      </c>
      <c r="L1862" s="102">
        <f t="shared" si="18"/>
        <v>1233.399136</v>
      </c>
      <c r="M1862" s="83">
        <f>L1862/( 0.5*Sheet1!$F$18/12)</f>
        <v>1182.759341</v>
      </c>
      <c r="N1862" s="83">
        <f t="shared" si="19"/>
        <v>0.3395806319</v>
      </c>
      <c r="O1862" s="83">
        <f t="shared" si="20"/>
        <v>676.396494</v>
      </c>
      <c r="P1862" s="83">
        <f t="shared" si="21"/>
        <v>0.1941993953</v>
      </c>
      <c r="Q1862" s="83">
        <f t="shared" si="22"/>
        <v>1</v>
      </c>
      <c r="R1862" s="86">
        <f t="shared" si="31"/>
        <v>189.6774261</v>
      </c>
      <c r="S1862" s="83" t="str">
        <f>min(R1862, offset(Sheet1!$K$9,B1862-1,0))</f>
        <v>#DIV/0!</v>
      </c>
      <c r="T1862" s="83">
        <f t="shared" si="30"/>
        <v>6733.07819</v>
      </c>
      <c r="U1862" s="83">
        <f t="shared" si="26"/>
        <v>0</v>
      </c>
      <c r="V1862" s="83" t="str">
        <f t="shared" si="27"/>
        <v>#DIV/0!</v>
      </c>
      <c r="W1862" s="83" t="str">
        <f t="shared" si="28"/>
        <v>#DIV/0!</v>
      </c>
    </row>
    <row r="1863" ht="12.75" customHeight="1">
      <c r="A1863" s="83">
        <f t="shared" si="29"/>
        <v>37.82</v>
      </c>
      <c r="B1863" s="83">
        <f>IF( ISERROR( MATCH(R1862,Sheet1!$K$9:$K$13,1) ), 1,  MATCH(R1862,Sheet1!$K$9:$K$13,1)+1)</f>
        <v>4</v>
      </c>
      <c r="C1863" s="94">
        <f>IF( ISERROR( MATCH(D1863,Sheet1!$B$25:$B$42) ), 1, MATCH(D1863,Sheet1!$B$25:$B$42))</f>
        <v>13</v>
      </c>
      <c r="D1863" s="83">
        <f>if(U1863, OFFSET(Sheet1!$P$9, 2*B1862-1, 0),T1862)</f>
        <v>6733.07819</v>
      </c>
      <c r="E1863" s="100">
        <f t="array" ref="E1863">index(Sheet1!$C$25:$H$42, C1863,B1863)</f>
        <v>183.1113845</v>
      </c>
      <c r="F1863" s="100">
        <f t="array" ref="F1863">index(Sheet1!$C$25:$H$42, C1863+1,B1863)</f>
        <v>197.1968757</v>
      </c>
      <c r="G1863" s="94">
        <f t="array" ref="G1863">index(Sheet1!$B$25:$B$42, C1863,1)</f>
        <v>6500</v>
      </c>
      <c r="H1863" s="94">
        <f t="array" ref="H1863">index(Sheet1!$B$25:$B$42, C1863+1,1)</f>
        <v>7000</v>
      </c>
      <c r="I1863" s="100">
        <f t="shared" si="17"/>
        <v>189.6774261</v>
      </c>
      <c r="J1863" s="100">
        <f t="array" ref="J1863">index(Sheet1!$F$47:$K$64, C1863,B1863)</f>
        <v>1289.79864</v>
      </c>
      <c r="K1863" s="100">
        <f t="array" ref="K1863">index(Sheet1!$F$47:$K$64, C1863+1,B1863)</f>
        <v>1168.21926</v>
      </c>
      <c r="L1863" s="102">
        <f t="shared" si="18"/>
        <v>1233.123636</v>
      </c>
      <c r="M1863" s="83">
        <f>L1863/( 0.5*Sheet1!$F$18/12)</f>
        <v>1182.495153</v>
      </c>
      <c r="N1863" s="83">
        <f t="shared" si="19"/>
        <v>0.3395047812</v>
      </c>
      <c r="O1863" s="83">
        <f t="shared" si="20"/>
        <v>676.6241914</v>
      </c>
      <c r="P1863" s="83">
        <f t="shared" si="21"/>
        <v>0.1942647693</v>
      </c>
      <c r="Q1863" s="83">
        <f t="shared" si="22"/>
        <v>1</v>
      </c>
      <c r="R1863" s="86">
        <f t="shared" si="31"/>
        <v>189.7093129</v>
      </c>
      <c r="S1863" s="83" t="str">
        <f>min(R1863, offset(Sheet1!$K$9,B1863-1,0))</f>
        <v>#DIV/0!</v>
      </c>
      <c r="T1863" s="83">
        <f t="shared" si="30"/>
        <v>6734.210092</v>
      </c>
      <c r="U1863" s="83">
        <f t="shared" si="26"/>
        <v>0</v>
      </c>
      <c r="V1863" s="83" t="str">
        <f t="shared" si="27"/>
        <v>#DIV/0!</v>
      </c>
      <c r="W1863" s="83" t="str">
        <f t="shared" si="28"/>
        <v>#DIV/0!</v>
      </c>
    </row>
    <row r="1864" ht="12.75" customHeight="1">
      <c r="A1864" s="83">
        <f t="shared" si="29"/>
        <v>37.84</v>
      </c>
      <c r="B1864" s="83">
        <f>IF( ISERROR( MATCH(R1863,Sheet1!$K$9:$K$13,1) ), 1,  MATCH(R1863,Sheet1!$K$9:$K$13,1)+1)</f>
        <v>4</v>
      </c>
      <c r="C1864" s="94">
        <f>IF( ISERROR( MATCH(D1864,Sheet1!$B$25:$B$42) ), 1, MATCH(D1864,Sheet1!$B$25:$B$42))</f>
        <v>13</v>
      </c>
      <c r="D1864" s="83">
        <f>if(U1864, OFFSET(Sheet1!$P$9, 2*B1863-1, 0),T1863)</f>
        <v>6734.210092</v>
      </c>
      <c r="E1864" s="100">
        <f t="array" ref="E1864">index(Sheet1!$C$25:$H$42, C1864,B1864)</f>
        <v>183.1113845</v>
      </c>
      <c r="F1864" s="100">
        <f t="array" ref="F1864">index(Sheet1!$C$25:$H$42, C1864+1,B1864)</f>
        <v>197.1968757</v>
      </c>
      <c r="G1864" s="94">
        <f t="array" ref="G1864">index(Sheet1!$B$25:$B$42, C1864,1)</f>
        <v>6500</v>
      </c>
      <c r="H1864" s="94">
        <f t="array" ref="H1864">index(Sheet1!$B$25:$B$42, C1864+1,1)</f>
        <v>7000</v>
      </c>
      <c r="I1864" s="100">
        <f t="shared" si="17"/>
        <v>189.7093129</v>
      </c>
      <c r="J1864" s="100">
        <f t="array" ref="J1864">index(Sheet1!$F$47:$K$64, C1864,B1864)</f>
        <v>1289.79864</v>
      </c>
      <c r="K1864" s="100">
        <f t="array" ref="K1864">index(Sheet1!$F$47:$K$64, C1864+1,B1864)</f>
        <v>1168.21926</v>
      </c>
      <c r="L1864" s="102">
        <f t="shared" si="18"/>
        <v>1232.848404</v>
      </c>
      <c r="M1864" s="83">
        <f>L1864/( 0.5*Sheet1!$F$18/12)</f>
        <v>1182.231221</v>
      </c>
      <c r="N1864" s="83">
        <f t="shared" si="19"/>
        <v>0.3394290041</v>
      </c>
      <c r="O1864" s="83">
        <f t="shared" si="20"/>
        <v>676.8517059</v>
      </c>
      <c r="P1864" s="83">
        <f t="shared" si="21"/>
        <v>0.1943300907</v>
      </c>
      <c r="Q1864" s="83">
        <f t="shared" si="22"/>
        <v>1</v>
      </c>
      <c r="R1864" s="86">
        <f t="shared" si="31"/>
        <v>189.7411687</v>
      </c>
      <c r="S1864" s="83" t="str">
        <f>min(R1864, offset(Sheet1!$K$9,B1864-1,0))</f>
        <v>#DIV/0!</v>
      </c>
      <c r="T1864" s="83">
        <f t="shared" si="30"/>
        <v>6735.340894</v>
      </c>
      <c r="U1864" s="83">
        <f t="shared" si="26"/>
        <v>0</v>
      </c>
      <c r="V1864" s="83" t="str">
        <f t="shared" si="27"/>
        <v>#DIV/0!</v>
      </c>
      <c r="W1864" s="83" t="str">
        <f t="shared" si="28"/>
        <v>#DIV/0!</v>
      </c>
    </row>
    <row r="1865" ht="12.75" customHeight="1">
      <c r="A1865" s="83">
        <f t="shared" si="29"/>
        <v>37.86</v>
      </c>
      <c r="B1865" s="83">
        <f>IF( ISERROR( MATCH(R1864,Sheet1!$K$9:$K$13,1) ), 1,  MATCH(R1864,Sheet1!$K$9:$K$13,1)+1)</f>
        <v>4</v>
      </c>
      <c r="C1865" s="94">
        <f>IF( ISERROR( MATCH(D1865,Sheet1!$B$25:$B$42) ), 1, MATCH(D1865,Sheet1!$B$25:$B$42))</f>
        <v>13</v>
      </c>
      <c r="D1865" s="83">
        <f>if(U1865, OFFSET(Sheet1!$P$9, 2*B1864-1, 0),T1864)</f>
        <v>6735.340894</v>
      </c>
      <c r="E1865" s="100">
        <f t="array" ref="E1865">index(Sheet1!$C$25:$H$42, C1865,B1865)</f>
        <v>183.1113845</v>
      </c>
      <c r="F1865" s="100">
        <f t="array" ref="F1865">index(Sheet1!$C$25:$H$42, C1865+1,B1865)</f>
        <v>197.1968757</v>
      </c>
      <c r="G1865" s="94">
        <f t="array" ref="G1865">index(Sheet1!$B$25:$B$42, C1865,1)</f>
        <v>6500</v>
      </c>
      <c r="H1865" s="94">
        <f t="array" ref="H1865">index(Sheet1!$B$25:$B$42, C1865+1,1)</f>
        <v>7000</v>
      </c>
      <c r="I1865" s="100">
        <f t="shared" si="17"/>
        <v>189.7411687</v>
      </c>
      <c r="J1865" s="100">
        <f t="array" ref="J1865">index(Sheet1!$F$47:$K$64, C1865,B1865)</f>
        <v>1289.79864</v>
      </c>
      <c r="K1865" s="100">
        <f t="array" ref="K1865">index(Sheet1!$F$47:$K$64, C1865+1,B1865)</f>
        <v>1168.21926</v>
      </c>
      <c r="L1865" s="102">
        <f t="shared" si="18"/>
        <v>1232.57344</v>
      </c>
      <c r="M1865" s="83">
        <f>L1865/( 0.5*Sheet1!$F$18/12)</f>
        <v>1181.967546</v>
      </c>
      <c r="N1865" s="83">
        <f t="shared" si="19"/>
        <v>0.3393533006</v>
      </c>
      <c r="O1865" s="83">
        <f t="shared" si="20"/>
        <v>677.0790376</v>
      </c>
      <c r="P1865" s="83">
        <f t="shared" si="21"/>
        <v>0.1943953596</v>
      </c>
      <c r="Q1865" s="83">
        <f t="shared" si="22"/>
        <v>1</v>
      </c>
      <c r="R1865" s="86">
        <f t="shared" si="31"/>
        <v>189.7729936</v>
      </c>
      <c r="S1865" s="83" t="str">
        <f>min(R1865, offset(Sheet1!$K$9,B1865-1,0))</f>
        <v>#DIV/0!</v>
      </c>
      <c r="T1865" s="83">
        <f t="shared" si="30"/>
        <v>6736.470598</v>
      </c>
      <c r="U1865" s="83">
        <f t="shared" si="26"/>
        <v>0</v>
      </c>
      <c r="V1865" s="83" t="str">
        <f t="shared" si="27"/>
        <v>#DIV/0!</v>
      </c>
      <c r="W1865" s="83" t="str">
        <f t="shared" si="28"/>
        <v>#DIV/0!</v>
      </c>
    </row>
    <row r="1866" ht="12.75" customHeight="1">
      <c r="A1866" s="83">
        <f t="shared" si="29"/>
        <v>37.88</v>
      </c>
      <c r="B1866" s="83">
        <f>IF( ISERROR( MATCH(R1865,Sheet1!$K$9:$K$13,1) ), 1,  MATCH(R1865,Sheet1!$K$9:$K$13,1)+1)</f>
        <v>4</v>
      </c>
      <c r="C1866" s="94">
        <f>IF( ISERROR( MATCH(D1866,Sheet1!$B$25:$B$42) ), 1, MATCH(D1866,Sheet1!$B$25:$B$42))</f>
        <v>13</v>
      </c>
      <c r="D1866" s="83">
        <f>if(U1866, OFFSET(Sheet1!$P$9, 2*B1865-1, 0),T1865)</f>
        <v>6736.470598</v>
      </c>
      <c r="E1866" s="100">
        <f t="array" ref="E1866">index(Sheet1!$C$25:$H$42, C1866,B1866)</f>
        <v>183.1113845</v>
      </c>
      <c r="F1866" s="100">
        <f t="array" ref="F1866">index(Sheet1!$C$25:$H$42, C1866+1,B1866)</f>
        <v>197.1968757</v>
      </c>
      <c r="G1866" s="94">
        <f t="array" ref="G1866">index(Sheet1!$B$25:$B$42, C1866,1)</f>
        <v>6500</v>
      </c>
      <c r="H1866" s="94">
        <f t="array" ref="H1866">index(Sheet1!$B$25:$B$42, C1866+1,1)</f>
        <v>7000</v>
      </c>
      <c r="I1866" s="100">
        <f t="shared" si="17"/>
        <v>189.7729936</v>
      </c>
      <c r="J1866" s="100">
        <f t="array" ref="J1866">index(Sheet1!$F$47:$K$64, C1866,B1866)</f>
        <v>1289.79864</v>
      </c>
      <c r="K1866" s="100">
        <f t="array" ref="K1866">index(Sheet1!$F$47:$K$64, C1866+1,B1866)</f>
        <v>1168.21926</v>
      </c>
      <c r="L1866" s="102">
        <f t="shared" si="18"/>
        <v>1232.298743</v>
      </c>
      <c r="M1866" s="83">
        <f>L1866/( 0.5*Sheet1!$F$18/12)</f>
        <v>1181.704127</v>
      </c>
      <c r="N1866" s="83">
        <f t="shared" si="19"/>
        <v>0.3392776707</v>
      </c>
      <c r="O1866" s="83">
        <f t="shared" si="20"/>
        <v>677.3061865</v>
      </c>
      <c r="P1866" s="83">
        <f t="shared" si="21"/>
        <v>0.1944605761</v>
      </c>
      <c r="Q1866" s="83">
        <f t="shared" si="22"/>
        <v>1</v>
      </c>
      <c r="R1866" s="86">
        <f t="shared" si="31"/>
        <v>189.8047875</v>
      </c>
      <c r="S1866" s="83" t="str">
        <f>min(R1866, offset(Sheet1!$K$9,B1866-1,0))</f>
        <v>#DIV/0!</v>
      </c>
      <c r="T1866" s="83">
        <f t="shared" si="30"/>
        <v>6737.599204</v>
      </c>
      <c r="U1866" s="83">
        <f t="shared" si="26"/>
        <v>0</v>
      </c>
      <c r="V1866" s="83" t="str">
        <f t="shared" si="27"/>
        <v>#DIV/0!</v>
      </c>
      <c r="W1866" s="83" t="str">
        <f t="shared" si="28"/>
        <v>#DIV/0!</v>
      </c>
    </row>
    <row r="1867" ht="12.75" customHeight="1">
      <c r="A1867" s="83">
        <f t="shared" si="29"/>
        <v>37.9</v>
      </c>
      <c r="B1867" s="83">
        <f>IF( ISERROR( MATCH(R1866,Sheet1!$K$9:$K$13,1) ), 1,  MATCH(R1866,Sheet1!$K$9:$K$13,1)+1)</f>
        <v>4</v>
      </c>
      <c r="C1867" s="94">
        <f>IF( ISERROR( MATCH(D1867,Sheet1!$B$25:$B$42) ), 1, MATCH(D1867,Sheet1!$B$25:$B$42))</f>
        <v>13</v>
      </c>
      <c r="D1867" s="83">
        <f>if(U1867, OFFSET(Sheet1!$P$9, 2*B1866-1, 0),T1866)</f>
        <v>6737.599204</v>
      </c>
      <c r="E1867" s="100">
        <f t="array" ref="E1867">index(Sheet1!$C$25:$H$42, C1867,B1867)</f>
        <v>183.1113845</v>
      </c>
      <c r="F1867" s="100">
        <f t="array" ref="F1867">index(Sheet1!$C$25:$H$42, C1867+1,B1867)</f>
        <v>197.1968757</v>
      </c>
      <c r="G1867" s="94">
        <f t="array" ref="G1867">index(Sheet1!$B$25:$B$42, C1867,1)</f>
        <v>6500</v>
      </c>
      <c r="H1867" s="94">
        <f t="array" ref="H1867">index(Sheet1!$B$25:$B$42, C1867+1,1)</f>
        <v>7000</v>
      </c>
      <c r="I1867" s="100">
        <f t="shared" si="17"/>
        <v>189.8047875</v>
      </c>
      <c r="J1867" s="100">
        <f t="array" ref="J1867">index(Sheet1!$F$47:$K$64, C1867,B1867)</f>
        <v>1289.79864</v>
      </c>
      <c r="K1867" s="100">
        <f t="array" ref="K1867">index(Sheet1!$F$47:$K$64, C1867+1,B1867)</f>
        <v>1168.21926</v>
      </c>
      <c r="L1867" s="102">
        <f t="shared" si="18"/>
        <v>1232.024312</v>
      </c>
      <c r="M1867" s="83">
        <f>L1867/( 0.5*Sheet1!$F$18/12)</f>
        <v>1181.440964</v>
      </c>
      <c r="N1867" s="83">
        <f t="shared" si="19"/>
        <v>0.3392021142</v>
      </c>
      <c r="O1867" s="83">
        <f t="shared" si="20"/>
        <v>677.5331527</v>
      </c>
      <c r="P1867" s="83">
        <f t="shared" si="21"/>
        <v>0.1945257401</v>
      </c>
      <c r="Q1867" s="83">
        <f t="shared" si="22"/>
        <v>1</v>
      </c>
      <c r="R1867" s="86">
        <f t="shared" si="31"/>
        <v>189.8365505</v>
      </c>
      <c r="S1867" s="83" t="str">
        <f>min(R1867, offset(Sheet1!$K$9,B1867-1,0))</f>
        <v>#DIV/0!</v>
      </c>
      <c r="T1867" s="83">
        <f t="shared" si="30"/>
        <v>6738.726713</v>
      </c>
      <c r="U1867" s="83">
        <f t="shared" si="26"/>
        <v>0</v>
      </c>
      <c r="V1867" s="83" t="str">
        <f t="shared" si="27"/>
        <v>#DIV/0!</v>
      </c>
      <c r="W1867" s="83" t="str">
        <f t="shared" si="28"/>
        <v>#DIV/0!</v>
      </c>
    </row>
    <row r="1868" ht="12.75" customHeight="1">
      <c r="A1868" s="83">
        <f t="shared" si="29"/>
        <v>37.92</v>
      </c>
      <c r="B1868" s="83">
        <f>IF( ISERROR( MATCH(R1867,Sheet1!$K$9:$K$13,1) ), 1,  MATCH(R1867,Sheet1!$K$9:$K$13,1)+1)</f>
        <v>4</v>
      </c>
      <c r="C1868" s="94">
        <f>IF( ISERROR( MATCH(D1868,Sheet1!$B$25:$B$42) ), 1, MATCH(D1868,Sheet1!$B$25:$B$42))</f>
        <v>13</v>
      </c>
      <c r="D1868" s="83">
        <f>if(U1868, OFFSET(Sheet1!$P$9, 2*B1867-1, 0),T1867)</f>
        <v>6738.726713</v>
      </c>
      <c r="E1868" s="100">
        <f t="array" ref="E1868">index(Sheet1!$C$25:$H$42, C1868,B1868)</f>
        <v>183.1113845</v>
      </c>
      <c r="F1868" s="100">
        <f t="array" ref="F1868">index(Sheet1!$C$25:$H$42, C1868+1,B1868)</f>
        <v>197.1968757</v>
      </c>
      <c r="G1868" s="94">
        <f t="array" ref="G1868">index(Sheet1!$B$25:$B$42, C1868,1)</f>
        <v>6500</v>
      </c>
      <c r="H1868" s="94">
        <f t="array" ref="H1868">index(Sheet1!$B$25:$B$42, C1868+1,1)</f>
        <v>7000</v>
      </c>
      <c r="I1868" s="100">
        <f t="shared" si="17"/>
        <v>189.8365505</v>
      </c>
      <c r="J1868" s="100">
        <f t="array" ref="J1868">index(Sheet1!$F$47:$K$64, C1868,B1868)</f>
        <v>1289.79864</v>
      </c>
      <c r="K1868" s="100">
        <f t="array" ref="K1868">index(Sheet1!$F$47:$K$64, C1868+1,B1868)</f>
        <v>1168.21926</v>
      </c>
      <c r="L1868" s="102">
        <f t="shared" si="18"/>
        <v>1231.750149</v>
      </c>
      <c r="M1868" s="83">
        <f>L1868/( 0.5*Sheet1!$F$18/12)</f>
        <v>1181.178057</v>
      </c>
      <c r="N1868" s="83">
        <f t="shared" si="19"/>
        <v>0.3391266312</v>
      </c>
      <c r="O1868" s="83">
        <f t="shared" si="20"/>
        <v>677.7599364</v>
      </c>
      <c r="P1868" s="83">
        <f t="shared" si="21"/>
        <v>0.1945908517</v>
      </c>
      <c r="Q1868" s="83">
        <f t="shared" si="22"/>
        <v>1</v>
      </c>
      <c r="R1868" s="86">
        <f t="shared" si="31"/>
        <v>189.8682827</v>
      </c>
      <c r="S1868" s="83" t="str">
        <f>min(R1868, offset(Sheet1!$K$9,B1868-1,0))</f>
        <v>#DIV/0!</v>
      </c>
      <c r="T1868" s="83">
        <f t="shared" si="30"/>
        <v>6739.853126</v>
      </c>
      <c r="U1868" s="83">
        <f t="shared" si="26"/>
        <v>0</v>
      </c>
      <c r="V1868" s="83" t="str">
        <f t="shared" si="27"/>
        <v>#DIV/0!</v>
      </c>
      <c r="W1868" s="83" t="str">
        <f t="shared" si="28"/>
        <v>#DIV/0!</v>
      </c>
    </row>
    <row r="1869" ht="12.75" customHeight="1">
      <c r="A1869" s="83">
        <f t="shared" si="29"/>
        <v>37.94</v>
      </c>
      <c r="B1869" s="83">
        <f>IF( ISERROR( MATCH(R1868,Sheet1!$K$9:$K$13,1) ), 1,  MATCH(R1868,Sheet1!$K$9:$K$13,1)+1)</f>
        <v>4</v>
      </c>
      <c r="C1869" s="94">
        <f>IF( ISERROR( MATCH(D1869,Sheet1!$B$25:$B$42) ), 1, MATCH(D1869,Sheet1!$B$25:$B$42))</f>
        <v>13</v>
      </c>
      <c r="D1869" s="83">
        <f>if(U1869, OFFSET(Sheet1!$P$9, 2*B1868-1, 0),T1868)</f>
        <v>6739.853126</v>
      </c>
      <c r="E1869" s="100">
        <f t="array" ref="E1869">index(Sheet1!$C$25:$H$42, C1869,B1869)</f>
        <v>183.1113845</v>
      </c>
      <c r="F1869" s="100">
        <f t="array" ref="F1869">index(Sheet1!$C$25:$H$42, C1869+1,B1869)</f>
        <v>197.1968757</v>
      </c>
      <c r="G1869" s="94">
        <f t="array" ref="G1869">index(Sheet1!$B$25:$B$42, C1869,1)</f>
        <v>6500</v>
      </c>
      <c r="H1869" s="94">
        <f t="array" ref="H1869">index(Sheet1!$B$25:$B$42, C1869+1,1)</f>
        <v>7000</v>
      </c>
      <c r="I1869" s="100">
        <f t="shared" si="17"/>
        <v>189.8682827</v>
      </c>
      <c r="J1869" s="100">
        <f t="array" ref="J1869">index(Sheet1!$F$47:$K$64, C1869,B1869)</f>
        <v>1289.79864</v>
      </c>
      <c r="K1869" s="100">
        <f t="array" ref="K1869">index(Sheet1!$F$47:$K$64, C1869+1,B1869)</f>
        <v>1168.21926</v>
      </c>
      <c r="L1869" s="102">
        <f t="shared" si="18"/>
        <v>1231.476251</v>
      </c>
      <c r="M1869" s="83">
        <f>L1869/( 0.5*Sheet1!$F$18/12)</f>
        <v>1180.915405</v>
      </c>
      <c r="N1869" s="83">
        <f t="shared" si="19"/>
        <v>0.3390512216</v>
      </c>
      <c r="O1869" s="83">
        <f t="shared" si="20"/>
        <v>677.9865376</v>
      </c>
      <c r="P1869" s="83">
        <f t="shared" si="21"/>
        <v>0.1946559109</v>
      </c>
      <c r="Q1869" s="83">
        <f t="shared" si="22"/>
        <v>1</v>
      </c>
      <c r="R1869" s="86">
        <f t="shared" si="31"/>
        <v>189.899984</v>
      </c>
      <c r="S1869" s="83" t="str">
        <f>min(R1869, offset(Sheet1!$K$9,B1869-1,0))</f>
        <v>#DIV/0!</v>
      </c>
      <c r="T1869" s="83">
        <f t="shared" si="30"/>
        <v>6740.978445</v>
      </c>
      <c r="U1869" s="83">
        <f t="shared" si="26"/>
        <v>0</v>
      </c>
      <c r="V1869" s="83" t="str">
        <f t="shared" si="27"/>
        <v>#DIV/0!</v>
      </c>
      <c r="W1869" s="83" t="str">
        <f t="shared" si="28"/>
        <v>#DIV/0!</v>
      </c>
    </row>
    <row r="1870" ht="12.75" customHeight="1">
      <c r="A1870" s="83">
        <f t="shared" si="29"/>
        <v>37.96</v>
      </c>
      <c r="B1870" s="83">
        <f>IF( ISERROR( MATCH(R1869,Sheet1!$K$9:$K$13,1) ), 1,  MATCH(R1869,Sheet1!$K$9:$K$13,1)+1)</f>
        <v>4</v>
      </c>
      <c r="C1870" s="94">
        <f>IF( ISERROR( MATCH(D1870,Sheet1!$B$25:$B$42) ), 1, MATCH(D1870,Sheet1!$B$25:$B$42))</f>
        <v>13</v>
      </c>
      <c r="D1870" s="83">
        <f>if(U1870, OFFSET(Sheet1!$P$9, 2*B1869-1, 0),T1869)</f>
        <v>6740.978445</v>
      </c>
      <c r="E1870" s="100">
        <f t="array" ref="E1870">index(Sheet1!$C$25:$H$42, C1870,B1870)</f>
        <v>183.1113845</v>
      </c>
      <c r="F1870" s="100">
        <f t="array" ref="F1870">index(Sheet1!$C$25:$H$42, C1870+1,B1870)</f>
        <v>197.1968757</v>
      </c>
      <c r="G1870" s="94">
        <f t="array" ref="G1870">index(Sheet1!$B$25:$B$42, C1870,1)</f>
        <v>6500</v>
      </c>
      <c r="H1870" s="94">
        <f t="array" ref="H1870">index(Sheet1!$B$25:$B$42, C1870+1,1)</f>
        <v>7000</v>
      </c>
      <c r="I1870" s="100">
        <f t="shared" si="17"/>
        <v>189.899984</v>
      </c>
      <c r="J1870" s="100">
        <f t="array" ref="J1870">index(Sheet1!$F$47:$K$64, C1870,B1870)</f>
        <v>1289.79864</v>
      </c>
      <c r="K1870" s="100">
        <f t="array" ref="K1870">index(Sheet1!$F$47:$K$64, C1870+1,B1870)</f>
        <v>1168.21926</v>
      </c>
      <c r="L1870" s="102">
        <f t="shared" si="18"/>
        <v>1231.20262</v>
      </c>
      <c r="M1870" s="83">
        <f>L1870/( 0.5*Sheet1!$F$18/12)</f>
        <v>1180.653008</v>
      </c>
      <c r="N1870" s="83">
        <f t="shared" si="19"/>
        <v>0.3389758852</v>
      </c>
      <c r="O1870" s="83">
        <f t="shared" si="20"/>
        <v>678.2129564</v>
      </c>
      <c r="P1870" s="83">
        <f t="shared" si="21"/>
        <v>0.1947209177</v>
      </c>
      <c r="Q1870" s="83">
        <f t="shared" si="22"/>
        <v>1</v>
      </c>
      <c r="R1870" s="86">
        <f t="shared" si="31"/>
        <v>189.9316546</v>
      </c>
      <c r="S1870" s="83" t="str">
        <f>min(R1870, offset(Sheet1!$K$9,B1870-1,0))</f>
        <v>#DIV/0!</v>
      </c>
      <c r="T1870" s="83">
        <f t="shared" si="30"/>
        <v>6742.10267</v>
      </c>
      <c r="U1870" s="83">
        <f t="shared" si="26"/>
        <v>0</v>
      </c>
      <c r="V1870" s="83" t="str">
        <f t="shared" si="27"/>
        <v>#DIV/0!</v>
      </c>
      <c r="W1870" s="83" t="str">
        <f t="shared" si="28"/>
        <v>#DIV/0!</v>
      </c>
    </row>
    <row r="1871" ht="12.75" customHeight="1">
      <c r="A1871" s="83">
        <f t="shared" si="29"/>
        <v>37.98</v>
      </c>
      <c r="B1871" s="83">
        <f>IF( ISERROR( MATCH(R1870,Sheet1!$K$9:$K$13,1) ), 1,  MATCH(R1870,Sheet1!$K$9:$K$13,1)+1)</f>
        <v>4</v>
      </c>
      <c r="C1871" s="94">
        <f>IF( ISERROR( MATCH(D1871,Sheet1!$B$25:$B$42) ), 1, MATCH(D1871,Sheet1!$B$25:$B$42))</f>
        <v>13</v>
      </c>
      <c r="D1871" s="83">
        <f>if(U1871, OFFSET(Sheet1!$P$9, 2*B1870-1, 0),T1870)</f>
        <v>6742.10267</v>
      </c>
      <c r="E1871" s="100">
        <f t="array" ref="E1871">index(Sheet1!$C$25:$H$42, C1871,B1871)</f>
        <v>183.1113845</v>
      </c>
      <c r="F1871" s="100">
        <f t="array" ref="F1871">index(Sheet1!$C$25:$H$42, C1871+1,B1871)</f>
        <v>197.1968757</v>
      </c>
      <c r="G1871" s="94">
        <f t="array" ref="G1871">index(Sheet1!$B$25:$B$42, C1871,1)</f>
        <v>6500</v>
      </c>
      <c r="H1871" s="94">
        <f t="array" ref="H1871">index(Sheet1!$B$25:$B$42, C1871+1,1)</f>
        <v>7000</v>
      </c>
      <c r="I1871" s="100">
        <f t="shared" si="17"/>
        <v>189.9316546</v>
      </c>
      <c r="J1871" s="100">
        <f t="array" ref="J1871">index(Sheet1!$F$47:$K$64, C1871,B1871)</f>
        <v>1289.79864</v>
      </c>
      <c r="K1871" s="100">
        <f t="array" ref="K1871">index(Sheet1!$F$47:$K$64, C1871+1,B1871)</f>
        <v>1168.21926</v>
      </c>
      <c r="L1871" s="102">
        <f t="shared" si="18"/>
        <v>1230.929255</v>
      </c>
      <c r="M1871" s="83">
        <f>L1871/( 0.5*Sheet1!$F$18/12)</f>
        <v>1180.390866</v>
      </c>
      <c r="N1871" s="83">
        <f t="shared" si="19"/>
        <v>0.338900622</v>
      </c>
      <c r="O1871" s="83">
        <f t="shared" si="20"/>
        <v>678.4391928</v>
      </c>
      <c r="P1871" s="83">
        <f t="shared" si="21"/>
        <v>0.1947858722</v>
      </c>
      <c r="Q1871" s="83">
        <f t="shared" si="22"/>
        <v>1</v>
      </c>
      <c r="R1871" s="86">
        <f t="shared" si="31"/>
        <v>189.9632943</v>
      </c>
      <c r="S1871" s="83" t="str">
        <f>min(R1871, offset(Sheet1!$K$9,B1871-1,0))</f>
        <v>#DIV/0!</v>
      </c>
      <c r="T1871" s="83">
        <f t="shared" si="30"/>
        <v>6743.225802</v>
      </c>
      <c r="U1871" s="83">
        <f t="shared" si="26"/>
        <v>0</v>
      </c>
      <c r="V1871" s="83" t="str">
        <f t="shared" si="27"/>
        <v>#DIV/0!</v>
      </c>
      <c r="W1871" s="83" t="str">
        <f t="shared" si="28"/>
        <v>#DIV/0!</v>
      </c>
    </row>
    <row r="1872" ht="12.75" customHeight="1">
      <c r="A1872" s="83">
        <f t="shared" si="29"/>
        <v>38</v>
      </c>
      <c r="B1872" s="83">
        <f>IF( ISERROR( MATCH(R1871,Sheet1!$K$9:$K$13,1) ), 1,  MATCH(R1871,Sheet1!$K$9:$K$13,1)+1)</f>
        <v>4</v>
      </c>
      <c r="C1872" s="94">
        <f>IF( ISERROR( MATCH(D1872,Sheet1!$B$25:$B$42) ), 1, MATCH(D1872,Sheet1!$B$25:$B$42))</f>
        <v>13</v>
      </c>
      <c r="D1872" s="83">
        <f>if(U1872, OFFSET(Sheet1!$P$9, 2*B1871-1, 0),T1871)</f>
        <v>6743.225802</v>
      </c>
      <c r="E1872" s="100">
        <f t="array" ref="E1872">index(Sheet1!$C$25:$H$42, C1872,B1872)</f>
        <v>183.1113845</v>
      </c>
      <c r="F1872" s="100">
        <f t="array" ref="F1872">index(Sheet1!$C$25:$H$42, C1872+1,B1872)</f>
        <v>197.1968757</v>
      </c>
      <c r="G1872" s="94">
        <f t="array" ref="G1872">index(Sheet1!$B$25:$B$42, C1872,1)</f>
        <v>6500</v>
      </c>
      <c r="H1872" s="94">
        <f t="array" ref="H1872">index(Sheet1!$B$25:$B$42, C1872+1,1)</f>
        <v>7000</v>
      </c>
      <c r="I1872" s="100">
        <f t="shared" si="17"/>
        <v>189.9632943</v>
      </c>
      <c r="J1872" s="100">
        <f t="array" ref="J1872">index(Sheet1!$F$47:$K$64, C1872,B1872)</f>
        <v>1289.79864</v>
      </c>
      <c r="K1872" s="100">
        <f t="array" ref="K1872">index(Sheet1!$F$47:$K$64, C1872+1,B1872)</f>
        <v>1168.21926</v>
      </c>
      <c r="L1872" s="102">
        <f t="shared" si="18"/>
        <v>1230.656156</v>
      </c>
      <c r="M1872" s="83">
        <f>L1872/( 0.5*Sheet1!$F$18/12)</f>
        <v>1180.12898</v>
      </c>
      <c r="N1872" s="83">
        <f t="shared" si="19"/>
        <v>0.338825432</v>
      </c>
      <c r="O1872" s="83">
        <f t="shared" si="20"/>
        <v>678.6652471</v>
      </c>
      <c r="P1872" s="83">
        <f t="shared" si="21"/>
        <v>0.1948507743</v>
      </c>
      <c r="Q1872" s="83">
        <f t="shared" si="22"/>
        <v>1</v>
      </c>
      <c r="R1872" s="86">
        <f t="shared" si="31"/>
        <v>189.9949033</v>
      </c>
      <c r="S1872" s="83" t="str">
        <f>min(R1872, offset(Sheet1!$K$9,B1872-1,0))</f>
        <v>#DIV/0!</v>
      </c>
      <c r="T1872" s="83">
        <f t="shared" si="30"/>
        <v>6744.347843</v>
      </c>
      <c r="U1872" s="83">
        <f t="shared" si="26"/>
        <v>0</v>
      </c>
      <c r="V1872" s="83" t="str">
        <f t="shared" si="27"/>
        <v>#DIV/0!</v>
      </c>
      <c r="W1872" s="83" t="str">
        <f t="shared" si="28"/>
        <v>#DIV/0!</v>
      </c>
    </row>
    <row r="1873" ht="12.75" customHeight="1">
      <c r="A1873" s="83">
        <f t="shared" si="29"/>
        <v>38.02</v>
      </c>
      <c r="B1873" s="83">
        <f>IF( ISERROR( MATCH(R1872,Sheet1!$K$9:$K$13,1) ), 1,  MATCH(R1872,Sheet1!$K$9:$K$13,1)+1)</f>
        <v>4</v>
      </c>
      <c r="C1873" s="94">
        <f>IF( ISERROR( MATCH(D1873,Sheet1!$B$25:$B$42) ), 1, MATCH(D1873,Sheet1!$B$25:$B$42))</f>
        <v>13</v>
      </c>
      <c r="D1873" s="83">
        <f>if(U1873, OFFSET(Sheet1!$P$9, 2*B1872-1, 0),T1872)</f>
        <v>6744.347843</v>
      </c>
      <c r="E1873" s="100">
        <f t="array" ref="E1873">index(Sheet1!$C$25:$H$42, C1873,B1873)</f>
        <v>183.1113845</v>
      </c>
      <c r="F1873" s="100">
        <f t="array" ref="F1873">index(Sheet1!$C$25:$H$42, C1873+1,B1873)</f>
        <v>197.1968757</v>
      </c>
      <c r="G1873" s="94">
        <f t="array" ref="G1873">index(Sheet1!$B$25:$B$42, C1873,1)</f>
        <v>6500</v>
      </c>
      <c r="H1873" s="94">
        <f t="array" ref="H1873">index(Sheet1!$B$25:$B$42, C1873+1,1)</f>
        <v>7000</v>
      </c>
      <c r="I1873" s="100">
        <f t="shared" si="17"/>
        <v>189.9949033</v>
      </c>
      <c r="J1873" s="100">
        <f t="array" ref="J1873">index(Sheet1!$F$47:$K$64, C1873,B1873)</f>
        <v>1289.79864</v>
      </c>
      <c r="K1873" s="100">
        <f t="array" ref="K1873">index(Sheet1!$F$47:$K$64, C1873+1,B1873)</f>
        <v>1168.21926</v>
      </c>
      <c r="L1873" s="102">
        <f t="shared" si="18"/>
        <v>1230.383322</v>
      </c>
      <c r="M1873" s="83">
        <f>L1873/( 0.5*Sheet1!$F$18/12)</f>
        <v>1179.867348</v>
      </c>
      <c r="N1873" s="83">
        <f t="shared" si="19"/>
        <v>0.3387503151</v>
      </c>
      <c r="O1873" s="83">
        <f t="shared" si="20"/>
        <v>678.8911191</v>
      </c>
      <c r="P1873" s="83">
        <f t="shared" si="21"/>
        <v>0.1949156242</v>
      </c>
      <c r="Q1873" s="83">
        <f t="shared" si="22"/>
        <v>1</v>
      </c>
      <c r="R1873" s="86">
        <f t="shared" si="31"/>
        <v>190.0264815</v>
      </c>
      <c r="S1873" s="83" t="str">
        <f>min(R1873, offset(Sheet1!$K$9,B1873-1,0))</f>
        <v>#DIV/0!</v>
      </c>
      <c r="T1873" s="83">
        <f t="shared" si="30"/>
        <v>6745.468792</v>
      </c>
      <c r="U1873" s="83">
        <f t="shared" si="26"/>
        <v>0</v>
      </c>
      <c r="V1873" s="83" t="str">
        <f t="shared" si="27"/>
        <v>#DIV/0!</v>
      </c>
      <c r="W1873" s="83" t="str">
        <f t="shared" si="28"/>
        <v>#DIV/0!</v>
      </c>
    </row>
    <row r="1874" ht="12.75" customHeight="1">
      <c r="A1874" s="83">
        <f t="shared" si="29"/>
        <v>38.04</v>
      </c>
      <c r="B1874" s="83">
        <f>IF( ISERROR( MATCH(R1873,Sheet1!$K$9:$K$13,1) ), 1,  MATCH(R1873,Sheet1!$K$9:$K$13,1)+1)</f>
        <v>4</v>
      </c>
      <c r="C1874" s="94">
        <f>IF( ISERROR( MATCH(D1874,Sheet1!$B$25:$B$42) ), 1, MATCH(D1874,Sheet1!$B$25:$B$42))</f>
        <v>13</v>
      </c>
      <c r="D1874" s="83">
        <f>if(U1874, OFFSET(Sheet1!$P$9, 2*B1873-1, 0),T1873)</f>
        <v>6745.468792</v>
      </c>
      <c r="E1874" s="100">
        <f t="array" ref="E1874">index(Sheet1!$C$25:$H$42, C1874,B1874)</f>
        <v>183.1113845</v>
      </c>
      <c r="F1874" s="100">
        <f t="array" ref="F1874">index(Sheet1!$C$25:$H$42, C1874+1,B1874)</f>
        <v>197.1968757</v>
      </c>
      <c r="G1874" s="94">
        <f t="array" ref="G1874">index(Sheet1!$B$25:$B$42, C1874,1)</f>
        <v>6500</v>
      </c>
      <c r="H1874" s="94">
        <f t="array" ref="H1874">index(Sheet1!$B$25:$B$42, C1874+1,1)</f>
        <v>7000</v>
      </c>
      <c r="I1874" s="100">
        <f t="shared" si="17"/>
        <v>190.0264815</v>
      </c>
      <c r="J1874" s="100">
        <f t="array" ref="J1874">index(Sheet1!$F$47:$K$64, C1874,B1874)</f>
        <v>1289.79864</v>
      </c>
      <c r="K1874" s="100">
        <f t="array" ref="K1874">index(Sheet1!$F$47:$K$64, C1874+1,B1874)</f>
        <v>1168.21926</v>
      </c>
      <c r="L1874" s="102">
        <f t="shared" si="18"/>
        <v>1230.110753</v>
      </c>
      <c r="M1874" s="83">
        <f>L1874/( 0.5*Sheet1!$F$18/12)</f>
        <v>1179.60597</v>
      </c>
      <c r="N1874" s="83">
        <f t="shared" si="19"/>
        <v>0.3386752712</v>
      </c>
      <c r="O1874" s="83">
        <f t="shared" si="20"/>
        <v>679.1168092</v>
      </c>
      <c r="P1874" s="83">
        <f t="shared" si="21"/>
        <v>0.1949804218</v>
      </c>
      <c r="Q1874" s="83">
        <f t="shared" si="22"/>
        <v>1</v>
      </c>
      <c r="R1874" s="86">
        <f t="shared" si="31"/>
        <v>190.0580291</v>
      </c>
      <c r="S1874" s="83" t="str">
        <f>min(R1874, offset(Sheet1!$K$9,B1874-1,0))</f>
        <v>#DIV/0!</v>
      </c>
      <c r="T1874" s="83">
        <f t="shared" si="30"/>
        <v>6746.588652</v>
      </c>
      <c r="U1874" s="83">
        <f t="shared" si="26"/>
        <v>0</v>
      </c>
      <c r="V1874" s="83" t="str">
        <f t="shared" si="27"/>
        <v>#DIV/0!</v>
      </c>
      <c r="W1874" s="83" t="str">
        <f t="shared" si="28"/>
        <v>#DIV/0!</v>
      </c>
    </row>
    <row r="1875" ht="12.75" customHeight="1">
      <c r="A1875" s="83">
        <f t="shared" si="29"/>
        <v>38.06</v>
      </c>
      <c r="B1875" s="83">
        <f>IF( ISERROR( MATCH(R1874,Sheet1!$K$9:$K$13,1) ), 1,  MATCH(R1874,Sheet1!$K$9:$K$13,1)+1)</f>
        <v>4</v>
      </c>
      <c r="C1875" s="94">
        <f>IF( ISERROR( MATCH(D1875,Sheet1!$B$25:$B$42) ), 1, MATCH(D1875,Sheet1!$B$25:$B$42))</f>
        <v>13</v>
      </c>
      <c r="D1875" s="83">
        <f>if(U1875, OFFSET(Sheet1!$P$9, 2*B1874-1, 0),T1874)</f>
        <v>6746.588652</v>
      </c>
      <c r="E1875" s="100">
        <f t="array" ref="E1875">index(Sheet1!$C$25:$H$42, C1875,B1875)</f>
        <v>183.1113845</v>
      </c>
      <c r="F1875" s="100">
        <f t="array" ref="F1875">index(Sheet1!$C$25:$H$42, C1875+1,B1875)</f>
        <v>197.1968757</v>
      </c>
      <c r="G1875" s="94">
        <f t="array" ref="G1875">index(Sheet1!$B$25:$B$42, C1875,1)</f>
        <v>6500</v>
      </c>
      <c r="H1875" s="94">
        <f t="array" ref="H1875">index(Sheet1!$B$25:$B$42, C1875+1,1)</f>
        <v>7000</v>
      </c>
      <c r="I1875" s="100">
        <f t="shared" si="17"/>
        <v>190.0580291</v>
      </c>
      <c r="J1875" s="100">
        <f t="array" ref="J1875">index(Sheet1!$F$47:$K$64, C1875,B1875)</f>
        <v>1289.79864</v>
      </c>
      <c r="K1875" s="100">
        <f t="array" ref="K1875">index(Sheet1!$F$47:$K$64, C1875+1,B1875)</f>
        <v>1168.21926</v>
      </c>
      <c r="L1875" s="102">
        <f t="shared" si="18"/>
        <v>1229.838449</v>
      </c>
      <c r="M1875" s="83">
        <f>L1875/( 0.5*Sheet1!$F$18/12)</f>
        <v>1179.344846</v>
      </c>
      <c r="N1875" s="83">
        <f t="shared" si="19"/>
        <v>0.3386003003</v>
      </c>
      <c r="O1875" s="83">
        <f t="shared" si="20"/>
        <v>679.3423172</v>
      </c>
      <c r="P1875" s="83">
        <f t="shared" si="21"/>
        <v>0.1950451672</v>
      </c>
      <c r="Q1875" s="83">
        <f t="shared" si="22"/>
        <v>1</v>
      </c>
      <c r="R1875" s="86">
        <f t="shared" si="31"/>
        <v>190.089546</v>
      </c>
      <c r="S1875" s="83" t="str">
        <f>min(R1875, offset(Sheet1!$K$9,B1875-1,0))</f>
        <v>#DIV/0!</v>
      </c>
      <c r="T1875" s="83">
        <f t="shared" si="30"/>
        <v>6747.707423</v>
      </c>
      <c r="U1875" s="83">
        <f t="shared" si="26"/>
        <v>0</v>
      </c>
      <c r="V1875" s="83" t="str">
        <f t="shared" si="27"/>
        <v>#DIV/0!</v>
      </c>
      <c r="W1875" s="83" t="str">
        <f t="shared" si="28"/>
        <v>#DIV/0!</v>
      </c>
    </row>
    <row r="1876" ht="12.75" customHeight="1">
      <c r="A1876" s="83">
        <f t="shared" si="29"/>
        <v>38.08</v>
      </c>
      <c r="B1876" s="83">
        <f>IF( ISERROR( MATCH(R1875,Sheet1!$K$9:$K$13,1) ), 1,  MATCH(R1875,Sheet1!$K$9:$K$13,1)+1)</f>
        <v>4</v>
      </c>
      <c r="C1876" s="94">
        <f>IF( ISERROR( MATCH(D1876,Sheet1!$B$25:$B$42) ), 1, MATCH(D1876,Sheet1!$B$25:$B$42))</f>
        <v>13</v>
      </c>
      <c r="D1876" s="83">
        <f>if(U1876, OFFSET(Sheet1!$P$9, 2*B1875-1, 0),T1875)</f>
        <v>6747.707423</v>
      </c>
      <c r="E1876" s="100">
        <f t="array" ref="E1876">index(Sheet1!$C$25:$H$42, C1876,B1876)</f>
        <v>183.1113845</v>
      </c>
      <c r="F1876" s="100">
        <f t="array" ref="F1876">index(Sheet1!$C$25:$H$42, C1876+1,B1876)</f>
        <v>197.1968757</v>
      </c>
      <c r="G1876" s="94">
        <f t="array" ref="G1876">index(Sheet1!$B$25:$B$42, C1876,1)</f>
        <v>6500</v>
      </c>
      <c r="H1876" s="94">
        <f t="array" ref="H1876">index(Sheet1!$B$25:$B$42, C1876+1,1)</f>
        <v>7000</v>
      </c>
      <c r="I1876" s="100">
        <f t="shared" si="17"/>
        <v>190.089546</v>
      </c>
      <c r="J1876" s="100">
        <f t="array" ref="J1876">index(Sheet1!$F$47:$K$64, C1876,B1876)</f>
        <v>1289.79864</v>
      </c>
      <c r="K1876" s="100">
        <f t="array" ref="K1876">index(Sheet1!$F$47:$K$64, C1876+1,B1876)</f>
        <v>1168.21926</v>
      </c>
      <c r="L1876" s="102">
        <f t="shared" si="18"/>
        <v>1229.56641</v>
      </c>
      <c r="M1876" s="83">
        <f>L1876/( 0.5*Sheet1!$F$18/12)</f>
        <v>1179.083976</v>
      </c>
      <c r="N1876" s="83">
        <f t="shared" si="19"/>
        <v>0.3385254023</v>
      </c>
      <c r="O1876" s="83">
        <f t="shared" si="20"/>
        <v>679.5676434</v>
      </c>
      <c r="P1876" s="83">
        <f t="shared" si="21"/>
        <v>0.1951098603</v>
      </c>
      <c r="Q1876" s="83">
        <f t="shared" si="22"/>
        <v>1</v>
      </c>
      <c r="R1876" s="86">
        <f t="shared" si="31"/>
        <v>190.1210322</v>
      </c>
      <c r="S1876" s="83" t="str">
        <f>min(R1876, offset(Sheet1!$K$9,B1876-1,0))</f>
        <v>#DIV/0!</v>
      </c>
      <c r="T1876" s="83">
        <f t="shared" si="30"/>
        <v>6748.825106</v>
      </c>
      <c r="U1876" s="83">
        <f t="shared" si="26"/>
        <v>0</v>
      </c>
      <c r="V1876" s="83" t="str">
        <f t="shared" si="27"/>
        <v>#DIV/0!</v>
      </c>
      <c r="W1876" s="83" t="str">
        <f t="shared" si="28"/>
        <v>#DIV/0!</v>
      </c>
    </row>
    <row r="1877" ht="12.75" customHeight="1">
      <c r="A1877" s="83">
        <f t="shared" si="29"/>
        <v>38.1</v>
      </c>
      <c r="B1877" s="83">
        <f>IF( ISERROR( MATCH(R1876,Sheet1!$K$9:$K$13,1) ), 1,  MATCH(R1876,Sheet1!$K$9:$K$13,1)+1)</f>
        <v>4</v>
      </c>
      <c r="C1877" s="94">
        <f>IF( ISERROR( MATCH(D1877,Sheet1!$B$25:$B$42) ), 1, MATCH(D1877,Sheet1!$B$25:$B$42))</f>
        <v>13</v>
      </c>
      <c r="D1877" s="83">
        <f>if(U1877, OFFSET(Sheet1!$P$9, 2*B1876-1, 0),T1876)</f>
        <v>6748.825106</v>
      </c>
      <c r="E1877" s="100">
        <f t="array" ref="E1877">index(Sheet1!$C$25:$H$42, C1877,B1877)</f>
        <v>183.1113845</v>
      </c>
      <c r="F1877" s="100">
        <f t="array" ref="F1877">index(Sheet1!$C$25:$H$42, C1877+1,B1877)</f>
        <v>197.1968757</v>
      </c>
      <c r="G1877" s="94">
        <f t="array" ref="G1877">index(Sheet1!$B$25:$B$42, C1877,1)</f>
        <v>6500</v>
      </c>
      <c r="H1877" s="94">
        <f t="array" ref="H1877">index(Sheet1!$B$25:$B$42, C1877+1,1)</f>
        <v>7000</v>
      </c>
      <c r="I1877" s="100">
        <f t="shared" si="17"/>
        <v>190.1210322</v>
      </c>
      <c r="J1877" s="100">
        <f t="array" ref="J1877">index(Sheet1!$F$47:$K$64, C1877,B1877)</f>
        <v>1289.79864</v>
      </c>
      <c r="K1877" s="100">
        <f t="array" ref="K1877">index(Sheet1!$F$47:$K$64, C1877+1,B1877)</f>
        <v>1168.21926</v>
      </c>
      <c r="L1877" s="102">
        <f t="shared" si="18"/>
        <v>1229.294636</v>
      </c>
      <c r="M1877" s="83">
        <f>L1877/( 0.5*Sheet1!$F$18/12)</f>
        <v>1178.82336</v>
      </c>
      <c r="N1877" s="83">
        <f t="shared" si="19"/>
        <v>0.3384505771</v>
      </c>
      <c r="O1877" s="83">
        <f t="shared" si="20"/>
        <v>679.7927877</v>
      </c>
      <c r="P1877" s="83">
        <f t="shared" si="21"/>
        <v>0.1951745012</v>
      </c>
      <c r="Q1877" s="83">
        <f t="shared" si="22"/>
        <v>1</v>
      </c>
      <c r="R1877" s="86">
        <f t="shared" si="31"/>
        <v>190.1524878</v>
      </c>
      <c r="S1877" s="83" t="str">
        <f>min(R1877, offset(Sheet1!$K$9,B1877-1,0))</f>
        <v>#DIV/0!</v>
      </c>
      <c r="T1877" s="83">
        <f t="shared" si="30"/>
        <v>6749.941702</v>
      </c>
      <c r="U1877" s="83">
        <f t="shared" si="26"/>
        <v>0</v>
      </c>
      <c r="V1877" s="83" t="str">
        <f t="shared" si="27"/>
        <v>#DIV/0!</v>
      </c>
      <c r="W1877" s="83" t="str">
        <f t="shared" si="28"/>
        <v>#DIV/0!</v>
      </c>
    </row>
    <row r="1878" ht="12.75" customHeight="1">
      <c r="A1878" s="83">
        <f t="shared" si="29"/>
        <v>38.12</v>
      </c>
      <c r="B1878" s="83">
        <f>IF( ISERROR( MATCH(R1877,Sheet1!$K$9:$K$13,1) ), 1,  MATCH(R1877,Sheet1!$K$9:$K$13,1)+1)</f>
        <v>4</v>
      </c>
      <c r="C1878" s="94">
        <f>IF( ISERROR( MATCH(D1878,Sheet1!$B$25:$B$42) ), 1, MATCH(D1878,Sheet1!$B$25:$B$42))</f>
        <v>13</v>
      </c>
      <c r="D1878" s="83">
        <f>if(U1878, OFFSET(Sheet1!$P$9, 2*B1877-1, 0),T1877)</f>
        <v>6749.941702</v>
      </c>
      <c r="E1878" s="100">
        <f t="array" ref="E1878">index(Sheet1!$C$25:$H$42, C1878,B1878)</f>
        <v>183.1113845</v>
      </c>
      <c r="F1878" s="100">
        <f t="array" ref="F1878">index(Sheet1!$C$25:$H$42, C1878+1,B1878)</f>
        <v>197.1968757</v>
      </c>
      <c r="G1878" s="94">
        <f t="array" ref="G1878">index(Sheet1!$B$25:$B$42, C1878,1)</f>
        <v>6500</v>
      </c>
      <c r="H1878" s="94">
        <f t="array" ref="H1878">index(Sheet1!$B$25:$B$42, C1878+1,1)</f>
        <v>7000</v>
      </c>
      <c r="I1878" s="100">
        <f t="shared" si="17"/>
        <v>190.1524878</v>
      </c>
      <c r="J1878" s="100">
        <f t="array" ref="J1878">index(Sheet1!$F$47:$K$64, C1878,B1878)</f>
        <v>1289.79864</v>
      </c>
      <c r="K1878" s="100">
        <f t="array" ref="K1878">index(Sheet1!$F$47:$K$64, C1878+1,B1878)</f>
        <v>1168.21926</v>
      </c>
      <c r="L1878" s="102">
        <f t="shared" si="18"/>
        <v>1229.023126</v>
      </c>
      <c r="M1878" s="83">
        <f>L1878/( 0.5*Sheet1!$F$18/12)</f>
        <v>1178.562997</v>
      </c>
      <c r="N1878" s="83">
        <f t="shared" si="19"/>
        <v>0.3383758246</v>
      </c>
      <c r="O1878" s="83">
        <f t="shared" si="20"/>
        <v>680.0177504</v>
      </c>
      <c r="P1878" s="83">
        <f t="shared" si="21"/>
        <v>0.19523909</v>
      </c>
      <c r="Q1878" s="83">
        <f t="shared" si="22"/>
        <v>1</v>
      </c>
      <c r="R1878" s="86">
        <f t="shared" si="31"/>
        <v>190.1839128</v>
      </c>
      <c r="S1878" s="83" t="str">
        <f>min(R1878, offset(Sheet1!$K$9,B1878-1,0))</f>
        <v>#DIV/0!</v>
      </c>
      <c r="T1878" s="83">
        <f t="shared" si="30"/>
        <v>6751.057213</v>
      </c>
      <c r="U1878" s="83">
        <f t="shared" si="26"/>
        <v>0</v>
      </c>
      <c r="V1878" s="83" t="str">
        <f t="shared" si="27"/>
        <v>#DIV/0!</v>
      </c>
      <c r="W1878" s="83" t="str">
        <f t="shared" si="28"/>
        <v>#DIV/0!</v>
      </c>
    </row>
    <row r="1879" ht="12.75" customHeight="1">
      <c r="A1879" s="83">
        <f t="shared" si="29"/>
        <v>38.14</v>
      </c>
      <c r="B1879" s="83">
        <f>IF( ISERROR( MATCH(R1878,Sheet1!$K$9:$K$13,1) ), 1,  MATCH(R1878,Sheet1!$K$9:$K$13,1)+1)</f>
        <v>4</v>
      </c>
      <c r="C1879" s="94">
        <f>IF( ISERROR( MATCH(D1879,Sheet1!$B$25:$B$42) ), 1, MATCH(D1879,Sheet1!$B$25:$B$42))</f>
        <v>13</v>
      </c>
      <c r="D1879" s="83">
        <f>if(U1879, OFFSET(Sheet1!$P$9, 2*B1878-1, 0),T1878)</f>
        <v>6751.057213</v>
      </c>
      <c r="E1879" s="100">
        <f t="array" ref="E1879">index(Sheet1!$C$25:$H$42, C1879,B1879)</f>
        <v>183.1113845</v>
      </c>
      <c r="F1879" s="100">
        <f t="array" ref="F1879">index(Sheet1!$C$25:$H$42, C1879+1,B1879)</f>
        <v>197.1968757</v>
      </c>
      <c r="G1879" s="94">
        <f t="array" ref="G1879">index(Sheet1!$B$25:$B$42, C1879,1)</f>
        <v>6500</v>
      </c>
      <c r="H1879" s="94">
        <f t="array" ref="H1879">index(Sheet1!$B$25:$B$42, C1879+1,1)</f>
        <v>7000</v>
      </c>
      <c r="I1879" s="100">
        <f t="shared" si="17"/>
        <v>190.1839128</v>
      </c>
      <c r="J1879" s="100">
        <f t="array" ref="J1879">index(Sheet1!$F$47:$K$64, C1879,B1879)</f>
        <v>1289.79864</v>
      </c>
      <c r="K1879" s="100">
        <f t="array" ref="K1879">index(Sheet1!$F$47:$K$64, C1879+1,B1879)</f>
        <v>1168.21926</v>
      </c>
      <c r="L1879" s="102">
        <f t="shared" si="18"/>
        <v>1228.751879</v>
      </c>
      <c r="M1879" s="83">
        <f>L1879/( 0.5*Sheet1!$F$18/12)</f>
        <v>1178.302888</v>
      </c>
      <c r="N1879" s="83">
        <f t="shared" si="19"/>
        <v>0.3383011449</v>
      </c>
      <c r="O1879" s="83">
        <f t="shared" si="20"/>
        <v>680.2425314</v>
      </c>
      <c r="P1879" s="83">
        <f t="shared" si="21"/>
        <v>0.1953036266</v>
      </c>
      <c r="Q1879" s="83">
        <f t="shared" si="22"/>
        <v>1</v>
      </c>
      <c r="R1879" s="86">
        <f t="shared" si="31"/>
        <v>190.2153073</v>
      </c>
      <c r="S1879" s="83" t="str">
        <f>min(R1879, offset(Sheet1!$K$9,B1879-1,0))</f>
        <v>#DIV/0!</v>
      </c>
      <c r="T1879" s="83">
        <f t="shared" si="30"/>
        <v>6752.171638</v>
      </c>
      <c r="U1879" s="83">
        <f t="shared" si="26"/>
        <v>0</v>
      </c>
      <c r="V1879" s="83" t="str">
        <f t="shared" si="27"/>
        <v>#DIV/0!</v>
      </c>
      <c r="W1879" s="83" t="str">
        <f t="shared" si="28"/>
        <v>#DIV/0!</v>
      </c>
    </row>
    <row r="1880" ht="12.75" customHeight="1">
      <c r="A1880" s="83">
        <f t="shared" si="29"/>
        <v>38.16</v>
      </c>
      <c r="B1880" s="83">
        <f>IF( ISERROR( MATCH(R1879,Sheet1!$K$9:$K$13,1) ), 1,  MATCH(R1879,Sheet1!$K$9:$K$13,1)+1)</f>
        <v>4</v>
      </c>
      <c r="C1880" s="94">
        <f>IF( ISERROR( MATCH(D1880,Sheet1!$B$25:$B$42) ), 1, MATCH(D1880,Sheet1!$B$25:$B$42))</f>
        <v>13</v>
      </c>
      <c r="D1880" s="83">
        <f>if(U1880, OFFSET(Sheet1!$P$9, 2*B1879-1, 0),T1879)</f>
        <v>6752.171638</v>
      </c>
      <c r="E1880" s="100">
        <f t="array" ref="E1880">index(Sheet1!$C$25:$H$42, C1880,B1880)</f>
        <v>183.1113845</v>
      </c>
      <c r="F1880" s="100">
        <f t="array" ref="F1880">index(Sheet1!$C$25:$H$42, C1880+1,B1880)</f>
        <v>197.1968757</v>
      </c>
      <c r="G1880" s="94">
        <f t="array" ref="G1880">index(Sheet1!$B$25:$B$42, C1880,1)</f>
        <v>6500</v>
      </c>
      <c r="H1880" s="94">
        <f t="array" ref="H1880">index(Sheet1!$B$25:$B$42, C1880+1,1)</f>
        <v>7000</v>
      </c>
      <c r="I1880" s="100">
        <f t="shared" si="17"/>
        <v>190.2153073</v>
      </c>
      <c r="J1880" s="100">
        <f t="array" ref="J1880">index(Sheet1!$F$47:$K$64, C1880,B1880)</f>
        <v>1289.79864</v>
      </c>
      <c r="K1880" s="100">
        <f t="array" ref="K1880">index(Sheet1!$F$47:$K$64, C1880+1,B1880)</f>
        <v>1168.21926</v>
      </c>
      <c r="L1880" s="102">
        <f t="shared" si="18"/>
        <v>1228.480897</v>
      </c>
      <c r="M1880" s="83">
        <f>L1880/( 0.5*Sheet1!$F$18/12)</f>
        <v>1178.043031</v>
      </c>
      <c r="N1880" s="83">
        <f t="shared" si="19"/>
        <v>0.3382265378</v>
      </c>
      <c r="O1880" s="83">
        <f t="shared" si="20"/>
        <v>680.4671309</v>
      </c>
      <c r="P1880" s="83">
        <f t="shared" si="21"/>
        <v>0.1953681111</v>
      </c>
      <c r="Q1880" s="83">
        <f t="shared" si="22"/>
        <v>1</v>
      </c>
      <c r="R1880" s="86">
        <f t="shared" si="31"/>
        <v>190.2466712</v>
      </c>
      <c r="S1880" s="83" t="str">
        <f>min(R1880, offset(Sheet1!$K$9,B1880-1,0))</f>
        <v>#DIV/0!</v>
      </c>
      <c r="T1880" s="83">
        <f t="shared" si="30"/>
        <v>6753.284979</v>
      </c>
      <c r="U1880" s="83">
        <f t="shared" si="26"/>
        <v>0</v>
      </c>
      <c r="V1880" s="83" t="str">
        <f t="shared" si="27"/>
        <v>#DIV/0!</v>
      </c>
      <c r="W1880" s="83" t="str">
        <f t="shared" si="28"/>
        <v>#DIV/0!</v>
      </c>
    </row>
    <row r="1881" ht="12.75" customHeight="1">
      <c r="A1881" s="83">
        <f t="shared" si="29"/>
        <v>38.18</v>
      </c>
      <c r="B1881" s="83">
        <f>IF( ISERROR( MATCH(R1880,Sheet1!$K$9:$K$13,1) ), 1,  MATCH(R1880,Sheet1!$K$9:$K$13,1)+1)</f>
        <v>4</v>
      </c>
      <c r="C1881" s="94">
        <f>IF( ISERROR( MATCH(D1881,Sheet1!$B$25:$B$42) ), 1, MATCH(D1881,Sheet1!$B$25:$B$42))</f>
        <v>13</v>
      </c>
      <c r="D1881" s="83">
        <f>if(U1881, OFFSET(Sheet1!$P$9, 2*B1880-1, 0),T1880)</f>
        <v>6753.284979</v>
      </c>
      <c r="E1881" s="100">
        <f t="array" ref="E1881">index(Sheet1!$C$25:$H$42, C1881,B1881)</f>
        <v>183.1113845</v>
      </c>
      <c r="F1881" s="100">
        <f t="array" ref="F1881">index(Sheet1!$C$25:$H$42, C1881+1,B1881)</f>
        <v>197.1968757</v>
      </c>
      <c r="G1881" s="94">
        <f t="array" ref="G1881">index(Sheet1!$B$25:$B$42, C1881,1)</f>
        <v>6500</v>
      </c>
      <c r="H1881" s="94">
        <f t="array" ref="H1881">index(Sheet1!$B$25:$B$42, C1881+1,1)</f>
        <v>7000</v>
      </c>
      <c r="I1881" s="100">
        <f t="shared" si="17"/>
        <v>190.2466712</v>
      </c>
      <c r="J1881" s="100">
        <f t="array" ref="J1881">index(Sheet1!$F$47:$K$64, C1881,B1881)</f>
        <v>1289.79864</v>
      </c>
      <c r="K1881" s="100">
        <f t="array" ref="K1881">index(Sheet1!$F$47:$K$64, C1881+1,B1881)</f>
        <v>1168.21926</v>
      </c>
      <c r="L1881" s="102">
        <f t="shared" si="18"/>
        <v>1228.210179</v>
      </c>
      <c r="M1881" s="83">
        <f>L1881/( 0.5*Sheet1!$F$18/12)</f>
        <v>1177.783427</v>
      </c>
      <c r="N1881" s="83">
        <f t="shared" si="19"/>
        <v>0.3381520033</v>
      </c>
      <c r="O1881" s="83">
        <f t="shared" si="20"/>
        <v>680.691549</v>
      </c>
      <c r="P1881" s="83">
        <f t="shared" si="21"/>
        <v>0.1954325435</v>
      </c>
      <c r="Q1881" s="83">
        <f t="shared" si="22"/>
        <v>1</v>
      </c>
      <c r="R1881" s="86">
        <f t="shared" si="31"/>
        <v>190.2780046</v>
      </c>
      <c r="S1881" s="83" t="str">
        <f>min(R1881, offset(Sheet1!$K$9,B1881-1,0))</f>
        <v>#DIV/0!</v>
      </c>
      <c r="T1881" s="83">
        <f t="shared" si="30"/>
        <v>6754.397238</v>
      </c>
      <c r="U1881" s="83">
        <f t="shared" si="26"/>
        <v>0</v>
      </c>
      <c r="V1881" s="83" t="str">
        <f t="shared" si="27"/>
        <v>#DIV/0!</v>
      </c>
      <c r="W1881" s="83" t="str">
        <f t="shared" si="28"/>
        <v>#DIV/0!</v>
      </c>
    </row>
    <row r="1882" ht="12.75" customHeight="1">
      <c r="A1882" s="83">
        <f t="shared" si="29"/>
        <v>38.2</v>
      </c>
      <c r="B1882" s="83">
        <f>IF( ISERROR( MATCH(R1881,Sheet1!$K$9:$K$13,1) ), 1,  MATCH(R1881,Sheet1!$K$9:$K$13,1)+1)</f>
        <v>4</v>
      </c>
      <c r="C1882" s="94">
        <f>IF( ISERROR( MATCH(D1882,Sheet1!$B$25:$B$42) ), 1, MATCH(D1882,Sheet1!$B$25:$B$42))</f>
        <v>13</v>
      </c>
      <c r="D1882" s="83">
        <f>if(U1882, OFFSET(Sheet1!$P$9, 2*B1881-1, 0),T1881)</f>
        <v>6754.397238</v>
      </c>
      <c r="E1882" s="100">
        <f t="array" ref="E1882">index(Sheet1!$C$25:$H$42, C1882,B1882)</f>
        <v>183.1113845</v>
      </c>
      <c r="F1882" s="100">
        <f t="array" ref="F1882">index(Sheet1!$C$25:$H$42, C1882+1,B1882)</f>
        <v>197.1968757</v>
      </c>
      <c r="G1882" s="94">
        <f t="array" ref="G1882">index(Sheet1!$B$25:$B$42, C1882,1)</f>
        <v>6500</v>
      </c>
      <c r="H1882" s="94">
        <f t="array" ref="H1882">index(Sheet1!$B$25:$B$42, C1882+1,1)</f>
        <v>7000</v>
      </c>
      <c r="I1882" s="100">
        <f t="shared" si="17"/>
        <v>190.2780046</v>
      </c>
      <c r="J1882" s="100">
        <f t="array" ref="J1882">index(Sheet1!$F$47:$K$64, C1882,B1882)</f>
        <v>1289.79864</v>
      </c>
      <c r="K1882" s="100">
        <f t="array" ref="K1882">index(Sheet1!$F$47:$K$64, C1882+1,B1882)</f>
        <v>1168.21926</v>
      </c>
      <c r="L1882" s="102">
        <f t="shared" si="18"/>
        <v>1227.939723</v>
      </c>
      <c r="M1882" s="83">
        <f>L1882/( 0.5*Sheet1!$F$18/12)</f>
        <v>1177.524076</v>
      </c>
      <c r="N1882" s="83">
        <f t="shared" si="19"/>
        <v>0.3380775413</v>
      </c>
      <c r="O1882" s="83">
        <f t="shared" si="20"/>
        <v>680.9157857</v>
      </c>
      <c r="P1882" s="83">
        <f t="shared" si="21"/>
        <v>0.1954969238</v>
      </c>
      <c r="Q1882" s="83">
        <f t="shared" si="22"/>
        <v>1</v>
      </c>
      <c r="R1882" s="86">
        <f t="shared" si="31"/>
        <v>190.3093075</v>
      </c>
      <c r="S1882" s="83" t="str">
        <f>min(R1882, offset(Sheet1!$K$9,B1882-1,0))</f>
        <v>#DIV/0!</v>
      </c>
      <c r="T1882" s="83">
        <f t="shared" si="30"/>
        <v>6755.508414</v>
      </c>
      <c r="U1882" s="83">
        <f t="shared" si="26"/>
        <v>0</v>
      </c>
      <c r="V1882" s="83" t="str">
        <f t="shared" si="27"/>
        <v>#DIV/0!</v>
      </c>
      <c r="W1882" s="83" t="str">
        <f t="shared" si="28"/>
        <v>#DIV/0!</v>
      </c>
    </row>
    <row r="1883" ht="12.75" customHeight="1">
      <c r="A1883" s="83">
        <f t="shared" si="29"/>
        <v>38.22</v>
      </c>
      <c r="B1883" s="83">
        <f>IF( ISERROR( MATCH(R1882,Sheet1!$K$9:$K$13,1) ), 1,  MATCH(R1882,Sheet1!$K$9:$K$13,1)+1)</f>
        <v>4</v>
      </c>
      <c r="C1883" s="94">
        <f>IF( ISERROR( MATCH(D1883,Sheet1!$B$25:$B$42) ), 1, MATCH(D1883,Sheet1!$B$25:$B$42))</f>
        <v>13</v>
      </c>
      <c r="D1883" s="83">
        <f>if(U1883, OFFSET(Sheet1!$P$9, 2*B1882-1, 0),T1882)</f>
        <v>6755.508414</v>
      </c>
      <c r="E1883" s="100">
        <f t="array" ref="E1883">index(Sheet1!$C$25:$H$42, C1883,B1883)</f>
        <v>183.1113845</v>
      </c>
      <c r="F1883" s="100">
        <f t="array" ref="F1883">index(Sheet1!$C$25:$H$42, C1883+1,B1883)</f>
        <v>197.1968757</v>
      </c>
      <c r="G1883" s="94">
        <f t="array" ref="G1883">index(Sheet1!$B$25:$B$42, C1883,1)</f>
        <v>6500</v>
      </c>
      <c r="H1883" s="94">
        <f t="array" ref="H1883">index(Sheet1!$B$25:$B$42, C1883+1,1)</f>
        <v>7000</v>
      </c>
      <c r="I1883" s="100">
        <f t="shared" si="17"/>
        <v>190.3093075</v>
      </c>
      <c r="J1883" s="100">
        <f t="array" ref="J1883">index(Sheet1!$F$47:$K$64, C1883,B1883)</f>
        <v>1289.79864</v>
      </c>
      <c r="K1883" s="100">
        <f t="array" ref="K1883">index(Sheet1!$F$47:$K$64, C1883+1,B1883)</f>
        <v>1168.21926</v>
      </c>
      <c r="L1883" s="102">
        <f t="shared" si="18"/>
        <v>1227.669531</v>
      </c>
      <c r="M1883" s="83">
        <f>L1883/( 0.5*Sheet1!$F$18/12)</f>
        <v>1177.264977</v>
      </c>
      <c r="N1883" s="83">
        <f t="shared" si="19"/>
        <v>0.3380031517</v>
      </c>
      <c r="O1883" s="83">
        <f t="shared" si="20"/>
        <v>681.1398411</v>
      </c>
      <c r="P1883" s="83">
        <f t="shared" si="21"/>
        <v>0.1955612521</v>
      </c>
      <c r="Q1883" s="83">
        <f t="shared" si="22"/>
        <v>1</v>
      </c>
      <c r="R1883" s="86">
        <f t="shared" si="31"/>
        <v>190.34058</v>
      </c>
      <c r="S1883" s="83" t="str">
        <f>min(R1883, offset(Sheet1!$K$9,B1883-1,0))</f>
        <v>#DIV/0!</v>
      </c>
      <c r="T1883" s="83">
        <f t="shared" si="30"/>
        <v>6756.618509</v>
      </c>
      <c r="U1883" s="83">
        <f t="shared" si="26"/>
        <v>0</v>
      </c>
      <c r="V1883" s="83" t="str">
        <f t="shared" si="27"/>
        <v>#DIV/0!</v>
      </c>
      <c r="W1883" s="83" t="str">
        <f t="shared" si="28"/>
        <v>#DIV/0!</v>
      </c>
    </row>
    <row r="1884" ht="12.75" customHeight="1">
      <c r="A1884" s="83">
        <f t="shared" si="29"/>
        <v>38.24</v>
      </c>
      <c r="B1884" s="83">
        <f>IF( ISERROR( MATCH(R1883,Sheet1!$K$9:$K$13,1) ), 1,  MATCH(R1883,Sheet1!$K$9:$K$13,1)+1)</f>
        <v>4</v>
      </c>
      <c r="C1884" s="94">
        <f>IF( ISERROR( MATCH(D1884,Sheet1!$B$25:$B$42) ), 1, MATCH(D1884,Sheet1!$B$25:$B$42))</f>
        <v>13</v>
      </c>
      <c r="D1884" s="83">
        <f>if(U1884, OFFSET(Sheet1!$P$9, 2*B1883-1, 0),T1883)</f>
        <v>6756.618509</v>
      </c>
      <c r="E1884" s="100">
        <f t="array" ref="E1884">index(Sheet1!$C$25:$H$42, C1884,B1884)</f>
        <v>183.1113845</v>
      </c>
      <c r="F1884" s="100">
        <f t="array" ref="F1884">index(Sheet1!$C$25:$H$42, C1884+1,B1884)</f>
        <v>197.1968757</v>
      </c>
      <c r="G1884" s="94">
        <f t="array" ref="G1884">index(Sheet1!$B$25:$B$42, C1884,1)</f>
        <v>6500</v>
      </c>
      <c r="H1884" s="94">
        <f t="array" ref="H1884">index(Sheet1!$B$25:$B$42, C1884+1,1)</f>
        <v>7000</v>
      </c>
      <c r="I1884" s="100">
        <f t="shared" si="17"/>
        <v>190.34058</v>
      </c>
      <c r="J1884" s="100">
        <f t="array" ref="J1884">index(Sheet1!$F$47:$K$64, C1884,B1884)</f>
        <v>1289.79864</v>
      </c>
      <c r="K1884" s="100">
        <f t="array" ref="K1884">index(Sheet1!$F$47:$K$64, C1884+1,B1884)</f>
        <v>1168.21926</v>
      </c>
      <c r="L1884" s="102">
        <f t="shared" si="18"/>
        <v>1227.399602</v>
      </c>
      <c r="M1884" s="83">
        <f>L1884/( 0.5*Sheet1!$F$18/12)</f>
        <v>1177.00613</v>
      </c>
      <c r="N1884" s="83">
        <f t="shared" si="19"/>
        <v>0.3379288345</v>
      </c>
      <c r="O1884" s="83">
        <f t="shared" si="20"/>
        <v>681.3637154</v>
      </c>
      <c r="P1884" s="83">
        <f t="shared" si="21"/>
        <v>0.1956255284</v>
      </c>
      <c r="Q1884" s="83">
        <f t="shared" si="22"/>
        <v>1</v>
      </c>
      <c r="R1884" s="86">
        <f t="shared" si="31"/>
        <v>190.3718221</v>
      </c>
      <c r="S1884" s="83" t="str">
        <f>min(R1884, offset(Sheet1!$K$9,B1884-1,0))</f>
        <v>#DIV/0!</v>
      </c>
      <c r="T1884" s="83">
        <f t="shared" si="30"/>
        <v>6757.727524</v>
      </c>
      <c r="U1884" s="83">
        <f t="shared" si="26"/>
        <v>0</v>
      </c>
      <c r="V1884" s="83" t="str">
        <f t="shared" si="27"/>
        <v>#DIV/0!</v>
      </c>
      <c r="W1884" s="83" t="str">
        <f t="shared" si="28"/>
        <v>#DIV/0!</v>
      </c>
    </row>
    <row r="1885" ht="12.75" customHeight="1">
      <c r="A1885" s="83">
        <f t="shared" si="29"/>
        <v>38.26</v>
      </c>
      <c r="B1885" s="83">
        <f>IF( ISERROR( MATCH(R1884,Sheet1!$K$9:$K$13,1) ), 1,  MATCH(R1884,Sheet1!$K$9:$K$13,1)+1)</f>
        <v>4</v>
      </c>
      <c r="C1885" s="94">
        <f>IF( ISERROR( MATCH(D1885,Sheet1!$B$25:$B$42) ), 1, MATCH(D1885,Sheet1!$B$25:$B$42))</f>
        <v>13</v>
      </c>
      <c r="D1885" s="83">
        <f>if(U1885, OFFSET(Sheet1!$P$9, 2*B1884-1, 0),T1884)</f>
        <v>6757.727524</v>
      </c>
      <c r="E1885" s="100">
        <f t="array" ref="E1885">index(Sheet1!$C$25:$H$42, C1885,B1885)</f>
        <v>183.1113845</v>
      </c>
      <c r="F1885" s="100">
        <f t="array" ref="F1885">index(Sheet1!$C$25:$H$42, C1885+1,B1885)</f>
        <v>197.1968757</v>
      </c>
      <c r="G1885" s="94">
        <f t="array" ref="G1885">index(Sheet1!$B$25:$B$42, C1885,1)</f>
        <v>6500</v>
      </c>
      <c r="H1885" s="94">
        <f t="array" ref="H1885">index(Sheet1!$B$25:$B$42, C1885+1,1)</f>
        <v>7000</v>
      </c>
      <c r="I1885" s="100">
        <f t="shared" si="17"/>
        <v>190.3718221</v>
      </c>
      <c r="J1885" s="100">
        <f t="array" ref="J1885">index(Sheet1!$F$47:$K$64, C1885,B1885)</f>
        <v>1289.79864</v>
      </c>
      <c r="K1885" s="100">
        <f t="array" ref="K1885">index(Sheet1!$F$47:$K$64, C1885+1,B1885)</f>
        <v>1168.21926</v>
      </c>
      <c r="L1885" s="102">
        <f t="shared" si="18"/>
        <v>1227.129935</v>
      </c>
      <c r="M1885" s="83">
        <f>L1885/( 0.5*Sheet1!$F$18/12)</f>
        <v>1176.747535</v>
      </c>
      <c r="N1885" s="83">
        <f t="shared" si="19"/>
        <v>0.3378545896</v>
      </c>
      <c r="O1885" s="83">
        <f t="shared" si="20"/>
        <v>681.5874085</v>
      </c>
      <c r="P1885" s="83">
        <f t="shared" si="21"/>
        <v>0.1956897527</v>
      </c>
      <c r="Q1885" s="83">
        <f t="shared" si="22"/>
        <v>1</v>
      </c>
      <c r="R1885" s="86">
        <f t="shared" si="31"/>
        <v>190.4030337</v>
      </c>
      <c r="S1885" s="83" t="str">
        <f>min(R1885, offset(Sheet1!$K$9,B1885-1,0))</f>
        <v>#DIV/0!</v>
      </c>
      <c r="T1885" s="83">
        <f t="shared" si="30"/>
        <v>6758.83546</v>
      </c>
      <c r="U1885" s="83">
        <f t="shared" si="26"/>
        <v>0</v>
      </c>
      <c r="V1885" s="83" t="str">
        <f t="shared" si="27"/>
        <v>#DIV/0!</v>
      </c>
      <c r="W1885" s="83" t="str">
        <f t="shared" si="28"/>
        <v>#DIV/0!</v>
      </c>
    </row>
    <row r="1886" ht="12.75" customHeight="1">
      <c r="A1886" s="83">
        <f t="shared" si="29"/>
        <v>38.28</v>
      </c>
      <c r="B1886" s="83">
        <f>IF( ISERROR( MATCH(R1885,Sheet1!$K$9:$K$13,1) ), 1,  MATCH(R1885,Sheet1!$K$9:$K$13,1)+1)</f>
        <v>4</v>
      </c>
      <c r="C1886" s="94">
        <f>IF( ISERROR( MATCH(D1886,Sheet1!$B$25:$B$42) ), 1, MATCH(D1886,Sheet1!$B$25:$B$42))</f>
        <v>13</v>
      </c>
      <c r="D1886" s="83">
        <f>if(U1886, OFFSET(Sheet1!$P$9, 2*B1885-1, 0),T1885)</f>
        <v>6758.83546</v>
      </c>
      <c r="E1886" s="100">
        <f t="array" ref="E1886">index(Sheet1!$C$25:$H$42, C1886,B1886)</f>
        <v>183.1113845</v>
      </c>
      <c r="F1886" s="100">
        <f t="array" ref="F1886">index(Sheet1!$C$25:$H$42, C1886+1,B1886)</f>
        <v>197.1968757</v>
      </c>
      <c r="G1886" s="94">
        <f t="array" ref="G1886">index(Sheet1!$B$25:$B$42, C1886,1)</f>
        <v>6500</v>
      </c>
      <c r="H1886" s="94">
        <f t="array" ref="H1886">index(Sheet1!$B$25:$B$42, C1886+1,1)</f>
        <v>7000</v>
      </c>
      <c r="I1886" s="100">
        <f t="shared" si="17"/>
        <v>190.4030337</v>
      </c>
      <c r="J1886" s="100">
        <f t="array" ref="J1886">index(Sheet1!$F$47:$K$64, C1886,B1886)</f>
        <v>1289.79864</v>
      </c>
      <c r="K1886" s="100">
        <f t="array" ref="K1886">index(Sheet1!$F$47:$K$64, C1886+1,B1886)</f>
        <v>1168.21926</v>
      </c>
      <c r="L1886" s="102">
        <f t="shared" si="18"/>
        <v>1226.860531</v>
      </c>
      <c r="M1886" s="83">
        <f>L1886/( 0.5*Sheet1!$F$18/12)</f>
        <v>1176.489192</v>
      </c>
      <c r="N1886" s="83">
        <f t="shared" si="19"/>
        <v>0.3377804169</v>
      </c>
      <c r="O1886" s="83">
        <f t="shared" si="20"/>
        <v>681.8109207</v>
      </c>
      <c r="P1886" s="83">
        <f t="shared" si="21"/>
        <v>0.195753925</v>
      </c>
      <c r="Q1886" s="83">
        <f t="shared" si="22"/>
        <v>1</v>
      </c>
      <c r="R1886" s="86">
        <f t="shared" si="31"/>
        <v>190.434215</v>
      </c>
      <c r="S1886" s="83" t="str">
        <f>min(R1886, offset(Sheet1!$K$9,B1886-1,0))</f>
        <v>#DIV/0!</v>
      </c>
      <c r="T1886" s="83">
        <f t="shared" si="30"/>
        <v>6759.942318</v>
      </c>
      <c r="U1886" s="83">
        <f t="shared" si="26"/>
        <v>0</v>
      </c>
      <c r="V1886" s="83" t="str">
        <f t="shared" si="27"/>
        <v>#DIV/0!</v>
      </c>
      <c r="W1886" s="83" t="str">
        <f t="shared" si="28"/>
        <v>#DIV/0!</v>
      </c>
    </row>
    <row r="1887" ht="12.75" customHeight="1">
      <c r="A1887" s="83">
        <f t="shared" si="29"/>
        <v>38.3</v>
      </c>
      <c r="B1887" s="83">
        <f>IF( ISERROR( MATCH(R1886,Sheet1!$K$9:$K$13,1) ), 1,  MATCH(R1886,Sheet1!$K$9:$K$13,1)+1)</f>
        <v>4</v>
      </c>
      <c r="C1887" s="94">
        <f>IF( ISERROR( MATCH(D1887,Sheet1!$B$25:$B$42) ), 1, MATCH(D1887,Sheet1!$B$25:$B$42))</f>
        <v>13</v>
      </c>
      <c r="D1887" s="83">
        <f>if(U1887, OFFSET(Sheet1!$P$9, 2*B1886-1, 0),T1886)</f>
        <v>6759.942318</v>
      </c>
      <c r="E1887" s="100">
        <f t="array" ref="E1887">index(Sheet1!$C$25:$H$42, C1887,B1887)</f>
        <v>183.1113845</v>
      </c>
      <c r="F1887" s="100">
        <f t="array" ref="F1887">index(Sheet1!$C$25:$H$42, C1887+1,B1887)</f>
        <v>197.1968757</v>
      </c>
      <c r="G1887" s="94">
        <f t="array" ref="G1887">index(Sheet1!$B$25:$B$42, C1887,1)</f>
        <v>6500</v>
      </c>
      <c r="H1887" s="94">
        <f t="array" ref="H1887">index(Sheet1!$B$25:$B$42, C1887+1,1)</f>
        <v>7000</v>
      </c>
      <c r="I1887" s="100">
        <f t="shared" si="17"/>
        <v>190.434215</v>
      </c>
      <c r="J1887" s="100">
        <f t="array" ref="J1887">index(Sheet1!$F$47:$K$64, C1887,B1887)</f>
        <v>1289.79864</v>
      </c>
      <c r="K1887" s="100">
        <f t="array" ref="K1887">index(Sheet1!$F$47:$K$64, C1887+1,B1887)</f>
        <v>1168.21926</v>
      </c>
      <c r="L1887" s="102">
        <f t="shared" si="18"/>
        <v>1226.591388</v>
      </c>
      <c r="M1887" s="83">
        <f>L1887/( 0.5*Sheet1!$F$18/12)</f>
        <v>1176.2311</v>
      </c>
      <c r="N1887" s="83">
        <f t="shared" si="19"/>
        <v>0.3377063164</v>
      </c>
      <c r="O1887" s="83">
        <f t="shared" si="20"/>
        <v>682.0342519</v>
      </c>
      <c r="P1887" s="83">
        <f t="shared" si="21"/>
        <v>0.1958180453</v>
      </c>
      <c r="Q1887" s="83">
        <f t="shared" si="22"/>
        <v>1</v>
      </c>
      <c r="R1887" s="86">
        <f t="shared" si="31"/>
        <v>190.4653659</v>
      </c>
      <c r="S1887" s="83" t="str">
        <f>min(R1887, offset(Sheet1!$K$9,B1887-1,0))</f>
        <v>#DIV/0!</v>
      </c>
      <c r="T1887" s="83">
        <f t="shared" si="30"/>
        <v>6761.048098</v>
      </c>
      <c r="U1887" s="83">
        <f t="shared" si="26"/>
        <v>0</v>
      </c>
      <c r="V1887" s="83" t="str">
        <f t="shared" si="27"/>
        <v>#DIV/0!</v>
      </c>
      <c r="W1887" s="83" t="str">
        <f t="shared" si="28"/>
        <v>#DIV/0!</v>
      </c>
    </row>
    <row r="1888" ht="12.75" customHeight="1">
      <c r="A1888" s="83">
        <f t="shared" si="29"/>
        <v>38.32</v>
      </c>
      <c r="B1888" s="83">
        <f>IF( ISERROR( MATCH(R1887,Sheet1!$K$9:$K$13,1) ), 1,  MATCH(R1887,Sheet1!$K$9:$K$13,1)+1)</f>
        <v>4</v>
      </c>
      <c r="C1888" s="94">
        <f>IF( ISERROR( MATCH(D1888,Sheet1!$B$25:$B$42) ), 1, MATCH(D1888,Sheet1!$B$25:$B$42))</f>
        <v>13</v>
      </c>
      <c r="D1888" s="83">
        <f>if(U1888, OFFSET(Sheet1!$P$9, 2*B1887-1, 0),T1887)</f>
        <v>6761.048098</v>
      </c>
      <c r="E1888" s="100">
        <f t="array" ref="E1888">index(Sheet1!$C$25:$H$42, C1888,B1888)</f>
        <v>183.1113845</v>
      </c>
      <c r="F1888" s="100">
        <f t="array" ref="F1888">index(Sheet1!$C$25:$H$42, C1888+1,B1888)</f>
        <v>197.1968757</v>
      </c>
      <c r="G1888" s="94">
        <f t="array" ref="G1888">index(Sheet1!$B$25:$B$42, C1888,1)</f>
        <v>6500</v>
      </c>
      <c r="H1888" s="94">
        <f t="array" ref="H1888">index(Sheet1!$B$25:$B$42, C1888+1,1)</f>
        <v>7000</v>
      </c>
      <c r="I1888" s="100">
        <f t="shared" si="17"/>
        <v>190.4653659</v>
      </c>
      <c r="J1888" s="100">
        <f t="array" ref="J1888">index(Sheet1!$F$47:$K$64, C1888,B1888)</f>
        <v>1289.79864</v>
      </c>
      <c r="K1888" s="100">
        <f t="array" ref="K1888">index(Sheet1!$F$47:$K$64, C1888+1,B1888)</f>
        <v>1168.21926</v>
      </c>
      <c r="L1888" s="102">
        <f t="shared" si="18"/>
        <v>1226.322508</v>
      </c>
      <c r="M1888" s="83">
        <f>L1888/( 0.5*Sheet1!$F$18/12)</f>
        <v>1175.973259</v>
      </c>
      <c r="N1888" s="83">
        <f t="shared" si="19"/>
        <v>0.3376322881</v>
      </c>
      <c r="O1888" s="83">
        <f t="shared" si="20"/>
        <v>682.2574023</v>
      </c>
      <c r="P1888" s="83">
        <f t="shared" si="21"/>
        <v>0.1958821138</v>
      </c>
      <c r="Q1888" s="83">
        <f t="shared" si="22"/>
        <v>1</v>
      </c>
      <c r="R1888" s="86">
        <f t="shared" si="31"/>
        <v>190.4964865</v>
      </c>
      <c r="S1888" s="83" t="str">
        <f>min(R1888, offset(Sheet1!$K$9,B1888-1,0))</f>
        <v>#DIV/0!</v>
      </c>
      <c r="T1888" s="83">
        <f t="shared" si="30"/>
        <v>6762.152803</v>
      </c>
      <c r="U1888" s="83">
        <f t="shared" si="26"/>
        <v>0</v>
      </c>
      <c r="V1888" s="83" t="str">
        <f t="shared" si="27"/>
        <v>#DIV/0!</v>
      </c>
      <c r="W1888" s="83" t="str">
        <f t="shared" si="28"/>
        <v>#DIV/0!</v>
      </c>
    </row>
    <row r="1889" ht="12.75" customHeight="1">
      <c r="A1889" s="83">
        <f t="shared" si="29"/>
        <v>38.34</v>
      </c>
      <c r="B1889" s="83">
        <f>IF( ISERROR( MATCH(R1888,Sheet1!$K$9:$K$13,1) ), 1,  MATCH(R1888,Sheet1!$K$9:$K$13,1)+1)</f>
        <v>4</v>
      </c>
      <c r="C1889" s="94">
        <f>IF( ISERROR( MATCH(D1889,Sheet1!$B$25:$B$42) ), 1, MATCH(D1889,Sheet1!$B$25:$B$42))</f>
        <v>13</v>
      </c>
      <c r="D1889" s="83">
        <f>if(U1889, OFFSET(Sheet1!$P$9, 2*B1888-1, 0),T1888)</f>
        <v>6762.152803</v>
      </c>
      <c r="E1889" s="100">
        <f t="array" ref="E1889">index(Sheet1!$C$25:$H$42, C1889,B1889)</f>
        <v>183.1113845</v>
      </c>
      <c r="F1889" s="100">
        <f t="array" ref="F1889">index(Sheet1!$C$25:$H$42, C1889+1,B1889)</f>
        <v>197.1968757</v>
      </c>
      <c r="G1889" s="94">
        <f t="array" ref="G1889">index(Sheet1!$B$25:$B$42, C1889,1)</f>
        <v>6500</v>
      </c>
      <c r="H1889" s="94">
        <f t="array" ref="H1889">index(Sheet1!$B$25:$B$42, C1889+1,1)</f>
        <v>7000</v>
      </c>
      <c r="I1889" s="100">
        <f t="shared" si="17"/>
        <v>190.4964865</v>
      </c>
      <c r="J1889" s="100">
        <f t="array" ref="J1889">index(Sheet1!$F$47:$K$64, C1889,B1889)</f>
        <v>1289.79864</v>
      </c>
      <c r="K1889" s="100">
        <f t="array" ref="K1889">index(Sheet1!$F$47:$K$64, C1889+1,B1889)</f>
        <v>1168.21926</v>
      </c>
      <c r="L1889" s="102">
        <f t="shared" si="18"/>
        <v>1226.05389</v>
      </c>
      <c r="M1889" s="83">
        <f>L1889/( 0.5*Sheet1!$F$18/12)</f>
        <v>1175.715669</v>
      </c>
      <c r="N1889" s="83">
        <f t="shared" si="19"/>
        <v>0.3375583317</v>
      </c>
      <c r="O1889" s="83">
        <f t="shared" si="20"/>
        <v>682.480372</v>
      </c>
      <c r="P1889" s="83">
        <f t="shared" si="21"/>
        <v>0.1959461303</v>
      </c>
      <c r="Q1889" s="83">
        <f t="shared" si="22"/>
        <v>1</v>
      </c>
      <c r="R1889" s="86">
        <f t="shared" si="31"/>
        <v>190.5275768</v>
      </c>
      <c r="S1889" s="83" t="str">
        <f>min(R1889, offset(Sheet1!$K$9,B1889-1,0))</f>
        <v>#DIV/0!</v>
      </c>
      <c r="T1889" s="83">
        <f t="shared" si="30"/>
        <v>6763.256432</v>
      </c>
      <c r="U1889" s="83">
        <f t="shared" si="26"/>
        <v>0</v>
      </c>
      <c r="V1889" s="83" t="str">
        <f t="shared" si="27"/>
        <v>#DIV/0!</v>
      </c>
      <c r="W1889" s="83" t="str">
        <f t="shared" si="28"/>
        <v>#DIV/0!</v>
      </c>
    </row>
    <row r="1890" ht="12.75" customHeight="1">
      <c r="A1890" s="83">
        <f t="shared" si="29"/>
        <v>38.36</v>
      </c>
      <c r="B1890" s="83">
        <f>IF( ISERROR( MATCH(R1889,Sheet1!$K$9:$K$13,1) ), 1,  MATCH(R1889,Sheet1!$K$9:$K$13,1)+1)</f>
        <v>4</v>
      </c>
      <c r="C1890" s="94">
        <f>IF( ISERROR( MATCH(D1890,Sheet1!$B$25:$B$42) ), 1, MATCH(D1890,Sheet1!$B$25:$B$42))</f>
        <v>13</v>
      </c>
      <c r="D1890" s="83">
        <f>if(U1890, OFFSET(Sheet1!$P$9, 2*B1889-1, 0),T1889)</f>
        <v>6763.256432</v>
      </c>
      <c r="E1890" s="100">
        <f t="array" ref="E1890">index(Sheet1!$C$25:$H$42, C1890,B1890)</f>
        <v>183.1113845</v>
      </c>
      <c r="F1890" s="100">
        <f t="array" ref="F1890">index(Sheet1!$C$25:$H$42, C1890+1,B1890)</f>
        <v>197.1968757</v>
      </c>
      <c r="G1890" s="94">
        <f t="array" ref="G1890">index(Sheet1!$B$25:$B$42, C1890,1)</f>
        <v>6500</v>
      </c>
      <c r="H1890" s="94">
        <f t="array" ref="H1890">index(Sheet1!$B$25:$B$42, C1890+1,1)</f>
        <v>7000</v>
      </c>
      <c r="I1890" s="100">
        <f t="shared" si="17"/>
        <v>190.5275768</v>
      </c>
      <c r="J1890" s="100">
        <f t="array" ref="J1890">index(Sheet1!$F$47:$K$64, C1890,B1890)</f>
        <v>1289.79864</v>
      </c>
      <c r="K1890" s="100">
        <f t="array" ref="K1890">index(Sheet1!$F$47:$K$64, C1890+1,B1890)</f>
        <v>1168.21926</v>
      </c>
      <c r="L1890" s="102">
        <f t="shared" si="18"/>
        <v>1225.785532</v>
      </c>
      <c r="M1890" s="83">
        <f>L1890/( 0.5*Sheet1!$F$18/12)</f>
        <v>1175.45833</v>
      </c>
      <c r="N1890" s="83">
        <f t="shared" si="19"/>
        <v>0.3374844474</v>
      </c>
      <c r="O1890" s="83">
        <f t="shared" si="20"/>
        <v>682.703161</v>
      </c>
      <c r="P1890" s="83">
        <f t="shared" si="21"/>
        <v>0.196010095</v>
      </c>
      <c r="Q1890" s="83">
        <f t="shared" si="22"/>
        <v>1</v>
      </c>
      <c r="R1890" s="86">
        <f t="shared" si="31"/>
        <v>190.5586369</v>
      </c>
      <c r="S1890" s="83" t="str">
        <f>min(R1890, offset(Sheet1!$K$9,B1890-1,0))</f>
        <v>#DIV/0!</v>
      </c>
      <c r="T1890" s="83">
        <f t="shared" si="30"/>
        <v>6764.358987</v>
      </c>
      <c r="U1890" s="83">
        <f t="shared" si="26"/>
        <v>0</v>
      </c>
      <c r="V1890" s="83" t="str">
        <f t="shared" si="27"/>
        <v>#DIV/0!</v>
      </c>
      <c r="W1890" s="83" t="str">
        <f t="shared" si="28"/>
        <v>#DIV/0!</v>
      </c>
    </row>
    <row r="1891" ht="12.75" customHeight="1">
      <c r="A1891" s="83">
        <f t="shared" si="29"/>
        <v>38.38</v>
      </c>
      <c r="B1891" s="83">
        <f>IF( ISERROR( MATCH(R1890,Sheet1!$K$9:$K$13,1) ), 1,  MATCH(R1890,Sheet1!$K$9:$K$13,1)+1)</f>
        <v>4</v>
      </c>
      <c r="C1891" s="94">
        <f>IF( ISERROR( MATCH(D1891,Sheet1!$B$25:$B$42) ), 1, MATCH(D1891,Sheet1!$B$25:$B$42))</f>
        <v>13</v>
      </c>
      <c r="D1891" s="83">
        <f>if(U1891, OFFSET(Sheet1!$P$9, 2*B1890-1, 0),T1890)</f>
        <v>6764.358987</v>
      </c>
      <c r="E1891" s="100">
        <f t="array" ref="E1891">index(Sheet1!$C$25:$H$42, C1891,B1891)</f>
        <v>183.1113845</v>
      </c>
      <c r="F1891" s="100">
        <f t="array" ref="F1891">index(Sheet1!$C$25:$H$42, C1891+1,B1891)</f>
        <v>197.1968757</v>
      </c>
      <c r="G1891" s="94">
        <f t="array" ref="G1891">index(Sheet1!$B$25:$B$42, C1891,1)</f>
        <v>6500</v>
      </c>
      <c r="H1891" s="94">
        <f t="array" ref="H1891">index(Sheet1!$B$25:$B$42, C1891+1,1)</f>
        <v>7000</v>
      </c>
      <c r="I1891" s="100">
        <f t="shared" si="17"/>
        <v>190.5586369</v>
      </c>
      <c r="J1891" s="100">
        <f t="array" ref="J1891">index(Sheet1!$F$47:$K$64, C1891,B1891)</f>
        <v>1289.79864</v>
      </c>
      <c r="K1891" s="100">
        <f t="array" ref="K1891">index(Sheet1!$F$47:$K$64, C1891+1,B1891)</f>
        <v>1168.21926</v>
      </c>
      <c r="L1891" s="102">
        <f t="shared" si="18"/>
        <v>1225.517437</v>
      </c>
      <c r="M1891" s="83">
        <f>L1891/( 0.5*Sheet1!$F$18/12)</f>
        <v>1175.201242</v>
      </c>
      <c r="N1891" s="83">
        <f t="shared" si="19"/>
        <v>0.337410635</v>
      </c>
      <c r="O1891" s="83">
        <f t="shared" si="20"/>
        <v>682.9257694</v>
      </c>
      <c r="P1891" s="83">
        <f t="shared" si="21"/>
        <v>0.1960740079</v>
      </c>
      <c r="Q1891" s="83">
        <f t="shared" si="22"/>
        <v>1</v>
      </c>
      <c r="R1891" s="86">
        <f t="shared" si="31"/>
        <v>190.5896667</v>
      </c>
      <c r="S1891" s="83" t="str">
        <f>min(R1891, offset(Sheet1!$K$9,B1891-1,0))</f>
        <v>#DIV/0!</v>
      </c>
      <c r="T1891" s="83">
        <f t="shared" si="30"/>
        <v>6765.460468</v>
      </c>
      <c r="U1891" s="83">
        <f t="shared" si="26"/>
        <v>0</v>
      </c>
      <c r="V1891" s="83" t="str">
        <f t="shared" si="27"/>
        <v>#DIV/0!</v>
      </c>
      <c r="W1891" s="83" t="str">
        <f t="shared" si="28"/>
        <v>#DIV/0!</v>
      </c>
    </row>
    <row r="1892" ht="12.75" customHeight="1">
      <c r="A1892" s="83">
        <f t="shared" si="29"/>
        <v>38.4</v>
      </c>
      <c r="B1892" s="83">
        <f>IF( ISERROR( MATCH(R1891,Sheet1!$K$9:$K$13,1) ), 1,  MATCH(R1891,Sheet1!$K$9:$K$13,1)+1)</f>
        <v>4</v>
      </c>
      <c r="C1892" s="94">
        <f>IF( ISERROR( MATCH(D1892,Sheet1!$B$25:$B$42) ), 1, MATCH(D1892,Sheet1!$B$25:$B$42))</f>
        <v>13</v>
      </c>
      <c r="D1892" s="83">
        <f>if(U1892, OFFSET(Sheet1!$P$9, 2*B1891-1, 0),T1891)</f>
        <v>6765.460468</v>
      </c>
      <c r="E1892" s="100">
        <f t="array" ref="E1892">index(Sheet1!$C$25:$H$42, C1892,B1892)</f>
        <v>183.1113845</v>
      </c>
      <c r="F1892" s="100">
        <f t="array" ref="F1892">index(Sheet1!$C$25:$H$42, C1892+1,B1892)</f>
        <v>197.1968757</v>
      </c>
      <c r="G1892" s="94">
        <f t="array" ref="G1892">index(Sheet1!$B$25:$B$42, C1892,1)</f>
        <v>6500</v>
      </c>
      <c r="H1892" s="94">
        <f t="array" ref="H1892">index(Sheet1!$B$25:$B$42, C1892+1,1)</f>
        <v>7000</v>
      </c>
      <c r="I1892" s="100">
        <f t="shared" si="17"/>
        <v>190.5896667</v>
      </c>
      <c r="J1892" s="100">
        <f t="array" ref="J1892">index(Sheet1!$F$47:$K$64, C1892,B1892)</f>
        <v>1289.79864</v>
      </c>
      <c r="K1892" s="100">
        <f t="array" ref="K1892">index(Sheet1!$F$47:$K$64, C1892+1,B1892)</f>
        <v>1168.21926</v>
      </c>
      <c r="L1892" s="102">
        <f t="shared" si="18"/>
        <v>1225.249602</v>
      </c>
      <c r="M1892" s="83">
        <f>L1892/( 0.5*Sheet1!$F$18/12)</f>
        <v>1174.944403</v>
      </c>
      <c r="N1892" s="83">
        <f t="shared" si="19"/>
        <v>0.3373368945</v>
      </c>
      <c r="O1892" s="83">
        <f t="shared" si="20"/>
        <v>683.1481974</v>
      </c>
      <c r="P1892" s="83">
        <f t="shared" si="21"/>
        <v>0.1961378689</v>
      </c>
      <c r="Q1892" s="83">
        <f t="shared" si="22"/>
        <v>1</v>
      </c>
      <c r="R1892" s="86">
        <f t="shared" si="31"/>
        <v>190.6206663</v>
      </c>
      <c r="S1892" s="83" t="str">
        <f>min(R1892, offset(Sheet1!$K$9,B1892-1,0))</f>
        <v>#DIV/0!</v>
      </c>
      <c r="T1892" s="83">
        <f t="shared" si="30"/>
        <v>6766.560877</v>
      </c>
      <c r="U1892" s="83">
        <f t="shared" si="26"/>
        <v>0</v>
      </c>
      <c r="V1892" s="83" t="str">
        <f t="shared" si="27"/>
        <v>#DIV/0!</v>
      </c>
      <c r="W1892" s="83" t="str">
        <f t="shared" si="28"/>
        <v>#DIV/0!</v>
      </c>
    </row>
    <row r="1893" ht="12.75" customHeight="1">
      <c r="A1893" s="83">
        <f t="shared" si="29"/>
        <v>38.42</v>
      </c>
      <c r="B1893" s="83">
        <f>IF( ISERROR( MATCH(R1892,Sheet1!$K$9:$K$13,1) ), 1,  MATCH(R1892,Sheet1!$K$9:$K$13,1)+1)</f>
        <v>4</v>
      </c>
      <c r="C1893" s="94">
        <f>IF( ISERROR( MATCH(D1893,Sheet1!$B$25:$B$42) ), 1, MATCH(D1893,Sheet1!$B$25:$B$42))</f>
        <v>13</v>
      </c>
      <c r="D1893" s="83">
        <f>if(U1893, OFFSET(Sheet1!$P$9, 2*B1892-1, 0),T1892)</f>
        <v>6766.560877</v>
      </c>
      <c r="E1893" s="100">
        <f t="array" ref="E1893">index(Sheet1!$C$25:$H$42, C1893,B1893)</f>
        <v>183.1113845</v>
      </c>
      <c r="F1893" s="100">
        <f t="array" ref="F1893">index(Sheet1!$C$25:$H$42, C1893+1,B1893)</f>
        <v>197.1968757</v>
      </c>
      <c r="G1893" s="94">
        <f t="array" ref="G1893">index(Sheet1!$B$25:$B$42, C1893,1)</f>
        <v>6500</v>
      </c>
      <c r="H1893" s="94">
        <f t="array" ref="H1893">index(Sheet1!$B$25:$B$42, C1893+1,1)</f>
        <v>7000</v>
      </c>
      <c r="I1893" s="100">
        <f t="shared" si="17"/>
        <v>190.6206663</v>
      </c>
      <c r="J1893" s="100">
        <f t="array" ref="J1893">index(Sheet1!$F$47:$K$64, C1893,B1893)</f>
        <v>1289.79864</v>
      </c>
      <c r="K1893" s="100">
        <f t="array" ref="K1893">index(Sheet1!$F$47:$K$64, C1893+1,B1893)</f>
        <v>1168.21926</v>
      </c>
      <c r="L1893" s="102">
        <f t="shared" si="18"/>
        <v>1224.982028</v>
      </c>
      <c r="M1893" s="83">
        <f>L1893/( 0.5*Sheet1!$F$18/12)</f>
        <v>1174.687815</v>
      </c>
      <c r="N1893" s="83">
        <f t="shared" si="19"/>
        <v>0.3372632257</v>
      </c>
      <c r="O1893" s="83">
        <f t="shared" si="20"/>
        <v>683.370445</v>
      </c>
      <c r="P1893" s="83">
        <f t="shared" si="21"/>
        <v>0.1962016781</v>
      </c>
      <c r="Q1893" s="83">
        <f t="shared" si="22"/>
        <v>1</v>
      </c>
      <c r="R1893" s="86">
        <f t="shared" si="31"/>
        <v>190.6516357</v>
      </c>
      <c r="S1893" s="83" t="str">
        <f>min(R1893, offset(Sheet1!$K$9,B1893-1,0))</f>
        <v>#DIV/0!</v>
      </c>
      <c r="T1893" s="83">
        <f t="shared" si="30"/>
        <v>6767.660215</v>
      </c>
      <c r="U1893" s="83">
        <f t="shared" si="26"/>
        <v>0</v>
      </c>
      <c r="V1893" s="83" t="str">
        <f t="shared" si="27"/>
        <v>#DIV/0!</v>
      </c>
      <c r="W1893" s="83" t="str">
        <f t="shared" si="28"/>
        <v>#DIV/0!</v>
      </c>
    </row>
    <row r="1894" ht="12.75" customHeight="1">
      <c r="A1894" s="83">
        <f t="shared" si="29"/>
        <v>38.44</v>
      </c>
      <c r="B1894" s="83">
        <f>IF( ISERROR( MATCH(R1893,Sheet1!$K$9:$K$13,1) ), 1,  MATCH(R1893,Sheet1!$K$9:$K$13,1)+1)</f>
        <v>4</v>
      </c>
      <c r="C1894" s="94">
        <f>IF( ISERROR( MATCH(D1894,Sheet1!$B$25:$B$42) ), 1, MATCH(D1894,Sheet1!$B$25:$B$42))</f>
        <v>13</v>
      </c>
      <c r="D1894" s="83">
        <f>if(U1894, OFFSET(Sheet1!$P$9, 2*B1893-1, 0),T1893)</f>
        <v>6767.660215</v>
      </c>
      <c r="E1894" s="100">
        <f t="array" ref="E1894">index(Sheet1!$C$25:$H$42, C1894,B1894)</f>
        <v>183.1113845</v>
      </c>
      <c r="F1894" s="100">
        <f t="array" ref="F1894">index(Sheet1!$C$25:$H$42, C1894+1,B1894)</f>
        <v>197.1968757</v>
      </c>
      <c r="G1894" s="94">
        <f t="array" ref="G1894">index(Sheet1!$B$25:$B$42, C1894,1)</f>
        <v>6500</v>
      </c>
      <c r="H1894" s="94">
        <f t="array" ref="H1894">index(Sheet1!$B$25:$B$42, C1894+1,1)</f>
        <v>7000</v>
      </c>
      <c r="I1894" s="100">
        <f t="shared" si="17"/>
        <v>190.6516357</v>
      </c>
      <c r="J1894" s="100">
        <f t="array" ref="J1894">index(Sheet1!$F$47:$K$64, C1894,B1894)</f>
        <v>1289.79864</v>
      </c>
      <c r="K1894" s="100">
        <f t="array" ref="K1894">index(Sheet1!$F$47:$K$64, C1894+1,B1894)</f>
        <v>1168.21926</v>
      </c>
      <c r="L1894" s="102">
        <f t="shared" si="18"/>
        <v>1224.714714</v>
      </c>
      <c r="M1894" s="83">
        <f>L1894/( 0.5*Sheet1!$F$18/12)</f>
        <v>1174.431477</v>
      </c>
      <c r="N1894" s="83">
        <f t="shared" si="19"/>
        <v>0.3371896287</v>
      </c>
      <c r="O1894" s="83">
        <f t="shared" si="20"/>
        <v>683.5925122</v>
      </c>
      <c r="P1894" s="83">
        <f t="shared" si="21"/>
        <v>0.1962654356</v>
      </c>
      <c r="Q1894" s="83">
        <f t="shared" si="22"/>
        <v>1</v>
      </c>
      <c r="R1894" s="86">
        <f t="shared" si="31"/>
        <v>190.682575</v>
      </c>
      <c r="S1894" s="83" t="str">
        <f>min(R1894, offset(Sheet1!$K$9,B1894-1,0))</f>
        <v>#DIV/0!</v>
      </c>
      <c r="T1894" s="83">
        <f t="shared" si="30"/>
        <v>6768.758482</v>
      </c>
      <c r="U1894" s="83">
        <f t="shared" si="26"/>
        <v>0</v>
      </c>
      <c r="V1894" s="83" t="str">
        <f t="shared" si="27"/>
        <v>#DIV/0!</v>
      </c>
      <c r="W1894" s="83" t="str">
        <f t="shared" si="28"/>
        <v>#DIV/0!</v>
      </c>
    </row>
    <row r="1895" ht="12.75" customHeight="1">
      <c r="A1895" s="83">
        <f t="shared" si="29"/>
        <v>38.46</v>
      </c>
      <c r="B1895" s="83">
        <f>IF( ISERROR( MATCH(R1894,Sheet1!$K$9:$K$13,1) ), 1,  MATCH(R1894,Sheet1!$K$9:$K$13,1)+1)</f>
        <v>4</v>
      </c>
      <c r="C1895" s="94">
        <f>IF( ISERROR( MATCH(D1895,Sheet1!$B$25:$B$42) ), 1, MATCH(D1895,Sheet1!$B$25:$B$42))</f>
        <v>13</v>
      </c>
      <c r="D1895" s="83">
        <f>if(U1895, OFFSET(Sheet1!$P$9, 2*B1894-1, 0),T1894)</f>
        <v>6768.758482</v>
      </c>
      <c r="E1895" s="100">
        <f t="array" ref="E1895">index(Sheet1!$C$25:$H$42, C1895,B1895)</f>
        <v>183.1113845</v>
      </c>
      <c r="F1895" s="100">
        <f t="array" ref="F1895">index(Sheet1!$C$25:$H$42, C1895+1,B1895)</f>
        <v>197.1968757</v>
      </c>
      <c r="G1895" s="94">
        <f t="array" ref="G1895">index(Sheet1!$B$25:$B$42, C1895,1)</f>
        <v>6500</v>
      </c>
      <c r="H1895" s="94">
        <f t="array" ref="H1895">index(Sheet1!$B$25:$B$42, C1895+1,1)</f>
        <v>7000</v>
      </c>
      <c r="I1895" s="100">
        <f t="shared" si="17"/>
        <v>190.682575</v>
      </c>
      <c r="J1895" s="100">
        <f t="array" ref="J1895">index(Sheet1!$F$47:$K$64, C1895,B1895)</f>
        <v>1289.79864</v>
      </c>
      <c r="K1895" s="100">
        <f t="array" ref="K1895">index(Sheet1!$F$47:$K$64, C1895+1,B1895)</f>
        <v>1168.21926</v>
      </c>
      <c r="L1895" s="102">
        <f t="shared" si="18"/>
        <v>1224.447661</v>
      </c>
      <c r="M1895" s="83">
        <f>L1895/( 0.5*Sheet1!$F$18/12)</f>
        <v>1174.175388</v>
      </c>
      <c r="N1895" s="83">
        <f t="shared" si="19"/>
        <v>0.3371161033</v>
      </c>
      <c r="O1895" s="83">
        <f t="shared" si="20"/>
        <v>683.8143993</v>
      </c>
      <c r="P1895" s="83">
        <f t="shared" si="21"/>
        <v>0.1963291413</v>
      </c>
      <c r="Q1895" s="83">
        <f t="shared" si="22"/>
        <v>1</v>
      </c>
      <c r="R1895" s="86">
        <f t="shared" si="31"/>
        <v>190.7134841</v>
      </c>
      <c r="S1895" s="83" t="str">
        <f>min(R1895, offset(Sheet1!$K$9,B1895-1,0))</f>
        <v>#DIV/0!</v>
      </c>
      <c r="T1895" s="83">
        <f t="shared" si="30"/>
        <v>6769.85568</v>
      </c>
      <c r="U1895" s="83">
        <f t="shared" si="26"/>
        <v>0</v>
      </c>
      <c r="V1895" s="83" t="str">
        <f t="shared" si="27"/>
        <v>#DIV/0!</v>
      </c>
      <c r="W1895" s="83" t="str">
        <f t="shared" si="28"/>
        <v>#DIV/0!</v>
      </c>
    </row>
    <row r="1896" ht="12.75" customHeight="1">
      <c r="A1896" s="83">
        <f t="shared" si="29"/>
        <v>38.48</v>
      </c>
      <c r="B1896" s="83">
        <f>IF( ISERROR( MATCH(R1895,Sheet1!$K$9:$K$13,1) ), 1,  MATCH(R1895,Sheet1!$K$9:$K$13,1)+1)</f>
        <v>4</v>
      </c>
      <c r="C1896" s="94">
        <f>IF( ISERROR( MATCH(D1896,Sheet1!$B$25:$B$42) ), 1, MATCH(D1896,Sheet1!$B$25:$B$42))</f>
        <v>13</v>
      </c>
      <c r="D1896" s="83">
        <f>if(U1896, OFFSET(Sheet1!$P$9, 2*B1895-1, 0),T1895)</f>
        <v>6769.85568</v>
      </c>
      <c r="E1896" s="100">
        <f t="array" ref="E1896">index(Sheet1!$C$25:$H$42, C1896,B1896)</f>
        <v>183.1113845</v>
      </c>
      <c r="F1896" s="100">
        <f t="array" ref="F1896">index(Sheet1!$C$25:$H$42, C1896+1,B1896)</f>
        <v>197.1968757</v>
      </c>
      <c r="G1896" s="94">
        <f t="array" ref="G1896">index(Sheet1!$B$25:$B$42, C1896,1)</f>
        <v>6500</v>
      </c>
      <c r="H1896" s="94">
        <f t="array" ref="H1896">index(Sheet1!$B$25:$B$42, C1896+1,1)</f>
        <v>7000</v>
      </c>
      <c r="I1896" s="100">
        <f t="shared" si="17"/>
        <v>190.7134841</v>
      </c>
      <c r="J1896" s="100">
        <f t="array" ref="J1896">index(Sheet1!$F$47:$K$64, C1896,B1896)</f>
        <v>1289.79864</v>
      </c>
      <c r="K1896" s="100">
        <f t="array" ref="K1896">index(Sheet1!$F$47:$K$64, C1896+1,B1896)</f>
        <v>1168.21926</v>
      </c>
      <c r="L1896" s="102">
        <f t="shared" si="18"/>
        <v>1224.180868</v>
      </c>
      <c r="M1896" s="83">
        <f>L1896/( 0.5*Sheet1!$F$18/12)</f>
        <v>1173.919548</v>
      </c>
      <c r="N1896" s="83">
        <f t="shared" si="19"/>
        <v>0.3370426495</v>
      </c>
      <c r="O1896" s="83">
        <f t="shared" si="20"/>
        <v>684.0361063</v>
      </c>
      <c r="P1896" s="83">
        <f t="shared" si="21"/>
        <v>0.1963927954</v>
      </c>
      <c r="Q1896" s="83">
        <f t="shared" si="22"/>
        <v>1</v>
      </c>
      <c r="R1896" s="86">
        <f t="shared" si="31"/>
        <v>190.7443631</v>
      </c>
      <c r="S1896" s="83" t="str">
        <f>min(R1896, offset(Sheet1!$K$9,B1896-1,0))</f>
        <v>#DIV/0!</v>
      </c>
      <c r="T1896" s="83">
        <f t="shared" si="30"/>
        <v>6770.951809</v>
      </c>
      <c r="U1896" s="83">
        <f t="shared" si="26"/>
        <v>0</v>
      </c>
      <c r="V1896" s="83" t="str">
        <f t="shared" si="27"/>
        <v>#DIV/0!</v>
      </c>
      <c r="W1896" s="83" t="str">
        <f t="shared" si="28"/>
        <v>#DIV/0!</v>
      </c>
    </row>
    <row r="1897" ht="12.75" customHeight="1">
      <c r="A1897" s="83">
        <f t="shared" si="29"/>
        <v>38.5</v>
      </c>
      <c r="B1897" s="83">
        <f>IF( ISERROR( MATCH(R1896,Sheet1!$K$9:$K$13,1) ), 1,  MATCH(R1896,Sheet1!$K$9:$K$13,1)+1)</f>
        <v>4</v>
      </c>
      <c r="C1897" s="94">
        <f>IF( ISERROR( MATCH(D1897,Sheet1!$B$25:$B$42) ), 1, MATCH(D1897,Sheet1!$B$25:$B$42))</f>
        <v>13</v>
      </c>
      <c r="D1897" s="83">
        <f>if(U1897, OFFSET(Sheet1!$P$9, 2*B1896-1, 0),T1896)</f>
        <v>6770.951809</v>
      </c>
      <c r="E1897" s="100">
        <f t="array" ref="E1897">index(Sheet1!$C$25:$H$42, C1897,B1897)</f>
        <v>183.1113845</v>
      </c>
      <c r="F1897" s="100">
        <f t="array" ref="F1897">index(Sheet1!$C$25:$H$42, C1897+1,B1897)</f>
        <v>197.1968757</v>
      </c>
      <c r="G1897" s="94">
        <f t="array" ref="G1897">index(Sheet1!$B$25:$B$42, C1897,1)</f>
        <v>6500</v>
      </c>
      <c r="H1897" s="94">
        <f t="array" ref="H1897">index(Sheet1!$B$25:$B$42, C1897+1,1)</f>
        <v>7000</v>
      </c>
      <c r="I1897" s="100">
        <f t="shared" si="17"/>
        <v>190.7443631</v>
      </c>
      <c r="J1897" s="100">
        <f t="array" ref="J1897">index(Sheet1!$F$47:$K$64, C1897,B1897)</f>
        <v>1289.79864</v>
      </c>
      <c r="K1897" s="100">
        <f t="array" ref="K1897">index(Sheet1!$F$47:$K$64, C1897+1,B1897)</f>
        <v>1168.21926</v>
      </c>
      <c r="L1897" s="102">
        <f t="shared" si="18"/>
        <v>1223.914334</v>
      </c>
      <c r="M1897" s="83">
        <f>L1897/( 0.5*Sheet1!$F$18/12)</f>
        <v>1173.663958</v>
      </c>
      <c r="N1897" s="83">
        <f t="shared" si="19"/>
        <v>0.3369692673</v>
      </c>
      <c r="O1897" s="83">
        <f t="shared" si="20"/>
        <v>684.2576332</v>
      </c>
      <c r="P1897" s="83">
        <f t="shared" si="21"/>
        <v>0.1964563977</v>
      </c>
      <c r="Q1897" s="83">
        <f t="shared" si="22"/>
        <v>1</v>
      </c>
      <c r="R1897" s="86">
        <f t="shared" si="31"/>
        <v>190.7752121</v>
      </c>
      <c r="S1897" s="83" t="str">
        <f>min(R1897, offset(Sheet1!$K$9,B1897-1,0))</f>
        <v>#DIV/0!</v>
      </c>
      <c r="T1897" s="83">
        <f t="shared" si="30"/>
        <v>6772.04687</v>
      </c>
      <c r="U1897" s="83">
        <f t="shared" si="26"/>
        <v>0</v>
      </c>
      <c r="V1897" s="83" t="str">
        <f t="shared" si="27"/>
        <v>#DIV/0!</v>
      </c>
      <c r="W1897" s="83" t="str">
        <f t="shared" si="28"/>
        <v>#DIV/0!</v>
      </c>
    </row>
    <row r="1898" ht="12.75" customHeight="1">
      <c r="A1898" s="83">
        <f t="shared" si="29"/>
        <v>38.52</v>
      </c>
      <c r="B1898" s="83">
        <f>IF( ISERROR( MATCH(R1897,Sheet1!$K$9:$K$13,1) ), 1,  MATCH(R1897,Sheet1!$K$9:$K$13,1)+1)</f>
        <v>4</v>
      </c>
      <c r="C1898" s="94">
        <f>IF( ISERROR( MATCH(D1898,Sheet1!$B$25:$B$42) ), 1, MATCH(D1898,Sheet1!$B$25:$B$42))</f>
        <v>13</v>
      </c>
      <c r="D1898" s="83">
        <f>if(U1898, OFFSET(Sheet1!$P$9, 2*B1897-1, 0),T1897)</f>
        <v>6772.04687</v>
      </c>
      <c r="E1898" s="100">
        <f t="array" ref="E1898">index(Sheet1!$C$25:$H$42, C1898,B1898)</f>
        <v>183.1113845</v>
      </c>
      <c r="F1898" s="100">
        <f t="array" ref="F1898">index(Sheet1!$C$25:$H$42, C1898+1,B1898)</f>
        <v>197.1968757</v>
      </c>
      <c r="G1898" s="94">
        <f t="array" ref="G1898">index(Sheet1!$B$25:$B$42, C1898,1)</f>
        <v>6500</v>
      </c>
      <c r="H1898" s="94">
        <f t="array" ref="H1898">index(Sheet1!$B$25:$B$42, C1898+1,1)</f>
        <v>7000</v>
      </c>
      <c r="I1898" s="100">
        <f t="shared" si="17"/>
        <v>190.7752121</v>
      </c>
      <c r="J1898" s="100">
        <f t="array" ref="J1898">index(Sheet1!$F$47:$K$64, C1898,B1898)</f>
        <v>1289.79864</v>
      </c>
      <c r="K1898" s="100">
        <f t="array" ref="K1898">index(Sheet1!$F$47:$K$64, C1898+1,B1898)</f>
        <v>1168.21926</v>
      </c>
      <c r="L1898" s="102">
        <f t="shared" si="18"/>
        <v>1223.64806</v>
      </c>
      <c r="M1898" s="83">
        <f>L1898/( 0.5*Sheet1!$F$18/12)</f>
        <v>1173.408617</v>
      </c>
      <c r="N1898" s="83">
        <f t="shared" si="19"/>
        <v>0.3368959565</v>
      </c>
      <c r="O1898" s="83">
        <f t="shared" si="20"/>
        <v>684.4789802</v>
      </c>
      <c r="P1898" s="83">
        <f t="shared" si="21"/>
        <v>0.1965199484</v>
      </c>
      <c r="Q1898" s="83">
        <f t="shared" si="22"/>
        <v>1</v>
      </c>
      <c r="R1898" s="86">
        <f t="shared" si="31"/>
        <v>190.806031</v>
      </c>
      <c r="S1898" s="83" t="str">
        <f>min(R1898, offset(Sheet1!$K$9,B1898-1,0))</f>
        <v>#DIV/0!</v>
      </c>
      <c r="T1898" s="83">
        <f t="shared" si="30"/>
        <v>6773.140865</v>
      </c>
      <c r="U1898" s="83">
        <f t="shared" si="26"/>
        <v>0</v>
      </c>
      <c r="V1898" s="83" t="str">
        <f t="shared" si="27"/>
        <v>#DIV/0!</v>
      </c>
      <c r="W1898" s="83" t="str">
        <f t="shared" si="28"/>
        <v>#DIV/0!</v>
      </c>
    </row>
    <row r="1899" ht="12.75" customHeight="1">
      <c r="A1899" s="83">
        <f t="shared" si="29"/>
        <v>38.54</v>
      </c>
      <c r="B1899" s="83">
        <f>IF( ISERROR( MATCH(R1898,Sheet1!$K$9:$K$13,1) ), 1,  MATCH(R1898,Sheet1!$K$9:$K$13,1)+1)</f>
        <v>4</v>
      </c>
      <c r="C1899" s="94">
        <f>IF( ISERROR( MATCH(D1899,Sheet1!$B$25:$B$42) ), 1, MATCH(D1899,Sheet1!$B$25:$B$42))</f>
        <v>13</v>
      </c>
      <c r="D1899" s="83">
        <f>if(U1899, OFFSET(Sheet1!$P$9, 2*B1898-1, 0),T1898)</f>
        <v>6773.140865</v>
      </c>
      <c r="E1899" s="100">
        <f t="array" ref="E1899">index(Sheet1!$C$25:$H$42, C1899,B1899)</f>
        <v>183.1113845</v>
      </c>
      <c r="F1899" s="100">
        <f t="array" ref="F1899">index(Sheet1!$C$25:$H$42, C1899+1,B1899)</f>
        <v>197.1968757</v>
      </c>
      <c r="G1899" s="94">
        <f t="array" ref="G1899">index(Sheet1!$B$25:$B$42, C1899,1)</f>
        <v>6500</v>
      </c>
      <c r="H1899" s="94">
        <f t="array" ref="H1899">index(Sheet1!$B$25:$B$42, C1899+1,1)</f>
        <v>7000</v>
      </c>
      <c r="I1899" s="100">
        <f t="shared" si="17"/>
        <v>190.806031</v>
      </c>
      <c r="J1899" s="100">
        <f t="array" ref="J1899">index(Sheet1!$F$47:$K$64, C1899,B1899)</f>
        <v>1289.79864</v>
      </c>
      <c r="K1899" s="100">
        <f t="array" ref="K1899">index(Sheet1!$F$47:$K$64, C1899+1,B1899)</f>
        <v>1168.21926</v>
      </c>
      <c r="L1899" s="102">
        <f t="shared" si="18"/>
        <v>1223.382046</v>
      </c>
      <c r="M1899" s="83">
        <f>L1899/( 0.5*Sheet1!$F$18/12)</f>
        <v>1173.153524</v>
      </c>
      <c r="N1899" s="83">
        <f t="shared" si="19"/>
        <v>0.3368227172</v>
      </c>
      <c r="O1899" s="83">
        <f t="shared" si="20"/>
        <v>684.7001473</v>
      </c>
      <c r="P1899" s="83">
        <f t="shared" si="21"/>
        <v>0.1965834474</v>
      </c>
      <c r="Q1899" s="83">
        <f t="shared" si="22"/>
        <v>1</v>
      </c>
      <c r="R1899" s="86">
        <f t="shared" si="31"/>
        <v>190.8368199</v>
      </c>
      <c r="S1899" s="83" t="str">
        <f>min(R1899, offset(Sheet1!$K$9,B1899-1,0))</f>
        <v>#DIV/0!</v>
      </c>
      <c r="T1899" s="83">
        <f t="shared" si="30"/>
        <v>6774.233795</v>
      </c>
      <c r="U1899" s="83">
        <f t="shared" si="26"/>
        <v>0</v>
      </c>
      <c r="V1899" s="83" t="str">
        <f t="shared" si="27"/>
        <v>#DIV/0!</v>
      </c>
      <c r="W1899" s="83" t="str">
        <f t="shared" si="28"/>
        <v>#DIV/0!</v>
      </c>
    </row>
    <row r="1900" ht="12.75" customHeight="1">
      <c r="A1900" s="83">
        <f t="shared" si="29"/>
        <v>38.56</v>
      </c>
      <c r="B1900" s="83">
        <f>IF( ISERROR( MATCH(R1899,Sheet1!$K$9:$K$13,1) ), 1,  MATCH(R1899,Sheet1!$K$9:$K$13,1)+1)</f>
        <v>4</v>
      </c>
      <c r="C1900" s="94">
        <f>IF( ISERROR( MATCH(D1900,Sheet1!$B$25:$B$42) ), 1, MATCH(D1900,Sheet1!$B$25:$B$42))</f>
        <v>13</v>
      </c>
      <c r="D1900" s="83">
        <f>if(U1900, OFFSET(Sheet1!$P$9, 2*B1899-1, 0),T1899)</f>
        <v>6774.233795</v>
      </c>
      <c r="E1900" s="100">
        <f t="array" ref="E1900">index(Sheet1!$C$25:$H$42, C1900,B1900)</f>
        <v>183.1113845</v>
      </c>
      <c r="F1900" s="100">
        <f t="array" ref="F1900">index(Sheet1!$C$25:$H$42, C1900+1,B1900)</f>
        <v>197.1968757</v>
      </c>
      <c r="G1900" s="94">
        <f t="array" ref="G1900">index(Sheet1!$B$25:$B$42, C1900,1)</f>
        <v>6500</v>
      </c>
      <c r="H1900" s="94">
        <f t="array" ref="H1900">index(Sheet1!$B$25:$B$42, C1900+1,1)</f>
        <v>7000</v>
      </c>
      <c r="I1900" s="100">
        <f t="shared" si="17"/>
        <v>190.8368199</v>
      </c>
      <c r="J1900" s="100">
        <f t="array" ref="J1900">index(Sheet1!$F$47:$K$64, C1900,B1900)</f>
        <v>1289.79864</v>
      </c>
      <c r="K1900" s="100">
        <f t="array" ref="K1900">index(Sheet1!$F$47:$K$64, C1900+1,B1900)</f>
        <v>1168.21926</v>
      </c>
      <c r="L1900" s="102">
        <f t="shared" si="18"/>
        <v>1223.11629</v>
      </c>
      <c r="M1900" s="83">
        <f>L1900/( 0.5*Sheet1!$F$18/12)</f>
        <v>1172.89868</v>
      </c>
      <c r="N1900" s="83">
        <f t="shared" si="19"/>
        <v>0.3367495492</v>
      </c>
      <c r="O1900" s="83">
        <f t="shared" si="20"/>
        <v>684.9211347</v>
      </c>
      <c r="P1900" s="83">
        <f t="shared" si="21"/>
        <v>0.1966468948</v>
      </c>
      <c r="Q1900" s="83">
        <f t="shared" si="22"/>
        <v>1</v>
      </c>
      <c r="R1900" s="86">
        <f t="shared" si="31"/>
        <v>190.8675788</v>
      </c>
      <c r="S1900" s="83" t="str">
        <f>min(R1900, offset(Sheet1!$K$9,B1900-1,0))</f>
        <v>#DIV/0!</v>
      </c>
      <c r="T1900" s="83">
        <f t="shared" si="30"/>
        <v>6775.32566</v>
      </c>
      <c r="U1900" s="83">
        <f t="shared" si="26"/>
        <v>0</v>
      </c>
      <c r="V1900" s="83" t="str">
        <f t="shared" si="27"/>
        <v>#DIV/0!</v>
      </c>
      <c r="W1900" s="83" t="str">
        <f t="shared" si="28"/>
        <v>#DIV/0!</v>
      </c>
    </row>
    <row r="1901" ht="12.75" customHeight="1">
      <c r="A1901" s="83">
        <f t="shared" si="29"/>
        <v>38.58</v>
      </c>
      <c r="B1901" s="83">
        <f>IF( ISERROR( MATCH(R1900,Sheet1!$K$9:$K$13,1) ), 1,  MATCH(R1900,Sheet1!$K$9:$K$13,1)+1)</f>
        <v>4</v>
      </c>
      <c r="C1901" s="94">
        <f>IF( ISERROR( MATCH(D1901,Sheet1!$B$25:$B$42) ), 1, MATCH(D1901,Sheet1!$B$25:$B$42))</f>
        <v>13</v>
      </c>
      <c r="D1901" s="83">
        <f>if(U1901, OFFSET(Sheet1!$P$9, 2*B1900-1, 0),T1900)</f>
        <v>6775.32566</v>
      </c>
      <c r="E1901" s="100">
        <f t="array" ref="E1901">index(Sheet1!$C$25:$H$42, C1901,B1901)</f>
        <v>183.1113845</v>
      </c>
      <c r="F1901" s="100">
        <f t="array" ref="F1901">index(Sheet1!$C$25:$H$42, C1901+1,B1901)</f>
        <v>197.1968757</v>
      </c>
      <c r="G1901" s="94">
        <f t="array" ref="G1901">index(Sheet1!$B$25:$B$42, C1901,1)</f>
        <v>6500</v>
      </c>
      <c r="H1901" s="94">
        <f t="array" ref="H1901">index(Sheet1!$B$25:$B$42, C1901+1,1)</f>
        <v>7000</v>
      </c>
      <c r="I1901" s="100">
        <f t="shared" si="17"/>
        <v>190.8675788</v>
      </c>
      <c r="J1901" s="100">
        <f t="array" ref="J1901">index(Sheet1!$F$47:$K$64, C1901,B1901)</f>
        <v>1289.79864</v>
      </c>
      <c r="K1901" s="100">
        <f t="array" ref="K1901">index(Sheet1!$F$47:$K$64, C1901+1,B1901)</f>
        <v>1168.21926</v>
      </c>
      <c r="L1901" s="102">
        <f t="shared" si="18"/>
        <v>1222.850794</v>
      </c>
      <c r="M1901" s="83">
        <f>L1901/( 0.5*Sheet1!$F$18/12)</f>
        <v>1172.644084</v>
      </c>
      <c r="N1901" s="83">
        <f t="shared" si="19"/>
        <v>0.3366764524</v>
      </c>
      <c r="O1901" s="83">
        <f t="shared" si="20"/>
        <v>685.1419424</v>
      </c>
      <c r="P1901" s="83">
        <f t="shared" si="21"/>
        <v>0.1967102907</v>
      </c>
      <c r="Q1901" s="83">
        <f t="shared" si="22"/>
        <v>1</v>
      </c>
      <c r="R1901" s="86">
        <f t="shared" si="31"/>
        <v>190.8983077</v>
      </c>
      <c r="S1901" s="83" t="str">
        <f>min(R1901, offset(Sheet1!$K$9,B1901-1,0))</f>
        <v>#DIV/0!</v>
      </c>
      <c r="T1901" s="83">
        <f t="shared" si="30"/>
        <v>6776.416461</v>
      </c>
      <c r="U1901" s="83">
        <f t="shared" si="26"/>
        <v>0</v>
      </c>
      <c r="V1901" s="83" t="str">
        <f t="shared" si="27"/>
        <v>#DIV/0!</v>
      </c>
      <c r="W1901" s="83" t="str">
        <f t="shared" si="28"/>
        <v>#DIV/0!</v>
      </c>
    </row>
    <row r="1902" ht="12.75" customHeight="1">
      <c r="A1902" s="83">
        <f t="shared" si="29"/>
        <v>38.6</v>
      </c>
      <c r="B1902" s="83">
        <f>IF( ISERROR( MATCH(R1901,Sheet1!$K$9:$K$13,1) ), 1,  MATCH(R1901,Sheet1!$K$9:$K$13,1)+1)</f>
        <v>4</v>
      </c>
      <c r="C1902" s="94">
        <f>IF( ISERROR( MATCH(D1902,Sheet1!$B$25:$B$42) ), 1, MATCH(D1902,Sheet1!$B$25:$B$42))</f>
        <v>13</v>
      </c>
      <c r="D1902" s="83">
        <f>if(U1902, OFFSET(Sheet1!$P$9, 2*B1901-1, 0),T1901)</f>
        <v>6776.416461</v>
      </c>
      <c r="E1902" s="100">
        <f t="array" ref="E1902">index(Sheet1!$C$25:$H$42, C1902,B1902)</f>
        <v>183.1113845</v>
      </c>
      <c r="F1902" s="100">
        <f t="array" ref="F1902">index(Sheet1!$C$25:$H$42, C1902+1,B1902)</f>
        <v>197.1968757</v>
      </c>
      <c r="G1902" s="94">
        <f t="array" ref="G1902">index(Sheet1!$B$25:$B$42, C1902,1)</f>
        <v>6500</v>
      </c>
      <c r="H1902" s="94">
        <f t="array" ref="H1902">index(Sheet1!$B$25:$B$42, C1902+1,1)</f>
        <v>7000</v>
      </c>
      <c r="I1902" s="100">
        <f t="shared" si="17"/>
        <v>190.8983077</v>
      </c>
      <c r="J1902" s="100">
        <f t="array" ref="J1902">index(Sheet1!$F$47:$K$64, C1902,B1902)</f>
        <v>1289.79864</v>
      </c>
      <c r="K1902" s="100">
        <f t="array" ref="K1902">index(Sheet1!$F$47:$K$64, C1902+1,B1902)</f>
        <v>1168.21926</v>
      </c>
      <c r="L1902" s="102">
        <f t="shared" si="18"/>
        <v>1222.585556</v>
      </c>
      <c r="M1902" s="83">
        <f>L1902/( 0.5*Sheet1!$F$18/12)</f>
        <v>1172.389736</v>
      </c>
      <c r="N1902" s="83">
        <f t="shared" si="19"/>
        <v>0.3366034269</v>
      </c>
      <c r="O1902" s="83">
        <f t="shared" si="20"/>
        <v>685.3625705</v>
      </c>
      <c r="P1902" s="83">
        <f t="shared" si="21"/>
        <v>0.1967736349</v>
      </c>
      <c r="Q1902" s="83">
        <f t="shared" si="22"/>
        <v>1</v>
      </c>
      <c r="R1902" s="86">
        <f t="shared" si="31"/>
        <v>190.9290067</v>
      </c>
      <c r="S1902" s="83" t="str">
        <f>min(R1902, offset(Sheet1!$K$9,B1902-1,0))</f>
        <v>#DIV/0!</v>
      </c>
      <c r="T1902" s="83">
        <f t="shared" si="30"/>
        <v>6777.506199</v>
      </c>
      <c r="U1902" s="83">
        <f t="shared" si="26"/>
        <v>0</v>
      </c>
      <c r="V1902" s="83" t="str">
        <f t="shared" si="27"/>
        <v>#DIV/0!</v>
      </c>
      <c r="W1902" s="83" t="str">
        <f t="shared" si="28"/>
        <v>#DIV/0!</v>
      </c>
    </row>
    <row r="1903" ht="12.75" customHeight="1">
      <c r="A1903" s="83">
        <f t="shared" si="29"/>
        <v>38.62</v>
      </c>
      <c r="B1903" s="83">
        <f>IF( ISERROR( MATCH(R1902,Sheet1!$K$9:$K$13,1) ), 1,  MATCH(R1902,Sheet1!$K$9:$K$13,1)+1)</f>
        <v>4</v>
      </c>
      <c r="C1903" s="94">
        <f>IF( ISERROR( MATCH(D1903,Sheet1!$B$25:$B$42) ), 1, MATCH(D1903,Sheet1!$B$25:$B$42))</f>
        <v>13</v>
      </c>
      <c r="D1903" s="83">
        <f>if(U1903, OFFSET(Sheet1!$P$9, 2*B1902-1, 0),T1902)</f>
        <v>6777.506199</v>
      </c>
      <c r="E1903" s="100">
        <f t="array" ref="E1903">index(Sheet1!$C$25:$H$42, C1903,B1903)</f>
        <v>183.1113845</v>
      </c>
      <c r="F1903" s="100">
        <f t="array" ref="F1903">index(Sheet1!$C$25:$H$42, C1903+1,B1903)</f>
        <v>197.1968757</v>
      </c>
      <c r="G1903" s="94">
        <f t="array" ref="G1903">index(Sheet1!$B$25:$B$42, C1903,1)</f>
        <v>6500</v>
      </c>
      <c r="H1903" s="94">
        <f t="array" ref="H1903">index(Sheet1!$B$25:$B$42, C1903+1,1)</f>
        <v>7000</v>
      </c>
      <c r="I1903" s="100">
        <f t="shared" si="17"/>
        <v>190.9290067</v>
      </c>
      <c r="J1903" s="100">
        <f t="array" ref="J1903">index(Sheet1!$F$47:$K$64, C1903,B1903)</f>
        <v>1289.79864</v>
      </c>
      <c r="K1903" s="100">
        <f t="array" ref="K1903">index(Sheet1!$F$47:$K$64, C1903+1,B1903)</f>
        <v>1168.21926</v>
      </c>
      <c r="L1903" s="102">
        <f t="shared" si="18"/>
        <v>1222.320577</v>
      </c>
      <c r="M1903" s="83">
        <f>L1903/( 0.5*Sheet1!$F$18/12)</f>
        <v>1172.135636</v>
      </c>
      <c r="N1903" s="83">
        <f t="shared" si="19"/>
        <v>0.3365304725</v>
      </c>
      <c r="O1903" s="83">
        <f t="shared" si="20"/>
        <v>685.5830191</v>
      </c>
      <c r="P1903" s="83">
        <f t="shared" si="21"/>
        <v>0.1968369277</v>
      </c>
      <c r="Q1903" s="83">
        <f t="shared" si="22"/>
        <v>1</v>
      </c>
      <c r="R1903" s="86">
        <f t="shared" si="31"/>
        <v>190.9596758</v>
      </c>
      <c r="S1903" s="83" t="str">
        <f>min(R1903, offset(Sheet1!$K$9,B1903-1,0))</f>
        <v>#DIV/0!</v>
      </c>
      <c r="T1903" s="83">
        <f t="shared" si="30"/>
        <v>6778.594875</v>
      </c>
      <c r="U1903" s="83">
        <f t="shared" si="26"/>
        <v>0</v>
      </c>
      <c r="V1903" s="83" t="str">
        <f t="shared" si="27"/>
        <v>#DIV/0!</v>
      </c>
      <c r="W1903" s="83" t="str">
        <f t="shared" si="28"/>
        <v>#DIV/0!</v>
      </c>
    </row>
    <row r="1904" ht="12.75" customHeight="1">
      <c r="A1904" s="83">
        <f t="shared" si="29"/>
        <v>38.64</v>
      </c>
      <c r="B1904" s="83">
        <f>IF( ISERROR( MATCH(R1903,Sheet1!$K$9:$K$13,1) ), 1,  MATCH(R1903,Sheet1!$K$9:$K$13,1)+1)</f>
        <v>4</v>
      </c>
      <c r="C1904" s="94">
        <f>IF( ISERROR( MATCH(D1904,Sheet1!$B$25:$B$42) ), 1, MATCH(D1904,Sheet1!$B$25:$B$42))</f>
        <v>13</v>
      </c>
      <c r="D1904" s="83">
        <f>if(U1904, OFFSET(Sheet1!$P$9, 2*B1903-1, 0),T1903)</f>
        <v>6778.594875</v>
      </c>
      <c r="E1904" s="100">
        <f t="array" ref="E1904">index(Sheet1!$C$25:$H$42, C1904,B1904)</f>
        <v>183.1113845</v>
      </c>
      <c r="F1904" s="100">
        <f t="array" ref="F1904">index(Sheet1!$C$25:$H$42, C1904+1,B1904)</f>
        <v>197.1968757</v>
      </c>
      <c r="G1904" s="94">
        <f t="array" ref="G1904">index(Sheet1!$B$25:$B$42, C1904,1)</f>
        <v>6500</v>
      </c>
      <c r="H1904" s="94">
        <f t="array" ref="H1904">index(Sheet1!$B$25:$B$42, C1904+1,1)</f>
        <v>7000</v>
      </c>
      <c r="I1904" s="100">
        <f t="shared" si="17"/>
        <v>190.9596758</v>
      </c>
      <c r="J1904" s="100">
        <f t="array" ref="J1904">index(Sheet1!$F$47:$K$64, C1904,B1904)</f>
        <v>1289.79864</v>
      </c>
      <c r="K1904" s="100">
        <f t="array" ref="K1904">index(Sheet1!$F$47:$K$64, C1904+1,B1904)</f>
        <v>1168.21926</v>
      </c>
      <c r="L1904" s="102">
        <f t="shared" si="18"/>
        <v>1222.055856</v>
      </c>
      <c r="M1904" s="83">
        <f>L1904/( 0.5*Sheet1!$F$18/12)</f>
        <v>1171.881783</v>
      </c>
      <c r="N1904" s="83">
        <f t="shared" si="19"/>
        <v>0.3364575892</v>
      </c>
      <c r="O1904" s="83">
        <f t="shared" si="20"/>
        <v>685.8032883</v>
      </c>
      <c r="P1904" s="83">
        <f t="shared" si="21"/>
        <v>0.1969001689</v>
      </c>
      <c r="Q1904" s="83">
        <f t="shared" si="22"/>
        <v>1</v>
      </c>
      <c r="R1904" s="86">
        <f t="shared" si="31"/>
        <v>190.990315</v>
      </c>
      <c r="S1904" s="83" t="str">
        <f>min(R1904, offset(Sheet1!$K$9,B1904-1,0))</f>
        <v>#DIV/0!</v>
      </c>
      <c r="T1904" s="83">
        <f t="shared" si="30"/>
        <v>6779.682491</v>
      </c>
      <c r="U1904" s="83">
        <f t="shared" si="26"/>
        <v>0</v>
      </c>
      <c r="V1904" s="83" t="str">
        <f t="shared" si="27"/>
        <v>#DIV/0!</v>
      </c>
      <c r="W1904" s="83" t="str">
        <f t="shared" si="28"/>
        <v>#DIV/0!</v>
      </c>
    </row>
    <row r="1905" ht="12.75" customHeight="1">
      <c r="A1905" s="83">
        <f t="shared" si="29"/>
        <v>38.66</v>
      </c>
      <c r="B1905" s="83">
        <f>IF( ISERROR( MATCH(R1904,Sheet1!$K$9:$K$13,1) ), 1,  MATCH(R1904,Sheet1!$K$9:$K$13,1)+1)</f>
        <v>4</v>
      </c>
      <c r="C1905" s="94">
        <f>IF( ISERROR( MATCH(D1905,Sheet1!$B$25:$B$42) ), 1, MATCH(D1905,Sheet1!$B$25:$B$42))</f>
        <v>13</v>
      </c>
      <c r="D1905" s="83">
        <f>if(U1905, OFFSET(Sheet1!$P$9, 2*B1904-1, 0),T1904)</f>
        <v>6779.682491</v>
      </c>
      <c r="E1905" s="100">
        <f t="array" ref="E1905">index(Sheet1!$C$25:$H$42, C1905,B1905)</f>
        <v>183.1113845</v>
      </c>
      <c r="F1905" s="100">
        <f t="array" ref="F1905">index(Sheet1!$C$25:$H$42, C1905+1,B1905)</f>
        <v>197.1968757</v>
      </c>
      <c r="G1905" s="94">
        <f t="array" ref="G1905">index(Sheet1!$B$25:$B$42, C1905,1)</f>
        <v>6500</v>
      </c>
      <c r="H1905" s="94">
        <f t="array" ref="H1905">index(Sheet1!$B$25:$B$42, C1905+1,1)</f>
        <v>7000</v>
      </c>
      <c r="I1905" s="100">
        <f t="shared" si="17"/>
        <v>190.990315</v>
      </c>
      <c r="J1905" s="100">
        <f t="array" ref="J1905">index(Sheet1!$F$47:$K$64, C1905,B1905)</f>
        <v>1289.79864</v>
      </c>
      <c r="K1905" s="100">
        <f t="array" ref="K1905">index(Sheet1!$F$47:$K$64, C1905+1,B1905)</f>
        <v>1168.21926</v>
      </c>
      <c r="L1905" s="102">
        <f t="shared" si="18"/>
        <v>1221.791392</v>
      </c>
      <c r="M1905" s="83">
        <f>L1905/( 0.5*Sheet1!$F$18/12)</f>
        <v>1171.628178</v>
      </c>
      <c r="N1905" s="83">
        <f t="shared" si="19"/>
        <v>0.3363847769</v>
      </c>
      <c r="O1905" s="83">
        <f t="shared" si="20"/>
        <v>686.0233782</v>
      </c>
      <c r="P1905" s="83">
        <f t="shared" si="21"/>
        <v>0.1969633587</v>
      </c>
      <c r="Q1905" s="83">
        <f t="shared" si="22"/>
        <v>1</v>
      </c>
      <c r="R1905" s="86">
        <f t="shared" si="31"/>
        <v>191.0209244</v>
      </c>
      <c r="S1905" s="83" t="str">
        <f>min(R1905, offset(Sheet1!$K$9,B1905-1,0))</f>
        <v>#DIV/0!</v>
      </c>
      <c r="T1905" s="83">
        <f t="shared" si="30"/>
        <v>6780.769046</v>
      </c>
      <c r="U1905" s="83">
        <f t="shared" si="26"/>
        <v>0</v>
      </c>
      <c r="V1905" s="83" t="str">
        <f t="shared" si="27"/>
        <v>#DIV/0!</v>
      </c>
      <c r="W1905" s="83" t="str">
        <f t="shared" si="28"/>
        <v>#DIV/0!</v>
      </c>
    </row>
    <row r="1906" ht="12.75" customHeight="1">
      <c r="A1906" s="83">
        <f t="shared" si="29"/>
        <v>38.68</v>
      </c>
      <c r="B1906" s="83">
        <f>IF( ISERROR( MATCH(R1905,Sheet1!$K$9:$K$13,1) ), 1,  MATCH(R1905,Sheet1!$K$9:$K$13,1)+1)</f>
        <v>4</v>
      </c>
      <c r="C1906" s="94">
        <f>IF( ISERROR( MATCH(D1906,Sheet1!$B$25:$B$42) ), 1, MATCH(D1906,Sheet1!$B$25:$B$42))</f>
        <v>13</v>
      </c>
      <c r="D1906" s="83">
        <f>if(U1906, OFFSET(Sheet1!$P$9, 2*B1905-1, 0),T1905)</f>
        <v>6780.769046</v>
      </c>
      <c r="E1906" s="100">
        <f t="array" ref="E1906">index(Sheet1!$C$25:$H$42, C1906,B1906)</f>
        <v>183.1113845</v>
      </c>
      <c r="F1906" s="100">
        <f t="array" ref="F1906">index(Sheet1!$C$25:$H$42, C1906+1,B1906)</f>
        <v>197.1968757</v>
      </c>
      <c r="G1906" s="94">
        <f t="array" ref="G1906">index(Sheet1!$B$25:$B$42, C1906,1)</f>
        <v>6500</v>
      </c>
      <c r="H1906" s="94">
        <f t="array" ref="H1906">index(Sheet1!$B$25:$B$42, C1906+1,1)</f>
        <v>7000</v>
      </c>
      <c r="I1906" s="100">
        <f t="shared" si="17"/>
        <v>191.0209244</v>
      </c>
      <c r="J1906" s="100">
        <f t="array" ref="J1906">index(Sheet1!$F$47:$K$64, C1906,B1906)</f>
        <v>1289.79864</v>
      </c>
      <c r="K1906" s="100">
        <f t="array" ref="K1906">index(Sheet1!$F$47:$K$64, C1906+1,B1906)</f>
        <v>1168.21926</v>
      </c>
      <c r="L1906" s="102">
        <f t="shared" si="18"/>
        <v>1221.527187</v>
      </c>
      <c r="M1906" s="83">
        <f>L1906/( 0.5*Sheet1!$F$18/12)</f>
        <v>1171.37482</v>
      </c>
      <c r="N1906" s="83">
        <f t="shared" si="19"/>
        <v>0.3363120356</v>
      </c>
      <c r="O1906" s="83">
        <f t="shared" si="20"/>
        <v>686.2432889</v>
      </c>
      <c r="P1906" s="83">
        <f t="shared" si="21"/>
        <v>0.1970264969</v>
      </c>
      <c r="Q1906" s="83">
        <f t="shared" si="22"/>
        <v>1</v>
      </c>
      <c r="R1906" s="86">
        <f t="shared" si="31"/>
        <v>191.0515039</v>
      </c>
      <c r="S1906" s="83" t="str">
        <f>min(R1906, offset(Sheet1!$K$9,B1906-1,0))</f>
        <v>#DIV/0!</v>
      </c>
      <c r="T1906" s="83">
        <f t="shared" si="30"/>
        <v>6781.854543</v>
      </c>
      <c r="U1906" s="83">
        <f t="shared" si="26"/>
        <v>0</v>
      </c>
      <c r="V1906" s="83" t="str">
        <f t="shared" si="27"/>
        <v>#DIV/0!</v>
      </c>
      <c r="W1906" s="83" t="str">
        <f t="shared" si="28"/>
        <v>#DIV/0!</v>
      </c>
    </row>
    <row r="1907" ht="12.75" customHeight="1">
      <c r="A1907" s="83">
        <f t="shared" si="29"/>
        <v>38.7</v>
      </c>
      <c r="B1907" s="83">
        <f>IF( ISERROR( MATCH(R1906,Sheet1!$K$9:$K$13,1) ), 1,  MATCH(R1906,Sheet1!$K$9:$K$13,1)+1)</f>
        <v>4</v>
      </c>
      <c r="C1907" s="94">
        <f>IF( ISERROR( MATCH(D1907,Sheet1!$B$25:$B$42) ), 1, MATCH(D1907,Sheet1!$B$25:$B$42))</f>
        <v>13</v>
      </c>
      <c r="D1907" s="83">
        <f>if(U1907, OFFSET(Sheet1!$P$9, 2*B1906-1, 0),T1906)</f>
        <v>6781.854543</v>
      </c>
      <c r="E1907" s="100">
        <f t="array" ref="E1907">index(Sheet1!$C$25:$H$42, C1907,B1907)</f>
        <v>183.1113845</v>
      </c>
      <c r="F1907" s="100">
        <f t="array" ref="F1907">index(Sheet1!$C$25:$H$42, C1907+1,B1907)</f>
        <v>197.1968757</v>
      </c>
      <c r="G1907" s="94">
        <f t="array" ref="G1907">index(Sheet1!$B$25:$B$42, C1907,1)</f>
        <v>6500</v>
      </c>
      <c r="H1907" s="94">
        <f t="array" ref="H1907">index(Sheet1!$B$25:$B$42, C1907+1,1)</f>
        <v>7000</v>
      </c>
      <c r="I1907" s="100">
        <f t="shared" si="17"/>
        <v>191.0515039</v>
      </c>
      <c r="J1907" s="100">
        <f t="array" ref="J1907">index(Sheet1!$F$47:$K$64, C1907,B1907)</f>
        <v>1289.79864</v>
      </c>
      <c r="K1907" s="100">
        <f t="array" ref="K1907">index(Sheet1!$F$47:$K$64, C1907+1,B1907)</f>
        <v>1168.21926</v>
      </c>
      <c r="L1907" s="102">
        <f t="shared" si="18"/>
        <v>1221.263239</v>
      </c>
      <c r="M1907" s="83">
        <f>L1907/( 0.5*Sheet1!$F$18/12)</f>
        <v>1171.121709</v>
      </c>
      <c r="N1907" s="83">
        <f t="shared" si="19"/>
        <v>0.3362393652</v>
      </c>
      <c r="O1907" s="83">
        <f t="shared" si="20"/>
        <v>686.4630204</v>
      </c>
      <c r="P1907" s="83">
        <f t="shared" si="21"/>
        <v>0.1970895838</v>
      </c>
      <c r="Q1907" s="83">
        <f t="shared" si="22"/>
        <v>1</v>
      </c>
      <c r="R1907" s="86">
        <f t="shared" si="31"/>
        <v>191.0820536</v>
      </c>
      <c r="S1907" s="83" t="str">
        <f>min(R1907, offset(Sheet1!$K$9,B1907-1,0))</f>
        <v>#DIV/0!</v>
      </c>
      <c r="T1907" s="83">
        <f t="shared" si="30"/>
        <v>6782.938981</v>
      </c>
      <c r="U1907" s="83">
        <f t="shared" si="26"/>
        <v>0</v>
      </c>
      <c r="V1907" s="83" t="str">
        <f t="shared" si="27"/>
        <v>#DIV/0!</v>
      </c>
      <c r="W1907" s="83" t="str">
        <f t="shared" si="28"/>
        <v>#DIV/0!</v>
      </c>
    </row>
    <row r="1908" ht="12.75" customHeight="1">
      <c r="A1908" s="83">
        <f t="shared" si="29"/>
        <v>38.72</v>
      </c>
      <c r="B1908" s="83">
        <f>IF( ISERROR( MATCH(R1907,Sheet1!$K$9:$K$13,1) ), 1,  MATCH(R1907,Sheet1!$K$9:$K$13,1)+1)</f>
        <v>4</v>
      </c>
      <c r="C1908" s="94">
        <f>IF( ISERROR( MATCH(D1908,Sheet1!$B$25:$B$42) ), 1, MATCH(D1908,Sheet1!$B$25:$B$42))</f>
        <v>13</v>
      </c>
      <c r="D1908" s="83">
        <f>if(U1908, OFFSET(Sheet1!$P$9, 2*B1907-1, 0),T1907)</f>
        <v>6782.938981</v>
      </c>
      <c r="E1908" s="100">
        <f t="array" ref="E1908">index(Sheet1!$C$25:$H$42, C1908,B1908)</f>
        <v>183.1113845</v>
      </c>
      <c r="F1908" s="100">
        <f t="array" ref="F1908">index(Sheet1!$C$25:$H$42, C1908+1,B1908)</f>
        <v>197.1968757</v>
      </c>
      <c r="G1908" s="94">
        <f t="array" ref="G1908">index(Sheet1!$B$25:$B$42, C1908,1)</f>
        <v>6500</v>
      </c>
      <c r="H1908" s="94">
        <f t="array" ref="H1908">index(Sheet1!$B$25:$B$42, C1908+1,1)</f>
        <v>7000</v>
      </c>
      <c r="I1908" s="100">
        <f t="shared" si="17"/>
        <v>191.0820536</v>
      </c>
      <c r="J1908" s="100">
        <f t="array" ref="J1908">index(Sheet1!$F$47:$K$64, C1908,B1908)</f>
        <v>1289.79864</v>
      </c>
      <c r="K1908" s="100">
        <f t="array" ref="K1908">index(Sheet1!$F$47:$K$64, C1908+1,B1908)</f>
        <v>1168.21926</v>
      </c>
      <c r="L1908" s="102">
        <f t="shared" si="18"/>
        <v>1220.999548</v>
      </c>
      <c r="M1908" s="83">
        <f>L1908/( 0.5*Sheet1!$F$18/12)</f>
        <v>1170.868845</v>
      </c>
      <c r="N1908" s="83">
        <f t="shared" si="19"/>
        <v>0.3361667656</v>
      </c>
      <c r="O1908" s="83">
        <f t="shared" si="20"/>
        <v>686.6825729</v>
      </c>
      <c r="P1908" s="83">
        <f t="shared" si="21"/>
        <v>0.1971526193</v>
      </c>
      <c r="Q1908" s="83">
        <f t="shared" si="22"/>
        <v>1</v>
      </c>
      <c r="R1908" s="86">
        <f t="shared" si="31"/>
        <v>191.1125735</v>
      </c>
      <c r="S1908" s="83" t="str">
        <f>min(R1908, offset(Sheet1!$K$9,B1908-1,0))</f>
        <v>#DIV/0!</v>
      </c>
      <c r="T1908" s="83">
        <f t="shared" si="30"/>
        <v>6784.022363</v>
      </c>
      <c r="U1908" s="83">
        <f t="shared" si="26"/>
        <v>0</v>
      </c>
      <c r="V1908" s="83" t="str">
        <f t="shared" si="27"/>
        <v>#DIV/0!</v>
      </c>
      <c r="W1908" s="83" t="str">
        <f t="shared" si="28"/>
        <v>#DIV/0!</v>
      </c>
    </row>
    <row r="1909" ht="12.75" customHeight="1">
      <c r="A1909" s="83">
        <f t="shared" si="29"/>
        <v>38.74</v>
      </c>
      <c r="B1909" s="83">
        <f>IF( ISERROR( MATCH(R1908,Sheet1!$K$9:$K$13,1) ), 1,  MATCH(R1908,Sheet1!$K$9:$K$13,1)+1)</f>
        <v>4</v>
      </c>
      <c r="C1909" s="94">
        <f>IF( ISERROR( MATCH(D1909,Sheet1!$B$25:$B$42) ), 1, MATCH(D1909,Sheet1!$B$25:$B$42))</f>
        <v>13</v>
      </c>
      <c r="D1909" s="83">
        <f>if(U1909, OFFSET(Sheet1!$P$9, 2*B1908-1, 0),T1908)</f>
        <v>6784.022363</v>
      </c>
      <c r="E1909" s="100">
        <f t="array" ref="E1909">index(Sheet1!$C$25:$H$42, C1909,B1909)</f>
        <v>183.1113845</v>
      </c>
      <c r="F1909" s="100">
        <f t="array" ref="F1909">index(Sheet1!$C$25:$H$42, C1909+1,B1909)</f>
        <v>197.1968757</v>
      </c>
      <c r="G1909" s="94">
        <f t="array" ref="G1909">index(Sheet1!$B$25:$B$42, C1909,1)</f>
        <v>6500</v>
      </c>
      <c r="H1909" s="94">
        <f t="array" ref="H1909">index(Sheet1!$B$25:$B$42, C1909+1,1)</f>
        <v>7000</v>
      </c>
      <c r="I1909" s="100">
        <f t="shared" si="17"/>
        <v>191.1125735</v>
      </c>
      <c r="J1909" s="100">
        <f t="array" ref="J1909">index(Sheet1!$F$47:$K$64, C1909,B1909)</f>
        <v>1289.79864</v>
      </c>
      <c r="K1909" s="100">
        <f t="array" ref="K1909">index(Sheet1!$F$47:$K$64, C1909+1,B1909)</f>
        <v>1168.21926</v>
      </c>
      <c r="L1909" s="102">
        <f t="shared" si="18"/>
        <v>1220.736114</v>
      </c>
      <c r="M1909" s="83">
        <f>L1909/( 0.5*Sheet1!$F$18/12)</f>
        <v>1170.616227</v>
      </c>
      <c r="N1909" s="83">
        <f t="shared" si="19"/>
        <v>0.3360942368</v>
      </c>
      <c r="O1909" s="83">
        <f t="shared" si="20"/>
        <v>686.9019465</v>
      </c>
      <c r="P1909" s="83">
        <f t="shared" si="21"/>
        <v>0.1972156033</v>
      </c>
      <c r="Q1909" s="83">
        <f t="shared" si="22"/>
        <v>1</v>
      </c>
      <c r="R1909" s="86">
        <f t="shared" si="31"/>
        <v>191.1430637</v>
      </c>
      <c r="S1909" s="83" t="str">
        <f>min(R1909, offset(Sheet1!$K$9,B1909-1,0))</f>
        <v>#DIV/0!</v>
      </c>
      <c r="T1909" s="83">
        <f t="shared" si="30"/>
        <v>6785.104689</v>
      </c>
      <c r="U1909" s="83">
        <f t="shared" si="26"/>
        <v>0</v>
      </c>
      <c r="V1909" s="83" t="str">
        <f t="shared" si="27"/>
        <v>#DIV/0!</v>
      </c>
      <c r="W1909" s="83" t="str">
        <f t="shared" si="28"/>
        <v>#DIV/0!</v>
      </c>
    </row>
    <row r="1910" ht="12.75" customHeight="1">
      <c r="A1910" s="83">
        <f t="shared" si="29"/>
        <v>38.76</v>
      </c>
      <c r="B1910" s="83">
        <f>IF( ISERROR( MATCH(R1909,Sheet1!$K$9:$K$13,1) ), 1,  MATCH(R1909,Sheet1!$K$9:$K$13,1)+1)</f>
        <v>4</v>
      </c>
      <c r="C1910" s="94">
        <f>IF( ISERROR( MATCH(D1910,Sheet1!$B$25:$B$42) ), 1, MATCH(D1910,Sheet1!$B$25:$B$42))</f>
        <v>13</v>
      </c>
      <c r="D1910" s="83">
        <f>if(U1910, OFFSET(Sheet1!$P$9, 2*B1909-1, 0),T1909)</f>
        <v>6785.104689</v>
      </c>
      <c r="E1910" s="100">
        <f t="array" ref="E1910">index(Sheet1!$C$25:$H$42, C1910,B1910)</f>
        <v>183.1113845</v>
      </c>
      <c r="F1910" s="100">
        <f t="array" ref="F1910">index(Sheet1!$C$25:$H$42, C1910+1,B1910)</f>
        <v>197.1968757</v>
      </c>
      <c r="G1910" s="94">
        <f t="array" ref="G1910">index(Sheet1!$B$25:$B$42, C1910,1)</f>
        <v>6500</v>
      </c>
      <c r="H1910" s="94">
        <f t="array" ref="H1910">index(Sheet1!$B$25:$B$42, C1910+1,1)</f>
        <v>7000</v>
      </c>
      <c r="I1910" s="100">
        <f t="shared" si="17"/>
        <v>191.1430637</v>
      </c>
      <c r="J1910" s="100">
        <f t="array" ref="J1910">index(Sheet1!$F$47:$K$64, C1910,B1910)</f>
        <v>1289.79864</v>
      </c>
      <c r="K1910" s="100">
        <f t="array" ref="K1910">index(Sheet1!$F$47:$K$64, C1910+1,B1910)</f>
        <v>1168.21926</v>
      </c>
      <c r="L1910" s="102">
        <f t="shared" si="18"/>
        <v>1220.472937</v>
      </c>
      <c r="M1910" s="83">
        <f>L1910/( 0.5*Sheet1!$F$18/12)</f>
        <v>1170.363855</v>
      </c>
      <c r="N1910" s="83">
        <f t="shared" si="19"/>
        <v>0.3360217787</v>
      </c>
      <c r="O1910" s="83">
        <f t="shared" si="20"/>
        <v>687.1211411</v>
      </c>
      <c r="P1910" s="83">
        <f t="shared" si="21"/>
        <v>0.1972785361</v>
      </c>
      <c r="Q1910" s="83">
        <f t="shared" si="22"/>
        <v>1</v>
      </c>
      <c r="R1910" s="86">
        <f t="shared" si="31"/>
        <v>191.1735241</v>
      </c>
      <c r="S1910" s="83" t="str">
        <f>min(R1910, offset(Sheet1!$K$9,B1910-1,0))</f>
        <v>#DIV/0!</v>
      </c>
      <c r="T1910" s="83">
        <f t="shared" si="30"/>
        <v>6786.185959</v>
      </c>
      <c r="U1910" s="83">
        <f t="shared" si="26"/>
        <v>0</v>
      </c>
      <c r="V1910" s="83" t="str">
        <f t="shared" si="27"/>
        <v>#DIV/0!</v>
      </c>
      <c r="W1910" s="83" t="str">
        <f t="shared" si="28"/>
        <v>#DIV/0!</v>
      </c>
    </row>
    <row r="1911" ht="12.75" customHeight="1">
      <c r="A1911" s="83">
        <f t="shared" si="29"/>
        <v>38.78</v>
      </c>
      <c r="B1911" s="83">
        <f>IF( ISERROR( MATCH(R1910,Sheet1!$K$9:$K$13,1) ), 1,  MATCH(R1910,Sheet1!$K$9:$K$13,1)+1)</f>
        <v>4</v>
      </c>
      <c r="C1911" s="94">
        <f>IF( ISERROR( MATCH(D1911,Sheet1!$B$25:$B$42) ), 1, MATCH(D1911,Sheet1!$B$25:$B$42))</f>
        <v>13</v>
      </c>
      <c r="D1911" s="83">
        <f>if(U1911, OFFSET(Sheet1!$P$9, 2*B1910-1, 0),T1910)</f>
        <v>6786.185959</v>
      </c>
      <c r="E1911" s="100">
        <f t="array" ref="E1911">index(Sheet1!$C$25:$H$42, C1911,B1911)</f>
        <v>183.1113845</v>
      </c>
      <c r="F1911" s="100">
        <f t="array" ref="F1911">index(Sheet1!$C$25:$H$42, C1911+1,B1911)</f>
        <v>197.1968757</v>
      </c>
      <c r="G1911" s="94">
        <f t="array" ref="G1911">index(Sheet1!$B$25:$B$42, C1911,1)</f>
        <v>6500</v>
      </c>
      <c r="H1911" s="94">
        <f t="array" ref="H1911">index(Sheet1!$B$25:$B$42, C1911+1,1)</f>
        <v>7000</v>
      </c>
      <c r="I1911" s="100">
        <f t="shared" si="17"/>
        <v>191.1735241</v>
      </c>
      <c r="J1911" s="100">
        <f t="array" ref="J1911">index(Sheet1!$F$47:$K$64, C1911,B1911)</f>
        <v>1289.79864</v>
      </c>
      <c r="K1911" s="100">
        <f t="array" ref="K1911">index(Sheet1!$F$47:$K$64, C1911+1,B1911)</f>
        <v>1168.21926</v>
      </c>
      <c r="L1911" s="102">
        <f t="shared" si="18"/>
        <v>1220.210017</v>
      </c>
      <c r="M1911" s="83">
        <f>L1911/( 0.5*Sheet1!$F$18/12)</f>
        <v>1170.111729</v>
      </c>
      <c r="N1911" s="83">
        <f t="shared" si="19"/>
        <v>0.3359493912</v>
      </c>
      <c r="O1911" s="83">
        <f t="shared" si="20"/>
        <v>687.340157</v>
      </c>
      <c r="P1911" s="83">
        <f t="shared" si="21"/>
        <v>0.1973414175</v>
      </c>
      <c r="Q1911" s="83">
        <f t="shared" si="22"/>
        <v>1</v>
      </c>
      <c r="R1911" s="86">
        <f t="shared" si="31"/>
        <v>191.2039549</v>
      </c>
      <c r="S1911" s="83" t="str">
        <f>min(R1911, offset(Sheet1!$K$9,B1911-1,0))</f>
        <v>#DIV/0!</v>
      </c>
      <c r="T1911" s="83">
        <f t="shared" si="30"/>
        <v>6787.266175</v>
      </c>
      <c r="U1911" s="83">
        <f t="shared" si="26"/>
        <v>0</v>
      </c>
      <c r="V1911" s="83" t="str">
        <f t="shared" si="27"/>
        <v>#DIV/0!</v>
      </c>
      <c r="W1911" s="83" t="str">
        <f t="shared" si="28"/>
        <v>#DIV/0!</v>
      </c>
    </row>
    <row r="1912" ht="12.75" customHeight="1">
      <c r="A1912" s="83">
        <f t="shared" si="29"/>
        <v>38.8</v>
      </c>
      <c r="B1912" s="83">
        <f>IF( ISERROR( MATCH(R1911,Sheet1!$K$9:$K$13,1) ), 1,  MATCH(R1911,Sheet1!$K$9:$K$13,1)+1)</f>
        <v>4</v>
      </c>
      <c r="C1912" s="94">
        <f>IF( ISERROR( MATCH(D1912,Sheet1!$B$25:$B$42) ), 1, MATCH(D1912,Sheet1!$B$25:$B$42))</f>
        <v>13</v>
      </c>
      <c r="D1912" s="83">
        <f>if(U1912, OFFSET(Sheet1!$P$9, 2*B1911-1, 0),T1911)</f>
        <v>6787.266175</v>
      </c>
      <c r="E1912" s="100">
        <f t="array" ref="E1912">index(Sheet1!$C$25:$H$42, C1912,B1912)</f>
        <v>183.1113845</v>
      </c>
      <c r="F1912" s="100">
        <f t="array" ref="F1912">index(Sheet1!$C$25:$H$42, C1912+1,B1912)</f>
        <v>197.1968757</v>
      </c>
      <c r="G1912" s="94">
        <f t="array" ref="G1912">index(Sheet1!$B$25:$B$42, C1912,1)</f>
        <v>6500</v>
      </c>
      <c r="H1912" s="94">
        <f t="array" ref="H1912">index(Sheet1!$B$25:$B$42, C1912+1,1)</f>
        <v>7000</v>
      </c>
      <c r="I1912" s="100">
        <f t="shared" si="17"/>
        <v>191.2039549</v>
      </c>
      <c r="J1912" s="100">
        <f t="array" ref="J1912">index(Sheet1!$F$47:$K$64, C1912,B1912)</f>
        <v>1289.79864</v>
      </c>
      <c r="K1912" s="100">
        <f t="array" ref="K1912">index(Sheet1!$F$47:$K$64, C1912+1,B1912)</f>
        <v>1168.21926</v>
      </c>
      <c r="L1912" s="102">
        <f t="shared" si="18"/>
        <v>1219.947353</v>
      </c>
      <c r="M1912" s="83">
        <f>L1912/( 0.5*Sheet1!$F$18/12)</f>
        <v>1169.85985</v>
      </c>
      <c r="N1912" s="83">
        <f t="shared" si="19"/>
        <v>0.3358770743</v>
      </c>
      <c r="O1912" s="83">
        <f t="shared" si="20"/>
        <v>687.5589943</v>
      </c>
      <c r="P1912" s="83">
        <f t="shared" si="21"/>
        <v>0.1974042476</v>
      </c>
      <c r="Q1912" s="83">
        <f t="shared" si="22"/>
        <v>1</v>
      </c>
      <c r="R1912" s="86">
        <f t="shared" si="31"/>
        <v>191.2343559</v>
      </c>
      <c r="S1912" s="83" t="str">
        <f>min(R1912, offset(Sheet1!$K$9,B1912-1,0))</f>
        <v>#DIV/0!</v>
      </c>
      <c r="T1912" s="83">
        <f t="shared" si="30"/>
        <v>6788.345338</v>
      </c>
      <c r="U1912" s="83">
        <f t="shared" si="26"/>
        <v>0</v>
      </c>
      <c r="V1912" s="83" t="str">
        <f t="shared" si="27"/>
        <v>#DIV/0!</v>
      </c>
      <c r="W1912" s="83" t="str">
        <f t="shared" si="28"/>
        <v>#DIV/0!</v>
      </c>
    </row>
    <row r="1913" ht="12.75" customHeight="1">
      <c r="A1913" s="83">
        <f t="shared" si="29"/>
        <v>38.82</v>
      </c>
      <c r="B1913" s="83">
        <f>IF( ISERROR( MATCH(R1912,Sheet1!$K$9:$K$13,1) ), 1,  MATCH(R1912,Sheet1!$K$9:$K$13,1)+1)</f>
        <v>4</v>
      </c>
      <c r="C1913" s="94">
        <f>IF( ISERROR( MATCH(D1913,Sheet1!$B$25:$B$42) ), 1, MATCH(D1913,Sheet1!$B$25:$B$42))</f>
        <v>13</v>
      </c>
      <c r="D1913" s="83">
        <f>if(U1913, OFFSET(Sheet1!$P$9, 2*B1912-1, 0),T1912)</f>
        <v>6788.345338</v>
      </c>
      <c r="E1913" s="100">
        <f t="array" ref="E1913">index(Sheet1!$C$25:$H$42, C1913,B1913)</f>
        <v>183.1113845</v>
      </c>
      <c r="F1913" s="100">
        <f t="array" ref="F1913">index(Sheet1!$C$25:$H$42, C1913+1,B1913)</f>
        <v>197.1968757</v>
      </c>
      <c r="G1913" s="94">
        <f t="array" ref="G1913">index(Sheet1!$B$25:$B$42, C1913,1)</f>
        <v>6500</v>
      </c>
      <c r="H1913" s="94">
        <f t="array" ref="H1913">index(Sheet1!$B$25:$B$42, C1913+1,1)</f>
        <v>7000</v>
      </c>
      <c r="I1913" s="100">
        <f t="shared" si="17"/>
        <v>191.2343559</v>
      </c>
      <c r="J1913" s="100">
        <f t="array" ref="J1913">index(Sheet1!$F$47:$K$64, C1913,B1913)</f>
        <v>1289.79864</v>
      </c>
      <c r="K1913" s="100">
        <f t="array" ref="K1913">index(Sheet1!$F$47:$K$64, C1913+1,B1913)</f>
        <v>1168.21926</v>
      </c>
      <c r="L1913" s="102">
        <f t="shared" si="18"/>
        <v>1219.684945</v>
      </c>
      <c r="M1913" s="83">
        <f>L1913/( 0.5*Sheet1!$F$18/12)</f>
        <v>1169.608215</v>
      </c>
      <c r="N1913" s="83">
        <f t="shared" si="19"/>
        <v>0.3358048279</v>
      </c>
      <c r="O1913" s="83">
        <f t="shared" si="20"/>
        <v>687.7776529</v>
      </c>
      <c r="P1913" s="83">
        <f t="shared" si="21"/>
        <v>0.1974670264</v>
      </c>
      <c r="Q1913" s="83">
        <f t="shared" si="22"/>
        <v>1</v>
      </c>
      <c r="R1913" s="86">
        <f t="shared" si="31"/>
        <v>191.2647274</v>
      </c>
      <c r="S1913" s="83" t="str">
        <f>min(R1913, offset(Sheet1!$K$9,B1913-1,0))</f>
        <v>#DIV/0!</v>
      </c>
      <c r="T1913" s="83">
        <f t="shared" si="30"/>
        <v>6789.423449</v>
      </c>
      <c r="U1913" s="83">
        <f t="shared" si="26"/>
        <v>0</v>
      </c>
      <c r="V1913" s="83" t="str">
        <f t="shared" si="27"/>
        <v>#DIV/0!</v>
      </c>
      <c r="W1913" s="83" t="str">
        <f t="shared" si="28"/>
        <v>#DIV/0!</v>
      </c>
    </row>
    <row r="1914" ht="12.75" customHeight="1">
      <c r="A1914" s="83">
        <f t="shared" si="29"/>
        <v>38.84</v>
      </c>
      <c r="B1914" s="83">
        <f>IF( ISERROR( MATCH(R1913,Sheet1!$K$9:$K$13,1) ), 1,  MATCH(R1913,Sheet1!$K$9:$K$13,1)+1)</f>
        <v>4</v>
      </c>
      <c r="C1914" s="94">
        <f>IF( ISERROR( MATCH(D1914,Sheet1!$B$25:$B$42) ), 1, MATCH(D1914,Sheet1!$B$25:$B$42))</f>
        <v>13</v>
      </c>
      <c r="D1914" s="83">
        <f>if(U1914, OFFSET(Sheet1!$P$9, 2*B1913-1, 0),T1913)</f>
        <v>6789.423449</v>
      </c>
      <c r="E1914" s="100">
        <f t="array" ref="E1914">index(Sheet1!$C$25:$H$42, C1914,B1914)</f>
        <v>183.1113845</v>
      </c>
      <c r="F1914" s="100">
        <f t="array" ref="F1914">index(Sheet1!$C$25:$H$42, C1914+1,B1914)</f>
        <v>197.1968757</v>
      </c>
      <c r="G1914" s="94">
        <f t="array" ref="G1914">index(Sheet1!$B$25:$B$42, C1914,1)</f>
        <v>6500</v>
      </c>
      <c r="H1914" s="94">
        <f t="array" ref="H1914">index(Sheet1!$B$25:$B$42, C1914+1,1)</f>
        <v>7000</v>
      </c>
      <c r="I1914" s="100">
        <f t="shared" si="17"/>
        <v>191.2647274</v>
      </c>
      <c r="J1914" s="100">
        <f t="array" ref="J1914">index(Sheet1!$F$47:$K$64, C1914,B1914)</f>
        <v>1289.79864</v>
      </c>
      <c r="K1914" s="100">
        <f t="array" ref="K1914">index(Sheet1!$F$47:$K$64, C1914+1,B1914)</f>
        <v>1168.21926</v>
      </c>
      <c r="L1914" s="102">
        <f t="shared" si="18"/>
        <v>1219.422793</v>
      </c>
      <c r="M1914" s="83">
        <f>L1914/( 0.5*Sheet1!$F$18/12)</f>
        <v>1169.356827</v>
      </c>
      <c r="N1914" s="83">
        <f t="shared" si="19"/>
        <v>0.3357326519</v>
      </c>
      <c r="O1914" s="83">
        <f t="shared" si="20"/>
        <v>687.996133</v>
      </c>
      <c r="P1914" s="83">
        <f t="shared" si="21"/>
        <v>0.197529754</v>
      </c>
      <c r="Q1914" s="83">
        <f t="shared" si="22"/>
        <v>1</v>
      </c>
      <c r="R1914" s="86">
        <f t="shared" si="31"/>
        <v>191.2950692</v>
      </c>
      <c r="S1914" s="83" t="str">
        <f>min(R1914, offset(Sheet1!$K$9,B1914-1,0))</f>
        <v>#DIV/0!</v>
      </c>
      <c r="T1914" s="83">
        <f t="shared" si="30"/>
        <v>6790.500508</v>
      </c>
      <c r="U1914" s="83">
        <f t="shared" si="26"/>
        <v>0</v>
      </c>
      <c r="V1914" s="83" t="str">
        <f t="shared" si="27"/>
        <v>#DIV/0!</v>
      </c>
      <c r="W1914" s="83" t="str">
        <f t="shared" si="28"/>
        <v>#DIV/0!</v>
      </c>
    </row>
    <row r="1915" ht="12.75" customHeight="1">
      <c r="A1915" s="83">
        <f t="shared" si="29"/>
        <v>38.86</v>
      </c>
      <c r="B1915" s="83">
        <f>IF( ISERROR( MATCH(R1914,Sheet1!$K$9:$K$13,1) ), 1,  MATCH(R1914,Sheet1!$K$9:$K$13,1)+1)</f>
        <v>4</v>
      </c>
      <c r="C1915" s="94">
        <f>IF( ISERROR( MATCH(D1915,Sheet1!$B$25:$B$42) ), 1, MATCH(D1915,Sheet1!$B$25:$B$42))</f>
        <v>13</v>
      </c>
      <c r="D1915" s="83">
        <f>if(U1915, OFFSET(Sheet1!$P$9, 2*B1914-1, 0),T1914)</f>
        <v>6790.500508</v>
      </c>
      <c r="E1915" s="100">
        <f t="array" ref="E1915">index(Sheet1!$C$25:$H$42, C1915,B1915)</f>
        <v>183.1113845</v>
      </c>
      <c r="F1915" s="100">
        <f t="array" ref="F1915">index(Sheet1!$C$25:$H$42, C1915+1,B1915)</f>
        <v>197.1968757</v>
      </c>
      <c r="G1915" s="94">
        <f t="array" ref="G1915">index(Sheet1!$B$25:$B$42, C1915,1)</f>
        <v>6500</v>
      </c>
      <c r="H1915" s="94">
        <f t="array" ref="H1915">index(Sheet1!$B$25:$B$42, C1915+1,1)</f>
        <v>7000</v>
      </c>
      <c r="I1915" s="100">
        <f t="shared" si="17"/>
        <v>191.2950692</v>
      </c>
      <c r="J1915" s="100">
        <f t="array" ref="J1915">index(Sheet1!$F$47:$K$64, C1915,B1915)</f>
        <v>1289.79864</v>
      </c>
      <c r="K1915" s="100">
        <f t="array" ref="K1915">index(Sheet1!$F$47:$K$64, C1915+1,B1915)</f>
        <v>1168.21926</v>
      </c>
      <c r="L1915" s="102">
        <f t="shared" si="18"/>
        <v>1219.160897</v>
      </c>
      <c r="M1915" s="83">
        <f>L1915/( 0.5*Sheet1!$F$18/12)</f>
        <v>1169.105683</v>
      </c>
      <c r="N1915" s="83">
        <f t="shared" si="19"/>
        <v>0.3356605463</v>
      </c>
      <c r="O1915" s="83">
        <f t="shared" si="20"/>
        <v>688.2144347</v>
      </c>
      <c r="P1915" s="83">
        <f t="shared" si="21"/>
        <v>0.1975924303</v>
      </c>
      <c r="Q1915" s="83">
        <f t="shared" si="22"/>
        <v>1</v>
      </c>
      <c r="R1915" s="86">
        <f t="shared" si="31"/>
        <v>191.3253814</v>
      </c>
      <c r="S1915" s="83" t="str">
        <f>min(R1915, offset(Sheet1!$K$9,B1915-1,0))</f>
        <v>#DIV/0!</v>
      </c>
      <c r="T1915" s="83">
        <f t="shared" si="30"/>
        <v>6791.576517</v>
      </c>
      <c r="U1915" s="83">
        <f t="shared" si="26"/>
        <v>0</v>
      </c>
      <c r="V1915" s="83" t="str">
        <f t="shared" si="27"/>
        <v>#DIV/0!</v>
      </c>
      <c r="W1915" s="83" t="str">
        <f t="shared" si="28"/>
        <v>#DIV/0!</v>
      </c>
    </row>
    <row r="1916" ht="12.75" customHeight="1">
      <c r="A1916" s="83">
        <f t="shared" si="29"/>
        <v>38.88</v>
      </c>
      <c r="B1916" s="83">
        <f>IF( ISERROR( MATCH(R1915,Sheet1!$K$9:$K$13,1) ), 1,  MATCH(R1915,Sheet1!$K$9:$K$13,1)+1)</f>
        <v>4</v>
      </c>
      <c r="C1916" s="94">
        <f>IF( ISERROR( MATCH(D1916,Sheet1!$B$25:$B$42) ), 1, MATCH(D1916,Sheet1!$B$25:$B$42))</f>
        <v>13</v>
      </c>
      <c r="D1916" s="83">
        <f>if(U1916, OFFSET(Sheet1!$P$9, 2*B1915-1, 0),T1915)</f>
        <v>6791.576517</v>
      </c>
      <c r="E1916" s="100">
        <f t="array" ref="E1916">index(Sheet1!$C$25:$H$42, C1916,B1916)</f>
        <v>183.1113845</v>
      </c>
      <c r="F1916" s="100">
        <f t="array" ref="F1916">index(Sheet1!$C$25:$H$42, C1916+1,B1916)</f>
        <v>197.1968757</v>
      </c>
      <c r="G1916" s="94">
        <f t="array" ref="G1916">index(Sheet1!$B$25:$B$42, C1916,1)</f>
        <v>6500</v>
      </c>
      <c r="H1916" s="94">
        <f t="array" ref="H1916">index(Sheet1!$B$25:$B$42, C1916+1,1)</f>
        <v>7000</v>
      </c>
      <c r="I1916" s="100">
        <f t="shared" si="17"/>
        <v>191.3253814</v>
      </c>
      <c r="J1916" s="100">
        <f t="array" ref="J1916">index(Sheet1!$F$47:$K$64, C1916,B1916)</f>
        <v>1289.79864</v>
      </c>
      <c r="K1916" s="100">
        <f t="array" ref="K1916">index(Sheet1!$F$47:$K$64, C1916+1,B1916)</f>
        <v>1168.21926</v>
      </c>
      <c r="L1916" s="102">
        <f t="shared" si="18"/>
        <v>1218.899256</v>
      </c>
      <c r="M1916" s="83">
        <f>L1916/( 0.5*Sheet1!$F$18/12)</f>
        <v>1168.854784</v>
      </c>
      <c r="N1916" s="83">
        <f t="shared" si="19"/>
        <v>0.3355885111</v>
      </c>
      <c r="O1916" s="83">
        <f t="shared" si="20"/>
        <v>688.4325581</v>
      </c>
      <c r="P1916" s="83">
        <f t="shared" si="21"/>
        <v>0.1976550555</v>
      </c>
      <c r="Q1916" s="83">
        <f t="shared" si="22"/>
        <v>1</v>
      </c>
      <c r="R1916" s="86">
        <f t="shared" si="31"/>
        <v>191.3556641</v>
      </c>
      <c r="S1916" s="83" t="str">
        <f>min(R1916, offset(Sheet1!$K$9,B1916-1,0))</f>
        <v>#DIV/0!</v>
      </c>
      <c r="T1916" s="83">
        <f t="shared" si="30"/>
        <v>6792.651476</v>
      </c>
      <c r="U1916" s="83">
        <f t="shared" si="26"/>
        <v>0</v>
      </c>
      <c r="V1916" s="83" t="str">
        <f t="shared" si="27"/>
        <v>#DIV/0!</v>
      </c>
      <c r="W1916" s="83" t="str">
        <f t="shared" si="28"/>
        <v>#DIV/0!</v>
      </c>
    </row>
    <row r="1917" ht="12.75" customHeight="1">
      <c r="A1917" s="83">
        <f t="shared" si="29"/>
        <v>38.9</v>
      </c>
      <c r="B1917" s="83">
        <f>IF( ISERROR( MATCH(R1916,Sheet1!$K$9:$K$13,1) ), 1,  MATCH(R1916,Sheet1!$K$9:$K$13,1)+1)</f>
        <v>4</v>
      </c>
      <c r="C1917" s="94">
        <f>IF( ISERROR( MATCH(D1917,Sheet1!$B$25:$B$42) ), 1, MATCH(D1917,Sheet1!$B$25:$B$42))</f>
        <v>13</v>
      </c>
      <c r="D1917" s="83">
        <f>if(U1917, OFFSET(Sheet1!$P$9, 2*B1916-1, 0),T1916)</f>
        <v>6792.651476</v>
      </c>
      <c r="E1917" s="100">
        <f t="array" ref="E1917">index(Sheet1!$C$25:$H$42, C1917,B1917)</f>
        <v>183.1113845</v>
      </c>
      <c r="F1917" s="100">
        <f t="array" ref="F1917">index(Sheet1!$C$25:$H$42, C1917+1,B1917)</f>
        <v>197.1968757</v>
      </c>
      <c r="G1917" s="94">
        <f t="array" ref="G1917">index(Sheet1!$B$25:$B$42, C1917,1)</f>
        <v>6500</v>
      </c>
      <c r="H1917" s="94">
        <f t="array" ref="H1917">index(Sheet1!$B$25:$B$42, C1917+1,1)</f>
        <v>7000</v>
      </c>
      <c r="I1917" s="100">
        <f t="shared" si="17"/>
        <v>191.3556641</v>
      </c>
      <c r="J1917" s="100">
        <f t="array" ref="J1917">index(Sheet1!$F$47:$K$64, C1917,B1917)</f>
        <v>1289.79864</v>
      </c>
      <c r="K1917" s="100">
        <f t="array" ref="K1917">index(Sheet1!$F$47:$K$64, C1917+1,B1917)</f>
        <v>1168.21926</v>
      </c>
      <c r="L1917" s="102">
        <f t="shared" si="18"/>
        <v>1218.63787</v>
      </c>
      <c r="M1917" s="83">
        <f>L1917/( 0.5*Sheet1!$F$18/12)</f>
        <v>1168.60413</v>
      </c>
      <c r="N1917" s="83">
        <f t="shared" si="19"/>
        <v>0.3355165461</v>
      </c>
      <c r="O1917" s="83">
        <f t="shared" si="20"/>
        <v>688.6505033</v>
      </c>
      <c r="P1917" s="83">
        <f t="shared" si="21"/>
        <v>0.1977176294</v>
      </c>
      <c r="Q1917" s="83">
        <f t="shared" si="22"/>
        <v>1</v>
      </c>
      <c r="R1917" s="86">
        <f t="shared" si="31"/>
        <v>191.3859172</v>
      </c>
      <c r="S1917" s="83" t="str">
        <f>min(R1917, offset(Sheet1!$K$9,B1917-1,0))</f>
        <v>#DIV/0!</v>
      </c>
      <c r="T1917" s="83">
        <f t="shared" si="30"/>
        <v>6793.725387</v>
      </c>
      <c r="U1917" s="83">
        <f t="shared" si="26"/>
        <v>0</v>
      </c>
      <c r="V1917" s="83" t="str">
        <f t="shared" si="27"/>
        <v>#DIV/0!</v>
      </c>
      <c r="W1917" s="83" t="str">
        <f t="shared" si="28"/>
        <v>#DIV/0!</v>
      </c>
    </row>
    <row r="1918" ht="12.75" customHeight="1">
      <c r="A1918" s="83">
        <f t="shared" si="29"/>
        <v>38.92</v>
      </c>
      <c r="B1918" s="83">
        <f>IF( ISERROR( MATCH(R1917,Sheet1!$K$9:$K$13,1) ), 1,  MATCH(R1917,Sheet1!$K$9:$K$13,1)+1)</f>
        <v>4</v>
      </c>
      <c r="C1918" s="94">
        <f>IF( ISERROR( MATCH(D1918,Sheet1!$B$25:$B$42) ), 1, MATCH(D1918,Sheet1!$B$25:$B$42))</f>
        <v>13</v>
      </c>
      <c r="D1918" s="83">
        <f>if(U1918, OFFSET(Sheet1!$P$9, 2*B1917-1, 0),T1917)</f>
        <v>6793.725387</v>
      </c>
      <c r="E1918" s="100">
        <f t="array" ref="E1918">index(Sheet1!$C$25:$H$42, C1918,B1918)</f>
        <v>183.1113845</v>
      </c>
      <c r="F1918" s="100">
        <f t="array" ref="F1918">index(Sheet1!$C$25:$H$42, C1918+1,B1918)</f>
        <v>197.1968757</v>
      </c>
      <c r="G1918" s="94">
        <f t="array" ref="G1918">index(Sheet1!$B$25:$B$42, C1918,1)</f>
        <v>6500</v>
      </c>
      <c r="H1918" s="94">
        <f t="array" ref="H1918">index(Sheet1!$B$25:$B$42, C1918+1,1)</f>
        <v>7000</v>
      </c>
      <c r="I1918" s="100">
        <f t="shared" si="17"/>
        <v>191.3859172</v>
      </c>
      <c r="J1918" s="100">
        <f t="array" ref="J1918">index(Sheet1!$F$47:$K$64, C1918,B1918)</f>
        <v>1289.79864</v>
      </c>
      <c r="K1918" s="100">
        <f t="array" ref="K1918">index(Sheet1!$F$47:$K$64, C1918+1,B1918)</f>
        <v>1168.21926</v>
      </c>
      <c r="L1918" s="102">
        <f t="shared" si="18"/>
        <v>1218.376739</v>
      </c>
      <c r="M1918" s="83">
        <f>L1918/( 0.5*Sheet1!$F$18/12)</f>
        <v>1168.353721</v>
      </c>
      <c r="N1918" s="83">
        <f t="shared" si="19"/>
        <v>0.3354446513</v>
      </c>
      <c r="O1918" s="83">
        <f t="shared" si="20"/>
        <v>688.8682703</v>
      </c>
      <c r="P1918" s="83">
        <f t="shared" si="21"/>
        <v>0.1977801523</v>
      </c>
      <c r="Q1918" s="83">
        <f t="shared" si="22"/>
        <v>1</v>
      </c>
      <c r="R1918" s="86">
        <f t="shared" si="31"/>
        <v>191.4161408</v>
      </c>
      <c r="S1918" s="83" t="str">
        <f>min(R1918, offset(Sheet1!$K$9,B1918-1,0))</f>
        <v>#DIV/0!</v>
      </c>
      <c r="T1918" s="83">
        <f t="shared" si="30"/>
        <v>6794.798251</v>
      </c>
      <c r="U1918" s="83">
        <f t="shared" si="26"/>
        <v>0</v>
      </c>
      <c r="V1918" s="83" t="str">
        <f t="shared" si="27"/>
        <v>#DIV/0!</v>
      </c>
      <c r="W1918" s="83" t="str">
        <f t="shared" si="28"/>
        <v>#DIV/0!</v>
      </c>
    </row>
    <row r="1919" ht="12.75" customHeight="1">
      <c r="A1919" s="83">
        <f t="shared" si="29"/>
        <v>38.94</v>
      </c>
      <c r="B1919" s="83">
        <f>IF( ISERROR( MATCH(R1918,Sheet1!$K$9:$K$13,1) ), 1,  MATCH(R1918,Sheet1!$K$9:$K$13,1)+1)</f>
        <v>4</v>
      </c>
      <c r="C1919" s="94">
        <f>IF( ISERROR( MATCH(D1919,Sheet1!$B$25:$B$42) ), 1, MATCH(D1919,Sheet1!$B$25:$B$42))</f>
        <v>13</v>
      </c>
      <c r="D1919" s="83">
        <f>if(U1919, OFFSET(Sheet1!$P$9, 2*B1918-1, 0),T1918)</f>
        <v>6794.798251</v>
      </c>
      <c r="E1919" s="100">
        <f t="array" ref="E1919">index(Sheet1!$C$25:$H$42, C1919,B1919)</f>
        <v>183.1113845</v>
      </c>
      <c r="F1919" s="100">
        <f t="array" ref="F1919">index(Sheet1!$C$25:$H$42, C1919+1,B1919)</f>
        <v>197.1968757</v>
      </c>
      <c r="G1919" s="94">
        <f t="array" ref="G1919">index(Sheet1!$B$25:$B$42, C1919,1)</f>
        <v>6500</v>
      </c>
      <c r="H1919" s="94">
        <f t="array" ref="H1919">index(Sheet1!$B$25:$B$42, C1919+1,1)</f>
        <v>7000</v>
      </c>
      <c r="I1919" s="100">
        <f t="shared" si="17"/>
        <v>191.4161408</v>
      </c>
      <c r="J1919" s="100">
        <f t="array" ref="J1919">index(Sheet1!$F$47:$K$64, C1919,B1919)</f>
        <v>1289.79864</v>
      </c>
      <c r="K1919" s="100">
        <f t="array" ref="K1919">index(Sheet1!$F$47:$K$64, C1919+1,B1919)</f>
        <v>1168.21926</v>
      </c>
      <c r="L1919" s="102">
        <f t="shared" si="18"/>
        <v>1218.115863</v>
      </c>
      <c r="M1919" s="83">
        <f>L1919/( 0.5*Sheet1!$F$18/12)</f>
        <v>1168.103555</v>
      </c>
      <c r="N1919" s="83">
        <f t="shared" si="19"/>
        <v>0.3353728266</v>
      </c>
      <c r="O1919" s="83">
        <f t="shared" si="20"/>
        <v>689.0858593</v>
      </c>
      <c r="P1919" s="83">
        <f t="shared" si="21"/>
        <v>0.197842624</v>
      </c>
      <c r="Q1919" s="83">
        <f t="shared" si="22"/>
        <v>1</v>
      </c>
      <c r="R1919" s="86">
        <f t="shared" si="31"/>
        <v>191.446335</v>
      </c>
      <c r="S1919" s="83" t="str">
        <f>min(R1919, offset(Sheet1!$K$9,B1919-1,0))</f>
        <v>#DIV/0!</v>
      </c>
      <c r="T1919" s="83">
        <f t="shared" si="30"/>
        <v>6795.870067</v>
      </c>
      <c r="U1919" s="83">
        <f t="shared" si="26"/>
        <v>0</v>
      </c>
      <c r="V1919" s="83" t="str">
        <f t="shared" si="27"/>
        <v>#DIV/0!</v>
      </c>
      <c r="W1919" s="83" t="str">
        <f t="shared" si="28"/>
        <v>#DIV/0!</v>
      </c>
    </row>
    <row r="1920" ht="12.75" customHeight="1">
      <c r="A1920" s="83">
        <f t="shared" si="29"/>
        <v>38.96</v>
      </c>
      <c r="B1920" s="83">
        <f>IF( ISERROR( MATCH(R1919,Sheet1!$K$9:$K$13,1) ), 1,  MATCH(R1919,Sheet1!$K$9:$K$13,1)+1)</f>
        <v>4</v>
      </c>
      <c r="C1920" s="94">
        <f>IF( ISERROR( MATCH(D1920,Sheet1!$B$25:$B$42) ), 1, MATCH(D1920,Sheet1!$B$25:$B$42))</f>
        <v>13</v>
      </c>
      <c r="D1920" s="83">
        <f>if(U1920, OFFSET(Sheet1!$P$9, 2*B1919-1, 0),T1919)</f>
        <v>6795.870067</v>
      </c>
      <c r="E1920" s="100">
        <f t="array" ref="E1920">index(Sheet1!$C$25:$H$42, C1920,B1920)</f>
        <v>183.1113845</v>
      </c>
      <c r="F1920" s="100">
        <f t="array" ref="F1920">index(Sheet1!$C$25:$H$42, C1920+1,B1920)</f>
        <v>197.1968757</v>
      </c>
      <c r="G1920" s="94">
        <f t="array" ref="G1920">index(Sheet1!$B$25:$B$42, C1920,1)</f>
        <v>6500</v>
      </c>
      <c r="H1920" s="94">
        <f t="array" ref="H1920">index(Sheet1!$B$25:$B$42, C1920+1,1)</f>
        <v>7000</v>
      </c>
      <c r="I1920" s="100">
        <f t="shared" si="17"/>
        <v>191.446335</v>
      </c>
      <c r="J1920" s="100">
        <f t="array" ref="J1920">index(Sheet1!$F$47:$K$64, C1920,B1920)</f>
        <v>1289.79864</v>
      </c>
      <c r="K1920" s="100">
        <f t="array" ref="K1920">index(Sheet1!$F$47:$K$64, C1920+1,B1920)</f>
        <v>1168.21926</v>
      </c>
      <c r="L1920" s="102">
        <f t="shared" si="18"/>
        <v>1217.855241</v>
      </c>
      <c r="M1920" s="83">
        <f>L1920/( 0.5*Sheet1!$F$18/12)</f>
        <v>1167.853634</v>
      </c>
      <c r="N1920" s="83">
        <f t="shared" si="19"/>
        <v>0.335301072</v>
      </c>
      <c r="O1920" s="83">
        <f t="shared" si="20"/>
        <v>689.3032703</v>
      </c>
      <c r="P1920" s="83">
        <f t="shared" si="21"/>
        <v>0.1979050446</v>
      </c>
      <c r="Q1920" s="83">
        <f t="shared" si="22"/>
        <v>1</v>
      </c>
      <c r="R1920" s="86">
        <f t="shared" si="31"/>
        <v>191.4764996</v>
      </c>
      <c r="S1920" s="83" t="str">
        <f>min(R1920, offset(Sheet1!$K$9,B1920-1,0))</f>
        <v>#DIV/0!</v>
      </c>
      <c r="T1920" s="83">
        <f t="shared" si="30"/>
        <v>6796.940838</v>
      </c>
      <c r="U1920" s="83">
        <f t="shared" si="26"/>
        <v>0</v>
      </c>
      <c r="V1920" s="83" t="str">
        <f t="shared" si="27"/>
        <v>#DIV/0!</v>
      </c>
      <c r="W1920" s="83" t="str">
        <f t="shared" si="28"/>
        <v>#DIV/0!</v>
      </c>
    </row>
    <row r="1921" ht="12.75" customHeight="1">
      <c r="A1921" s="83">
        <f t="shared" si="29"/>
        <v>38.98</v>
      </c>
      <c r="B1921" s="83">
        <f>IF( ISERROR( MATCH(R1920,Sheet1!$K$9:$K$13,1) ), 1,  MATCH(R1920,Sheet1!$K$9:$K$13,1)+1)</f>
        <v>4</v>
      </c>
      <c r="C1921" s="94">
        <f>IF( ISERROR( MATCH(D1921,Sheet1!$B$25:$B$42) ), 1, MATCH(D1921,Sheet1!$B$25:$B$42))</f>
        <v>13</v>
      </c>
      <c r="D1921" s="83">
        <f>if(U1921, OFFSET(Sheet1!$P$9, 2*B1920-1, 0),T1920)</f>
        <v>6796.940838</v>
      </c>
      <c r="E1921" s="100">
        <f t="array" ref="E1921">index(Sheet1!$C$25:$H$42, C1921,B1921)</f>
        <v>183.1113845</v>
      </c>
      <c r="F1921" s="100">
        <f t="array" ref="F1921">index(Sheet1!$C$25:$H$42, C1921+1,B1921)</f>
        <v>197.1968757</v>
      </c>
      <c r="G1921" s="94">
        <f t="array" ref="G1921">index(Sheet1!$B$25:$B$42, C1921,1)</f>
        <v>6500</v>
      </c>
      <c r="H1921" s="94">
        <f t="array" ref="H1921">index(Sheet1!$B$25:$B$42, C1921+1,1)</f>
        <v>7000</v>
      </c>
      <c r="I1921" s="100">
        <f t="shared" si="17"/>
        <v>191.4764996</v>
      </c>
      <c r="J1921" s="100">
        <f t="array" ref="J1921">index(Sheet1!$F$47:$K$64, C1921,B1921)</f>
        <v>1289.79864</v>
      </c>
      <c r="K1921" s="100">
        <f t="array" ref="K1921">index(Sheet1!$F$47:$K$64, C1921+1,B1921)</f>
        <v>1168.21926</v>
      </c>
      <c r="L1921" s="102">
        <f t="shared" si="18"/>
        <v>1217.594874</v>
      </c>
      <c r="M1921" s="83">
        <f>L1921/( 0.5*Sheet1!$F$18/12)</f>
        <v>1167.603956</v>
      </c>
      <c r="N1921" s="83">
        <f t="shared" si="19"/>
        <v>0.3352293875</v>
      </c>
      <c r="O1921" s="83">
        <f t="shared" si="20"/>
        <v>689.5205035</v>
      </c>
      <c r="P1921" s="83">
        <f t="shared" si="21"/>
        <v>0.1979674142</v>
      </c>
      <c r="Q1921" s="83">
        <f t="shared" si="22"/>
        <v>1</v>
      </c>
      <c r="R1921" s="86">
        <f t="shared" si="31"/>
        <v>191.5066349</v>
      </c>
      <c r="S1921" s="83" t="str">
        <f>min(R1921, offset(Sheet1!$K$9,B1921-1,0))</f>
        <v>#DIV/0!</v>
      </c>
      <c r="T1921" s="83">
        <f t="shared" si="30"/>
        <v>6798.010565</v>
      </c>
      <c r="U1921" s="83">
        <f t="shared" si="26"/>
        <v>0</v>
      </c>
      <c r="V1921" s="83" t="str">
        <f t="shared" si="27"/>
        <v>#DIV/0!</v>
      </c>
      <c r="W1921" s="83" t="str">
        <f t="shared" si="28"/>
        <v>#DIV/0!</v>
      </c>
    </row>
    <row r="1922" ht="12.75" customHeight="1">
      <c r="A1922" s="83">
        <f t="shared" si="29"/>
        <v>39</v>
      </c>
      <c r="B1922" s="83">
        <f>IF( ISERROR( MATCH(R1921,Sheet1!$K$9:$K$13,1) ), 1,  MATCH(R1921,Sheet1!$K$9:$K$13,1)+1)</f>
        <v>4</v>
      </c>
      <c r="C1922" s="94">
        <f>IF( ISERROR( MATCH(D1922,Sheet1!$B$25:$B$42) ), 1, MATCH(D1922,Sheet1!$B$25:$B$42))</f>
        <v>13</v>
      </c>
      <c r="D1922" s="83">
        <f>if(U1922, OFFSET(Sheet1!$P$9, 2*B1921-1, 0),T1921)</f>
        <v>6798.010565</v>
      </c>
      <c r="E1922" s="100">
        <f t="array" ref="E1922">index(Sheet1!$C$25:$H$42, C1922,B1922)</f>
        <v>183.1113845</v>
      </c>
      <c r="F1922" s="100">
        <f t="array" ref="F1922">index(Sheet1!$C$25:$H$42, C1922+1,B1922)</f>
        <v>197.1968757</v>
      </c>
      <c r="G1922" s="94">
        <f t="array" ref="G1922">index(Sheet1!$B$25:$B$42, C1922,1)</f>
        <v>6500</v>
      </c>
      <c r="H1922" s="94">
        <f t="array" ref="H1922">index(Sheet1!$B$25:$B$42, C1922+1,1)</f>
        <v>7000</v>
      </c>
      <c r="I1922" s="100">
        <f t="shared" si="17"/>
        <v>191.5066349</v>
      </c>
      <c r="J1922" s="100">
        <f t="array" ref="J1922">index(Sheet1!$F$47:$K$64, C1922,B1922)</f>
        <v>1289.79864</v>
      </c>
      <c r="K1922" s="100">
        <f t="array" ref="K1922">index(Sheet1!$F$47:$K$64, C1922+1,B1922)</f>
        <v>1168.21926</v>
      </c>
      <c r="L1922" s="102">
        <f t="shared" si="18"/>
        <v>1217.334761</v>
      </c>
      <c r="M1922" s="83">
        <f>L1922/( 0.5*Sheet1!$F$18/12)</f>
        <v>1167.354523</v>
      </c>
      <c r="N1922" s="83">
        <f t="shared" si="19"/>
        <v>0.3351577728</v>
      </c>
      <c r="O1922" s="83">
        <f t="shared" si="20"/>
        <v>689.7375589</v>
      </c>
      <c r="P1922" s="83">
        <f t="shared" si="21"/>
        <v>0.1980297327</v>
      </c>
      <c r="Q1922" s="83">
        <f t="shared" si="22"/>
        <v>1</v>
      </c>
      <c r="R1922" s="86">
        <f t="shared" si="31"/>
        <v>191.5367407</v>
      </c>
      <c r="S1922" s="83" t="str">
        <f>min(R1922, offset(Sheet1!$K$9,B1922-1,0))</f>
        <v>#DIV/0!</v>
      </c>
      <c r="T1922" s="83">
        <f t="shared" si="30"/>
        <v>6799.079247</v>
      </c>
      <c r="U1922" s="83">
        <f t="shared" si="26"/>
        <v>0</v>
      </c>
      <c r="V1922" s="83" t="str">
        <f t="shared" si="27"/>
        <v>#DIV/0!</v>
      </c>
      <c r="W1922" s="83" t="str">
        <f t="shared" si="28"/>
        <v>#DIV/0!</v>
      </c>
    </row>
    <row r="1923" ht="12.75" customHeight="1">
      <c r="A1923" s="83">
        <f t="shared" si="29"/>
        <v>39.02</v>
      </c>
      <c r="B1923" s="83">
        <f>IF( ISERROR( MATCH(R1922,Sheet1!$K$9:$K$13,1) ), 1,  MATCH(R1922,Sheet1!$K$9:$K$13,1)+1)</f>
        <v>4</v>
      </c>
      <c r="C1923" s="94">
        <f>IF( ISERROR( MATCH(D1923,Sheet1!$B$25:$B$42) ), 1, MATCH(D1923,Sheet1!$B$25:$B$42))</f>
        <v>13</v>
      </c>
      <c r="D1923" s="83">
        <f>if(U1923, OFFSET(Sheet1!$P$9, 2*B1922-1, 0),T1922)</f>
        <v>6799.079247</v>
      </c>
      <c r="E1923" s="100">
        <f t="array" ref="E1923">index(Sheet1!$C$25:$H$42, C1923,B1923)</f>
        <v>183.1113845</v>
      </c>
      <c r="F1923" s="100">
        <f t="array" ref="F1923">index(Sheet1!$C$25:$H$42, C1923+1,B1923)</f>
        <v>197.1968757</v>
      </c>
      <c r="G1923" s="94">
        <f t="array" ref="G1923">index(Sheet1!$B$25:$B$42, C1923,1)</f>
        <v>6500</v>
      </c>
      <c r="H1923" s="94">
        <f t="array" ref="H1923">index(Sheet1!$B$25:$B$42, C1923+1,1)</f>
        <v>7000</v>
      </c>
      <c r="I1923" s="100">
        <f t="shared" si="17"/>
        <v>191.5367407</v>
      </c>
      <c r="J1923" s="100">
        <f t="array" ref="J1923">index(Sheet1!$F$47:$K$64, C1923,B1923)</f>
        <v>1289.79864</v>
      </c>
      <c r="K1923" s="100">
        <f t="array" ref="K1923">index(Sheet1!$F$47:$K$64, C1923+1,B1923)</f>
        <v>1168.21926</v>
      </c>
      <c r="L1923" s="102">
        <f t="shared" si="18"/>
        <v>1217.074901</v>
      </c>
      <c r="M1923" s="83">
        <f>L1923/( 0.5*Sheet1!$F$18/12)</f>
        <v>1167.105332</v>
      </c>
      <c r="N1923" s="83">
        <f t="shared" si="19"/>
        <v>0.335086228</v>
      </c>
      <c r="O1923" s="83">
        <f t="shared" si="20"/>
        <v>689.9544366</v>
      </c>
      <c r="P1923" s="83">
        <f t="shared" si="21"/>
        <v>0.1980920002</v>
      </c>
      <c r="Q1923" s="83">
        <f t="shared" si="22"/>
        <v>1</v>
      </c>
      <c r="R1923" s="86">
        <f t="shared" si="31"/>
        <v>191.5668172</v>
      </c>
      <c r="S1923" s="83" t="str">
        <f>min(R1923, offset(Sheet1!$K$9,B1923-1,0))</f>
        <v>#DIV/0!</v>
      </c>
      <c r="T1923" s="83">
        <f t="shared" si="30"/>
        <v>6800.146887</v>
      </c>
      <c r="U1923" s="83">
        <f t="shared" si="26"/>
        <v>0</v>
      </c>
      <c r="V1923" s="83" t="str">
        <f t="shared" si="27"/>
        <v>#DIV/0!</v>
      </c>
      <c r="W1923" s="83" t="str">
        <f t="shared" si="28"/>
        <v>#DIV/0!</v>
      </c>
    </row>
    <row r="1924" ht="12.75" customHeight="1">
      <c r="A1924" s="83">
        <f t="shared" si="29"/>
        <v>39.04</v>
      </c>
      <c r="B1924" s="83">
        <f>IF( ISERROR( MATCH(R1923,Sheet1!$K$9:$K$13,1) ), 1,  MATCH(R1923,Sheet1!$K$9:$K$13,1)+1)</f>
        <v>4</v>
      </c>
      <c r="C1924" s="94">
        <f>IF( ISERROR( MATCH(D1924,Sheet1!$B$25:$B$42) ), 1, MATCH(D1924,Sheet1!$B$25:$B$42))</f>
        <v>13</v>
      </c>
      <c r="D1924" s="83">
        <f>if(U1924, OFFSET(Sheet1!$P$9, 2*B1923-1, 0),T1923)</f>
        <v>6800.146887</v>
      </c>
      <c r="E1924" s="100">
        <f t="array" ref="E1924">index(Sheet1!$C$25:$H$42, C1924,B1924)</f>
        <v>183.1113845</v>
      </c>
      <c r="F1924" s="100">
        <f t="array" ref="F1924">index(Sheet1!$C$25:$H$42, C1924+1,B1924)</f>
        <v>197.1968757</v>
      </c>
      <c r="G1924" s="94">
        <f t="array" ref="G1924">index(Sheet1!$B$25:$B$42, C1924,1)</f>
        <v>6500</v>
      </c>
      <c r="H1924" s="94">
        <f t="array" ref="H1924">index(Sheet1!$B$25:$B$42, C1924+1,1)</f>
        <v>7000</v>
      </c>
      <c r="I1924" s="100">
        <f t="shared" si="17"/>
        <v>191.5668172</v>
      </c>
      <c r="J1924" s="100">
        <f t="array" ref="J1924">index(Sheet1!$F$47:$K$64, C1924,B1924)</f>
        <v>1289.79864</v>
      </c>
      <c r="K1924" s="100">
        <f t="array" ref="K1924">index(Sheet1!$F$47:$K$64, C1924+1,B1924)</f>
        <v>1168.21926</v>
      </c>
      <c r="L1924" s="102">
        <f t="shared" si="18"/>
        <v>1216.815295</v>
      </c>
      <c r="M1924" s="83">
        <f>L1924/( 0.5*Sheet1!$F$18/12)</f>
        <v>1166.856385</v>
      </c>
      <c r="N1924" s="83">
        <f t="shared" si="19"/>
        <v>0.3350147531</v>
      </c>
      <c r="O1924" s="83">
        <f t="shared" si="20"/>
        <v>690.1711367</v>
      </c>
      <c r="P1924" s="83">
        <f t="shared" si="21"/>
        <v>0.1981542167</v>
      </c>
      <c r="Q1924" s="83">
        <f t="shared" si="22"/>
        <v>1</v>
      </c>
      <c r="R1924" s="86">
        <f t="shared" si="31"/>
        <v>191.5968643</v>
      </c>
      <c r="S1924" s="83" t="str">
        <f>min(R1924, offset(Sheet1!$K$9,B1924-1,0))</f>
        <v>#DIV/0!</v>
      </c>
      <c r="T1924" s="83">
        <f t="shared" si="30"/>
        <v>6801.213485</v>
      </c>
      <c r="U1924" s="83">
        <f t="shared" si="26"/>
        <v>0</v>
      </c>
      <c r="V1924" s="83" t="str">
        <f t="shared" si="27"/>
        <v>#DIV/0!</v>
      </c>
      <c r="W1924" s="83" t="str">
        <f t="shared" si="28"/>
        <v>#DIV/0!</v>
      </c>
    </row>
    <row r="1925" ht="12.75" customHeight="1">
      <c r="A1925" s="83">
        <f t="shared" si="29"/>
        <v>39.06</v>
      </c>
      <c r="B1925" s="83">
        <f>IF( ISERROR( MATCH(R1924,Sheet1!$K$9:$K$13,1) ), 1,  MATCH(R1924,Sheet1!$K$9:$K$13,1)+1)</f>
        <v>4</v>
      </c>
      <c r="C1925" s="94">
        <f>IF( ISERROR( MATCH(D1925,Sheet1!$B$25:$B$42) ), 1, MATCH(D1925,Sheet1!$B$25:$B$42))</f>
        <v>13</v>
      </c>
      <c r="D1925" s="83">
        <f>if(U1925, OFFSET(Sheet1!$P$9, 2*B1924-1, 0),T1924)</f>
        <v>6801.213485</v>
      </c>
      <c r="E1925" s="100">
        <f t="array" ref="E1925">index(Sheet1!$C$25:$H$42, C1925,B1925)</f>
        <v>183.1113845</v>
      </c>
      <c r="F1925" s="100">
        <f t="array" ref="F1925">index(Sheet1!$C$25:$H$42, C1925+1,B1925)</f>
        <v>197.1968757</v>
      </c>
      <c r="G1925" s="94">
        <f t="array" ref="G1925">index(Sheet1!$B$25:$B$42, C1925,1)</f>
        <v>6500</v>
      </c>
      <c r="H1925" s="94">
        <f t="array" ref="H1925">index(Sheet1!$B$25:$B$42, C1925+1,1)</f>
        <v>7000</v>
      </c>
      <c r="I1925" s="100">
        <f t="shared" si="17"/>
        <v>191.5968643</v>
      </c>
      <c r="J1925" s="100">
        <f t="array" ref="J1925">index(Sheet1!$F$47:$K$64, C1925,B1925)</f>
        <v>1289.79864</v>
      </c>
      <c r="K1925" s="100">
        <f t="array" ref="K1925">index(Sheet1!$F$47:$K$64, C1925+1,B1925)</f>
        <v>1168.21926</v>
      </c>
      <c r="L1925" s="102">
        <f t="shared" si="18"/>
        <v>1216.555942</v>
      </c>
      <c r="M1925" s="83">
        <f>L1925/( 0.5*Sheet1!$F$18/12)</f>
        <v>1166.607681</v>
      </c>
      <c r="N1925" s="83">
        <f t="shared" si="19"/>
        <v>0.3349433479</v>
      </c>
      <c r="O1925" s="83">
        <f t="shared" si="20"/>
        <v>690.3876593</v>
      </c>
      <c r="P1925" s="83">
        <f t="shared" si="21"/>
        <v>0.1982163822</v>
      </c>
      <c r="Q1925" s="83">
        <f t="shared" si="22"/>
        <v>1</v>
      </c>
      <c r="R1925" s="86">
        <f t="shared" si="31"/>
        <v>191.6268821</v>
      </c>
      <c r="S1925" s="83" t="str">
        <f>min(R1925, offset(Sheet1!$K$9,B1925-1,0))</f>
        <v>#DIV/0!</v>
      </c>
      <c r="T1925" s="83">
        <f t="shared" si="30"/>
        <v>6802.279042</v>
      </c>
      <c r="U1925" s="83">
        <f t="shared" si="26"/>
        <v>0</v>
      </c>
      <c r="V1925" s="83" t="str">
        <f t="shared" si="27"/>
        <v>#DIV/0!</v>
      </c>
      <c r="W1925" s="83" t="str">
        <f t="shared" si="28"/>
        <v>#DIV/0!</v>
      </c>
    </row>
    <row r="1926" ht="12.75" customHeight="1">
      <c r="A1926" s="83">
        <f t="shared" si="29"/>
        <v>39.08</v>
      </c>
      <c r="B1926" s="83">
        <f>IF( ISERROR( MATCH(R1925,Sheet1!$K$9:$K$13,1) ), 1,  MATCH(R1925,Sheet1!$K$9:$K$13,1)+1)</f>
        <v>4</v>
      </c>
      <c r="C1926" s="94">
        <f>IF( ISERROR( MATCH(D1926,Sheet1!$B$25:$B$42) ), 1, MATCH(D1926,Sheet1!$B$25:$B$42))</f>
        <v>13</v>
      </c>
      <c r="D1926" s="83">
        <f>if(U1926, OFFSET(Sheet1!$P$9, 2*B1925-1, 0),T1925)</f>
        <v>6802.279042</v>
      </c>
      <c r="E1926" s="100">
        <f t="array" ref="E1926">index(Sheet1!$C$25:$H$42, C1926,B1926)</f>
        <v>183.1113845</v>
      </c>
      <c r="F1926" s="100">
        <f t="array" ref="F1926">index(Sheet1!$C$25:$H$42, C1926+1,B1926)</f>
        <v>197.1968757</v>
      </c>
      <c r="G1926" s="94">
        <f t="array" ref="G1926">index(Sheet1!$B$25:$B$42, C1926,1)</f>
        <v>6500</v>
      </c>
      <c r="H1926" s="94">
        <f t="array" ref="H1926">index(Sheet1!$B$25:$B$42, C1926+1,1)</f>
        <v>7000</v>
      </c>
      <c r="I1926" s="100">
        <f t="shared" si="17"/>
        <v>191.6268821</v>
      </c>
      <c r="J1926" s="100">
        <f t="array" ref="J1926">index(Sheet1!$F$47:$K$64, C1926,B1926)</f>
        <v>1289.79864</v>
      </c>
      <c r="K1926" s="100">
        <f t="array" ref="K1926">index(Sheet1!$F$47:$K$64, C1926+1,B1926)</f>
        <v>1168.21926</v>
      </c>
      <c r="L1926" s="102">
        <f t="shared" si="18"/>
        <v>1216.296843</v>
      </c>
      <c r="M1926" s="83">
        <f>L1926/( 0.5*Sheet1!$F$18/12)</f>
        <v>1166.359219</v>
      </c>
      <c r="N1926" s="83">
        <f t="shared" si="19"/>
        <v>0.3348720123</v>
      </c>
      <c r="O1926" s="83">
        <f t="shared" si="20"/>
        <v>690.6040045</v>
      </c>
      <c r="P1926" s="83">
        <f t="shared" si="21"/>
        <v>0.1982784968</v>
      </c>
      <c r="Q1926" s="83">
        <f t="shared" si="22"/>
        <v>1</v>
      </c>
      <c r="R1926" s="86">
        <f t="shared" si="31"/>
        <v>191.6568706</v>
      </c>
      <c r="S1926" s="83" t="str">
        <f>min(R1926, offset(Sheet1!$K$9,B1926-1,0))</f>
        <v>#DIV/0!</v>
      </c>
      <c r="T1926" s="83">
        <f t="shared" si="30"/>
        <v>6803.343559</v>
      </c>
      <c r="U1926" s="83">
        <f t="shared" si="26"/>
        <v>0</v>
      </c>
      <c r="V1926" s="83" t="str">
        <f t="shared" si="27"/>
        <v>#DIV/0!</v>
      </c>
      <c r="W1926" s="83" t="str">
        <f t="shared" si="28"/>
        <v>#DIV/0!</v>
      </c>
    </row>
    <row r="1927" ht="12.75" customHeight="1">
      <c r="A1927" s="83">
        <f t="shared" si="29"/>
        <v>39.1</v>
      </c>
      <c r="B1927" s="83">
        <f>IF( ISERROR( MATCH(R1926,Sheet1!$K$9:$K$13,1) ), 1,  MATCH(R1926,Sheet1!$K$9:$K$13,1)+1)</f>
        <v>4</v>
      </c>
      <c r="C1927" s="94">
        <f>IF( ISERROR( MATCH(D1927,Sheet1!$B$25:$B$42) ), 1, MATCH(D1927,Sheet1!$B$25:$B$42))</f>
        <v>13</v>
      </c>
      <c r="D1927" s="83">
        <f>if(U1927, OFFSET(Sheet1!$P$9, 2*B1926-1, 0),T1926)</f>
        <v>6803.343559</v>
      </c>
      <c r="E1927" s="100">
        <f t="array" ref="E1927">index(Sheet1!$C$25:$H$42, C1927,B1927)</f>
        <v>183.1113845</v>
      </c>
      <c r="F1927" s="100">
        <f t="array" ref="F1927">index(Sheet1!$C$25:$H$42, C1927+1,B1927)</f>
        <v>197.1968757</v>
      </c>
      <c r="G1927" s="94">
        <f t="array" ref="G1927">index(Sheet1!$B$25:$B$42, C1927,1)</f>
        <v>6500</v>
      </c>
      <c r="H1927" s="94">
        <f t="array" ref="H1927">index(Sheet1!$B$25:$B$42, C1927+1,1)</f>
        <v>7000</v>
      </c>
      <c r="I1927" s="100">
        <f t="shared" si="17"/>
        <v>191.6568706</v>
      </c>
      <c r="J1927" s="100">
        <f t="array" ref="J1927">index(Sheet1!$F$47:$K$64, C1927,B1927)</f>
        <v>1289.79864</v>
      </c>
      <c r="K1927" s="100">
        <f t="array" ref="K1927">index(Sheet1!$F$47:$K$64, C1927+1,B1927)</f>
        <v>1168.21926</v>
      </c>
      <c r="L1927" s="102">
        <f t="shared" si="18"/>
        <v>1216.037996</v>
      </c>
      <c r="M1927" s="83">
        <f>L1927/( 0.5*Sheet1!$F$18/12)</f>
        <v>1166.111</v>
      </c>
      <c r="N1927" s="83">
        <f t="shared" si="19"/>
        <v>0.3348007464</v>
      </c>
      <c r="O1927" s="83">
        <f t="shared" si="20"/>
        <v>690.8201724</v>
      </c>
      <c r="P1927" s="83">
        <f t="shared" si="21"/>
        <v>0.1983405605</v>
      </c>
      <c r="Q1927" s="83">
        <f t="shared" si="22"/>
        <v>1</v>
      </c>
      <c r="R1927" s="86">
        <f t="shared" si="31"/>
        <v>191.6868298</v>
      </c>
      <c r="S1927" s="83" t="str">
        <f>min(R1927, offset(Sheet1!$K$9,B1927-1,0))</f>
        <v>#DIV/0!</v>
      </c>
      <c r="T1927" s="83">
        <f t="shared" si="30"/>
        <v>6804.407036</v>
      </c>
      <c r="U1927" s="83">
        <f t="shared" si="26"/>
        <v>0</v>
      </c>
      <c r="V1927" s="83" t="str">
        <f t="shared" si="27"/>
        <v>#DIV/0!</v>
      </c>
      <c r="W1927" s="83" t="str">
        <f t="shared" si="28"/>
        <v>#DIV/0!</v>
      </c>
    </row>
    <row r="1928" ht="12.75" customHeight="1">
      <c r="A1928" s="83">
        <f t="shared" si="29"/>
        <v>39.12</v>
      </c>
      <c r="B1928" s="83">
        <f>IF( ISERROR( MATCH(R1927,Sheet1!$K$9:$K$13,1) ), 1,  MATCH(R1927,Sheet1!$K$9:$K$13,1)+1)</f>
        <v>4</v>
      </c>
      <c r="C1928" s="94">
        <f>IF( ISERROR( MATCH(D1928,Sheet1!$B$25:$B$42) ), 1, MATCH(D1928,Sheet1!$B$25:$B$42))</f>
        <v>13</v>
      </c>
      <c r="D1928" s="83">
        <f>if(U1928, OFFSET(Sheet1!$P$9, 2*B1927-1, 0),T1927)</f>
        <v>6804.407036</v>
      </c>
      <c r="E1928" s="100">
        <f t="array" ref="E1928">index(Sheet1!$C$25:$H$42, C1928,B1928)</f>
        <v>183.1113845</v>
      </c>
      <c r="F1928" s="100">
        <f t="array" ref="F1928">index(Sheet1!$C$25:$H$42, C1928+1,B1928)</f>
        <v>197.1968757</v>
      </c>
      <c r="G1928" s="94">
        <f t="array" ref="G1928">index(Sheet1!$B$25:$B$42, C1928,1)</f>
        <v>6500</v>
      </c>
      <c r="H1928" s="94">
        <f t="array" ref="H1928">index(Sheet1!$B$25:$B$42, C1928+1,1)</f>
        <v>7000</v>
      </c>
      <c r="I1928" s="100">
        <f t="shared" si="17"/>
        <v>191.6868298</v>
      </c>
      <c r="J1928" s="100">
        <f t="array" ref="J1928">index(Sheet1!$F$47:$K$64, C1928,B1928)</f>
        <v>1289.79864</v>
      </c>
      <c r="K1928" s="100">
        <f t="array" ref="K1928">index(Sheet1!$F$47:$K$64, C1928+1,B1928)</f>
        <v>1168.21926</v>
      </c>
      <c r="L1928" s="102">
        <f t="shared" si="18"/>
        <v>1215.779402</v>
      </c>
      <c r="M1928" s="83">
        <f>L1928/( 0.5*Sheet1!$F$18/12)</f>
        <v>1165.863023</v>
      </c>
      <c r="N1928" s="83">
        <f t="shared" si="19"/>
        <v>0.3347295501</v>
      </c>
      <c r="O1928" s="83">
        <f t="shared" si="20"/>
        <v>691.036163</v>
      </c>
      <c r="P1928" s="83">
        <f t="shared" si="21"/>
        <v>0.1984025734</v>
      </c>
      <c r="Q1928" s="83">
        <f t="shared" si="22"/>
        <v>1</v>
      </c>
      <c r="R1928" s="86">
        <f t="shared" si="31"/>
        <v>191.7167597</v>
      </c>
      <c r="S1928" s="83" t="str">
        <f>min(R1928, offset(Sheet1!$K$9,B1928-1,0))</f>
        <v>#DIV/0!</v>
      </c>
      <c r="T1928" s="83">
        <f t="shared" si="30"/>
        <v>6805.469476</v>
      </c>
      <c r="U1928" s="83">
        <f t="shared" si="26"/>
        <v>0</v>
      </c>
      <c r="V1928" s="83" t="str">
        <f t="shared" si="27"/>
        <v>#DIV/0!</v>
      </c>
      <c r="W1928" s="83" t="str">
        <f t="shared" si="28"/>
        <v>#DIV/0!</v>
      </c>
    </row>
    <row r="1929" ht="12.75" customHeight="1">
      <c r="A1929" s="83">
        <f t="shared" si="29"/>
        <v>39.14</v>
      </c>
      <c r="B1929" s="83">
        <f>IF( ISERROR( MATCH(R1928,Sheet1!$K$9:$K$13,1) ), 1,  MATCH(R1928,Sheet1!$K$9:$K$13,1)+1)</f>
        <v>4</v>
      </c>
      <c r="C1929" s="94">
        <f>IF( ISERROR( MATCH(D1929,Sheet1!$B$25:$B$42) ), 1, MATCH(D1929,Sheet1!$B$25:$B$42))</f>
        <v>13</v>
      </c>
      <c r="D1929" s="83">
        <f>if(U1929, OFFSET(Sheet1!$P$9, 2*B1928-1, 0),T1928)</f>
        <v>6805.469476</v>
      </c>
      <c r="E1929" s="100">
        <f t="array" ref="E1929">index(Sheet1!$C$25:$H$42, C1929,B1929)</f>
        <v>183.1113845</v>
      </c>
      <c r="F1929" s="100">
        <f t="array" ref="F1929">index(Sheet1!$C$25:$H$42, C1929+1,B1929)</f>
        <v>197.1968757</v>
      </c>
      <c r="G1929" s="94">
        <f t="array" ref="G1929">index(Sheet1!$B$25:$B$42, C1929,1)</f>
        <v>6500</v>
      </c>
      <c r="H1929" s="94">
        <f t="array" ref="H1929">index(Sheet1!$B$25:$B$42, C1929+1,1)</f>
        <v>7000</v>
      </c>
      <c r="I1929" s="100">
        <f t="shared" si="17"/>
        <v>191.7167597</v>
      </c>
      <c r="J1929" s="100">
        <f t="array" ref="J1929">index(Sheet1!$F$47:$K$64, C1929,B1929)</f>
        <v>1289.79864</v>
      </c>
      <c r="K1929" s="100">
        <f t="array" ref="K1929">index(Sheet1!$F$47:$K$64, C1929+1,B1929)</f>
        <v>1168.21926</v>
      </c>
      <c r="L1929" s="102">
        <f t="shared" si="18"/>
        <v>1215.521061</v>
      </c>
      <c r="M1929" s="83">
        <f>L1929/( 0.5*Sheet1!$F$18/12)</f>
        <v>1165.615288</v>
      </c>
      <c r="N1929" s="83">
        <f t="shared" si="19"/>
        <v>0.3346584233</v>
      </c>
      <c r="O1929" s="83">
        <f t="shared" si="20"/>
        <v>691.2519766</v>
      </c>
      <c r="P1929" s="83">
        <f t="shared" si="21"/>
        <v>0.1984645353</v>
      </c>
      <c r="Q1929" s="83">
        <f t="shared" si="22"/>
        <v>1</v>
      </c>
      <c r="R1929" s="86">
        <f t="shared" si="31"/>
        <v>191.7466605</v>
      </c>
      <c r="S1929" s="83" t="str">
        <f>min(R1929, offset(Sheet1!$K$9,B1929-1,0))</f>
        <v>#DIV/0!</v>
      </c>
      <c r="T1929" s="83">
        <f t="shared" si="30"/>
        <v>6806.530879</v>
      </c>
      <c r="U1929" s="83">
        <f t="shared" si="26"/>
        <v>0</v>
      </c>
      <c r="V1929" s="83" t="str">
        <f t="shared" si="27"/>
        <v>#DIV/0!</v>
      </c>
      <c r="W1929" s="83" t="str">
        <f t="shared" si="28"/>
        <v>#DIV/0!</v>
      </c>
    </row>
    <row r="1930" ht="12.75" customHeight="1">
      <c r="A1930" s="83">
        <f t="shared" si="29"/>
        <v>39.16</v>
      </c>
      <c r="B1930" s="83">
        <f>IF( ISERROR( MATCH(R1929,Sheet1!$K$9:$K$13,1) ), 1,  MATCH(R1929,Sheet1!$K$9:$K$13,1)+1)</f>
        <v>4</v>
      </c>
      <c r="C1930" s="94">
        <f>IF( ISERROR( MATCH(D1930,Sheet1!$B$25:$B$42) ), 1, MATCH(D1930,Sheet1!$B$25:$B$42))</f>
        <v>13</v>
      </c>
      <c r="D1930" s="83">
        <f>if(U1930, OFFSET(Sheet1!$P$9, 2*B1929-1, 0),T1929)</f>
        <v>6806.530879</v>
      </c>
      <c r="E1930" s="100">
        <f t="array" ref="E1930">index(Sheet1!$C$25:$H$42, C1930,B1930)</f>
        <v>183.1113845</v>
      </c>
      <c r="F1930" s="100">
        <f t="array" ref="F1930">index(Sheet1!$C$25:$H$42, C1930+1,B1930)</f>
        <v>197.1968757</v>
      </c>
      <c r="G1930" s="94">
        <f t="array" ref="G1930">index(Sheet1!$B$25:$B$42, C1930,1)</f>
        <v>6500</v>
      </c>
      <c r="H1930" s="94">
        <f t="array" ref="H1930">index(Sheet1!$B$25:$B$42, C1930+1,1)</f>
        <v>7000</v>
      </c>
      <c r="I1930" s="100">
        <f t="shared" si="17"/>
        <v>191.7466605</v>
      </c>
      <c r="J1930" s="100">
        <f t="array" ref="J1930">index(Sheet1!$F$47:$K$64, C1930,B1930)</f>
        <v>1289.79864</v>
      </c>
      <c r="K1930" s="100">
        <f t="array" ref="K1930">index(Sheet1!$F$47:$K$64, C1930+1,B1930)</f>
        <v>1168.21926</v>
      </c>
      <c r="L1930" s="102">
        <f t="shared" si="18"/>
        <v>1215.262972</v>
      </c>
      <c r="M1930" s="83">
        <f>L1930/( 0.5*Sheet1!$F$18/12)</f>
        <v>1165.367795</v>
      </c>
      <c r="N1930" s="83">
        <f t="shared" si="19"/>
        <v>0.3345873659</v>
      </c>
      <c r="O1930" s="83">
        <f t="shared" si="20"/>
        <v>691.467613</v>
      </c>
      <c r="P1930" s="83">
        <f t="shared" si="21"/>
        <v>0.1985264465</v>
      </c>
      <c r="Q1930" s="83">
        <f t="shared" si="22"/>
        <v>1</v>
      </c>
      <c r="R1930" s="86">
        <f t="shared" si="31"/>
        <v>191.776532</v>
      </c>
      <c r="S1930" s="83" t="str">
        <f>min(R1930, offset(Sheet1!$K$9,B1930-1,0))</f>
        <v>#DIV/0!</v>
      </c>
      <c r="T1930" s="83">
        <f t="shared" si="30"/>
        <v>6807.591245</v>
      </c>
      <c r="U1930" s="83">
        <f t="shared" si="26"/>
        <v>0</v>
      </c>
      <c r="V1930" s="83" t="str">
        <f t="shared" si="27"/>
        <v>#DIV/0!</v>
      </c>
      <c r="W1930" s="83" t="str">
        <f t="shared" si="28"/>
        <v>#DIV/0!</v>
      </c>
    </row>
    <row r="1931" ht="12.75" customHeight="1">
      <c r="A1931" s="83">
        <f t="shared" si="29"/>
        <v>39.18</v>
      </c>
      <c r="B1931" s="83">
        <f>IF( ISERROR( MATCH(R1930,Sheet1!$K$9:$K$13,1) ), 1,  MATCH(R1930,Sheet1!$K$9:$K$13,1)+1)</f>
        <v>4</v>
      </c>
      <c r="C1931" s="94">
        <f>IF( ISERROR( MATCH(D1931,Sheet1!$B$25:$B$42) ), 1, MATCH(D1931,Sheet1!$B$25:$B$42))</f>
        <v>13</v>
      </c>
      <c r="D1931" s="83">
        <f>if(U1931, OFFSET(Sheet1!$P$9, 2*B1930-1, 0),T1930)</f>
        <v>6807.591245</v>
      </c>
      <c r="E1931" s="100">
        <f t="array" ref="E1931">index(Sheet1!$C$25:$H$42, C1931,B1931)</f>
        <v>183.1113845</v>
      </c>
      <c r="F1931" s="100">
        <f t="array" ref="F1931">index(Sheet1!$C$25:$H$42, C1931+1,B1931)</f>
        <v>197.1968757</v>
      </c>
      <c r="G1931" s="94">
        <f t="array" ref="G1931">index(Sheet1!$B$25:$B$42, C1931,1)</f>
        <v>6500</v>
      </c>
      <c r="H1931" s="94">
        <f t="array" ref="H1931">index(Sheet1!$B$25:$B$42, C1931+1,1)</f>
        <v>7000</v>
      </c>
      <c r="I1931" s="100">
        <f t="shared" si="17"/>
        <v>191.776532</v>
      </c>
      <c r="J1931" s="100">
        <f t="array" ref="J1931">index(Sheet1!$F$47:$K$64, C1931,B1931)</f>
        <v>1289.79864</v>
      </c>
      <c r="K1931" s="100">
        <f t="array" ref="K1931">index(Sheet1!$F$47:$K$64, C1931+1,B1931)</f>
        <v>1168.21926</v>
      </c>
      <c r="L1931" s="102">
        <f t="shared" si="18"/>
        <v>1215.005134</v>
      </c>
      <c r="M1931" s="83">
        <f>L1931/( 0.5*Sheet1!$F$18/12)</f>
        <v>1165.120544</v>
      </c>
      <c r="N1931" s="83">
        <f t="shared" si="19"/>
        <v>0.3345163779</v>
      </c>
      <c r="O1931" s="83">
        <f t="shared" si="20"/>
        <v>691.6830726</v>
      </c>
      <c r="P1931" s="83">
        <f t="shared" si="21"/>
        <v>0.1985883068</v>
      </c>
      <c r="Q1931" s="83">
        <f t="shared" si="22"/>
        <v>1</v>
      </c>
      <c r="R1931" s="86">
        <f t="shared" si="31"/>
        <v>191.8063744</v>
      </c>
      <c r="S1931" s="83" t="str">
        <f>min(R1931, offset(Sheet1!$K$9,B1931-1,0))</f>
        <v>#DIV/0!</v>
      </c>
      <c r="T1931" s="83">
        <f t="shared" si="30"/>
        <v>6808.650576</v>
      </c>
      <c r="U1931" s="83">
        <f t="shared" si="26"/>
        <v>0</v>
      </c>
      <c r="V1931" s="83" t="str">
        <f t="shared" si="27"/>
        <v>#DIV/0!</v>
      </c>
      <c r="W1931" s="83" t="str">
        <f t="shared" si="28"/>
        <v>#DIV/0!</v>
      </c>
    </row>
    <row r="1932" ht="12.75" customHeight="1">
      <c r="A1932" s="83">
        <f t="shared" si="29"/>
        <v>39.2</v>
      </c>
      <c r="B1932" s="83">
        <f>IF( ISERROR( MATCH(R1931,Sheet1!$K$9:$K$13,1) ), 1,  MATCH(R1931,Sheet1!$K$9:$K$13,1)+1)</f>
        <v>4</v>
      </c>
      <c r="C1932" s="94">
        <f>IF( ISERROR( MATCH(D1932,Sheet1!$B$25:$B$42) ), 1, MATCH(D1932,Sheet1!$B$25:$B$42))</f>
        <v>13</v>
      </c>
      <c r="D1932" s="83">
        <f>if(U1932, OFFSET(Sheet1!$P$9, 2*B1931-1, 0),T1931)</f>
        <v>6808.650576</v>
      </c>
      <c r="E1932" s="100">
        <f t="array" ref="E1932">index(Sheet1!$C$25:$H$42, C1932,B1932)</f>
        <v>183.1113845</v>
      </c>
      <c r="F1932" s="100">
        <f t="array" ref="F1932">index(Sheet1!$C$25:$H$42, C1932+1,B1932)</f>
        <v>197.1968757</v>
      </c>
      <c r="G1932" s="94">
        <f t="array" ref="G1932">index(Sheet1!$B$25:$B$42, C1932,1)</f>
        <v>6500</v>
      </c>
      <c r="H1932" s="94">
        <f t="array" ref="H1932">index(Sheet1!$B$25:$B$42, C1932+1,1)</f>
        <v>7000</v>
      </c>
      <c r="I1932" s="100">
        <f t="shared" si="17"/>
        <v>191.8063744</v>
      </c>
      <c r="J1932" s="100">
        <f t="array" ref="J1932">index(Sheet1!$F$47:$K$64, C1932,B1932)</f>
        <v>1289.79864</v>
      </c>
      <c r="K1932" s="100">
        <f t="array" ref="K1932">index(Sheet1!$F$47:$K$64, C1932+1,B1932)</f>
        <v>1168.21926</v>
      </c>
      <c r="L1932" s="102">
        <f t="shared" si="18"/>
        <v>1214.747549</v>
      </c>
      <c r="M1932" s="83">
        <f>L1932/( 0.5*Sheet1!$F$18/12)</f>
        <v>1164.873534</v>
      </c>
      <c r="N1932" s="83">
        <f t="shared" si="19"/>
        <v>0.3344454592</v>
      </c>
      <c r="O1932" s="83">
        <f t="shared" si="20"/>
        <v>691.8983552</v>
      </c>
      <c r="P1932" s="83">
        <f t="shared" si="21"/>
        <v>0.1986501164</v>
      </c>
      <c r="Q1932" s="83">
        <f t="shared" si="22"/>
        <v>1</v>
      </c>
      <c r="R1932" s="86">
        <f t="shared" si="31"/>
        <v>191.8361877</v>
      </c>
      <c r="S1932" s="83" t="str">
        <f>min(R1932, offset(Sheet1!$K$9,B1932-1,0))</f>
        <v>#DIV/0!</v>
      </c>
      <c r="T1932" s="83">
        <f t="shared" si="30"/>
        <v>6809.708872</v>
      </c>
      <c r="U1932" s="83">
        <f t="shared" si="26"/>
        <v>0</v>
      </c>
      <c r="V1932" s="83" t="str">
        <f t="shared" si="27"/>
        <v>#DIV/0!</v>
      </c>
      <c r="W1932" s="83" t="str">
        <f t="shared" si="28"/>
        <v>#DIV/0!</v>
      </c>
    </row>
    <row r="1933" ht="12.75" customHeight="1">
      <c r="A1933" s="83">
        <f t="shared" si="29"/>
        <v>39.22</v>
      </c>
      <c r="B1933" s="83">
        <f>IF( ISERROR( MATCH(R1932,Sheet1!$K$9:$K$13,1) ), 1,  MATCH(R1932,Sheet1!$K$9:$K$13,1)+1)</f>
        <v>4</v>
      </c>
      <c r="C1933" s="94">
        <f>IF( ISERROR( MATCH(D1933,Sheet1!$B$25:$B$42) ), 1, MATCH(D1933,Sheet1!$B$25:$B$42))</f>
        <v>13</v>
      </c>
      <c r="D1933" s="83">
        <f>if(U1933, OFFSET(Sheet1!$P$9, 2*B1932-1, 0),T1932)</f>
        <v>6809.708872</v>
      </c>
      <c r="E1933" s="100">
        <f t="array" ref="E1933">index(Sheet1!$C$25:$H$42, C1933,B1933)</f>
        <v>183.1113845</v>
      </c>
      <c r="F1933" s="100">
        <f t="array" ref="F1933">index(Sheet1!$C$25:$H$42, C1933+1,B1933)</f>
        <v>197.1968757</v>
      </c>
      <c r="G1933" s="94">
        <f t="array" ref="G1933">index(Sheet1!$B$25:$B$42, C1933,1)</f>
        <v>6500</v>
      </c>
      <c r="H1933" s="94">
        <f t="array" ref="H1933">index(Sheet1!$B$25:$B$42, C1933+1,1)</f>
        <v>7000</v>
      </c>
      <c r="I1933" s="100">
        <f t="shared" si="17"/>
        <v>191.8361877</v>
      </c>
      <c r="J1933" s="100">
        <f t="array" ref="J1933">index(Sheet1!$F$47:$K$64, C1933,B1933)</f>
        <v>1289.79864</v>
      </c>
      <c r="K1933" s="100">
        <f t="array" ref="K1933">index(Sheet1!$F$47:$K$64, C1933+1,B1933)</f>
        <v>1168.21926</v>
      </c>
      <c r="L1933" s="102">
        <f t="shared" si="18"/>
        <v>1214.490215</v>
      </c>
      <c r="M1933" s="83">
        <f>L1933/( 0.5*Sheet1!$F$18/12)</f>
        <v>1164.626766</v>
      </c>
      <c r="N1933" s="83">
        <f t="shared" si="19"/>
        <v>0.3343746097</v>
      </c>
      <c r="O1933" s="83">
        <f t="shared" si="20"/>
        <v>692.1134612</v>
      </c>
      <c r="P1933" s="83">
        <f t="shared" si="21"/>
        <v>0.1987118752</v>
      </c>
      <c r="Q1933" s="83">
        <f t="shared" si="22"/>
        <v>1</v>
      </c>
      <c r="R1933" s="86">
        <f t="shared" si="31"/>
        <v>191.8659718</v>
      </c>
      <c r="S1933" s="83" t="str">
        <f>min(R1933, offset(Sheet1!$K$9,B1933-1,0))</f>
        <v>#DIV/0!</v>
      </c>
      <c r="T1933" s="83">
        <f t="shared" si="30"/>
        <v>6810.766135</v>
      </c>
      <c r="U1933" s="83">
        <f t="shared" si="26"/>
        <v>0</v>
      </c>
      <c r="V1933" s="83" t="str">
        <f t="shared" si="27"/>
        <v>#DIV/0!</v>
      </c>
      <c r="W1933" s="83" t="str">
        <f t="shared" si="28"/>
        <v>#DIV/0!</v>
      </c>
    </row>
    <row r="1934" ht="12.75" customHeight="1">
      <c r="A1934" s="83">
        <f t="shared" si="29"/>
        <v>39.24</v>
      </c>
      <c r="B1934" s="83">
        <f>IF( ISERROR( MATCH(R1933,Sheet1!$K$9:$K$13,1) ), 1,  MATCH(R1933,Sheet1!$K$9:$K$13,1)+1)</f>
        <v>4</v>
      </c>
      <c r="C1934" s="94">
        <f>IF( ISERROR( MATCH(D1934,Sheet1!$B$25:$B$42) ), 1, MATCH(D1934,Sheet1!$B$25:$B$42))</f>
        <v>13</v>
      </c>
      <c r="D1934" s="83">
        <f>if(U1934, OFFSET(Sheet1!$P$9, 2*B1933-1, 0),T1933)</f>
        <v>6810.766135</v>
      </c>
      <c r="E1934" s="100">
        <f t="array" ref="E1934">index(Sheet1!$C$25:$H$42, C1934,B1934)</f>
        <v>183.1113845</v>
      </c>
      <c r="F1934" s="100">
        <f t="array" ref="F1934">index(Sheet1!$C$25:$H$42, C1934+1,B1934)</f>
        <v>197.1968757</v>
      </c>
      <c r="G1934" s="94">
        <f t="array" ref="G1934">index(Sheet1!$B$25:$B$42, C1934,1)</f>
        <v>6500</v>
      </c>
      <c r="H1934" s="94">
        <f t="array" ref="H1934">index(Sheet1!$B$25:$B$42, C1934+1,1)</f>
        <v>7000</v>
      </c>
      <c r="I1934" s="100">
        <f t="shared" si="17"/>
        <v>191.8659718</v>
      </c>
      <c r="J1934" s="100">
        <f t="array" ref="J1934">index(Sheet1!$F$47:$K$64, C1934,B1934)</f>
        <v>1289.79864</v>
      </c>
      <c r="K1934" s="100">
        <f t="array" ref="K1934">index(Sheet1!$F$47:$K$64, C1934+1,B1934)</f>
        <v>1168.21926</v>
      </c>
      <c r="L1934" s="102">
        <f t="shared" si="18"/>
        <v>1214.233132</v>
      </c>
      <c r="M1934" s="83">
        <f>L1934/( 0.5*Sheet1!$F$18/12)</f>
        <v>1164.380238</v>
      </c>
      <c r="N1934" s="83">
        <f t="shared" si="19"/>
        <v>0.3343038294</v>
      </c>
      <c r="O1934" s="83">
        <f t="shared" si="20"/>
        <v>692.3283904</v>
      </c>
      <c r="P1934" s="83">
        <f t="shared" si="21"/>
        <v>0.1987735832</v>
      </c>
      <c r="Q1934" s="83">
        <f t="shared" si="22"/>
        <v>1</v>
      </c>
      <c r="R1934" s="86">
        <f t="shared" si="31"/>
        <v>191.8957269</v>
      </c>
      <c r="S1934" s="83" t="str">
        <f>min(R1934, offset(Sheet1!$K$9,B1934-1,0))</f>
        <v>#DIV/0!</v>
      </c>
      <c r="T1934" s="83">
        <f t="shared" si="30"/>
        <v>6811.822365</v>
      </c>
      <c r="U1934" s="83">
        <f t="shared" si="26"/>
        <v>0</v>
      </c>
      <c r="V1934" s="83" t="str">
        <f t="shared" si="27"/>
        <v>#DIV/0!</v>
      </c>
      <c r="W1934" s="83" t="str">
        <f t="shared" si="28"/>
        <v>#DIV/0!</v>
      </c>
    </row>
    <row r="1935" ht="12.75" customHeight="1">
      <c r="A1935" s="83">
        <f t="shared" si="29"/>
        <v>39.26</v>
      </c>
      <c r="B1935" s="83">
        <f>IF( ISERROR( MATCH(R1934,Sheet1!$K$9:$K$13,1) ), 1,  MATCH(R1934,Sheet1!$K$9:$K$13,1)+1)</f>
        <v>4</v>
      </c>
      <c r="C1935" s="94">
        <f>IF( ISERROR( MATCH(D1935,Sheet1!$B$25:$B$42) ), 1, MATCH(D1935,Sheet1!$B$25:$B$42))</f>
        <v>13</v>
      </c>
      <c r="D1935" s="83">
        <f>if(U1935, OFFSET(Sheet1!$P$9, 2*B1934-1, 0),T1934)</f>
        <v>6811.822365</v>
      </c>
      <c r="E1935" s="100">
        <f t="array" ref="E1935">index(Sheet1!$C$25:$H$42, C1935,B1935)</f>
        <v>183.1113845</v>
      </c>
      <c r="F1935" s="100">
        <f t="array" ref="F1935">index(Sheet1!$C$25:$H$42, C1935+1,B1935)</f>
        <v>197.1968757</v>
      </c>
      <c r="G1935" s="94">
        <f t="array" ref="G1935">index(Sheet1!$B$25:$B$42, C1935,1)</f>
        <v>6500</v>
      </c>
      <c r="H1935" s="94">
        <f t="array" ref="H1935">index(Sheet1!$B$25:$B$42, C1935+1,1)</f>
        <v>7000</v>
      </c>
      <c r="I1935" s="100">
        <f t="shared" si="17"/>
        <v>191.8957269</v>
      </c>
      <c r="J1935" s="100">
        <f t="array" ref="J1935">index(Sheet1!$F$47:$K$64, C1935,B1935)</f>
        <v>1289.79864</v>
      </c>
      <c r="K1935" s="100">
        <f t="array" ref="K1935">index(Sheet1!$F$47:$K$64, C1935+1,B1935)</f>
        <v>1168.21926</v>
      </c>
      <c r="L1935" s="102">
        <f t="shared" si="18"/>
        <v>1213.9763</v>
      </c>
      <c r="M1935" s="83">
        <f>L1935/( 0.5*Sheet1!$F$18/12)</f>
        <v>1164.133951</v>
      </c>
      <c r="N1935" s="83">
        <f t="shared" si="19"/>
        <v>0.3342331183</v>
      </c>
      <c r="O1935" s="83">
        <f t="shared" si="20"/>
        <v>692.543143</v>
      </c>
      <c r="P1935" s="83">
        <f t="shared" si="21"/>
        <v>0.1988352406</v>
      </c>
      <c r="Q1935" s="83">
        <f t="shared" si="22"/>
        <v>1</v>
      </c>
      <c r="R1935" s="86">
        <f t="shared" si="31"/>
        <v>191.9254529</v>
      </c>
      <c r="S1935" s="83" t="str">
        <f>min(R1935, offset(Sheet1!$K$9,B1935-1,0))</f>
        <v>#DIV/0!</v>
      </c>
      <c r="T1935" s="83">
        <f t="shared" si="30"/>
        <v>6812.877564</v>
      </c>
      <c r="U1935" s="83">
        <f t="shared" si="26"/>
        <v>0</v>
      </c>
      <c r="V1935" s="83" t="str">
        <f t="shared" si="27"/>
        <v>#DIV/0!</v>
      </c>
      <c r="W1935" s="83" t="str">
        <f t="shared" si="28"/>
        <v>#DIV/0!</v>
      </c>
    </row>
    <row r="1936" ht="12.75" customHeight="1">
      <c r="A1936" s="83">
        <f t="shared" si="29"/>
        <v>39.28</v>
      </c>
      <c r="B1936" s="83">
        <f>IF( ISERROR( MATCH(R1935,Sheet1!$K$9:$K$13,1) ), 1,  MATCH(R1935,Sheet1!$K$9:$K$13,1)+1)</f>
        <v>4</v>
      </c>
      <c r="C1936" s="94">
        <f>IF( ISERROR( MATCH(D1936,Sheet1!$B$25:$B$42) ), 1, MATCH(D1936,Sheet1!$B$25:$B$42))</f>
        <v>13</v>
      </c>
      <c r="D1936" s="83">
        <f>if(U1936, OFFSET(Sheet1!$P$9, 2*B1935-1, 0),T1935)</f>
        <v>6812.877564</v>
      </c>
      <c r="E1936" s="100">
        <f t="array" ref="E1936">index(Sheet1!$C$25:$H$42, C1936,B1936)</f>
        <v>183.1113845</v>
      </c>
      <c r="F1936" s="100">
        <f t="array" ref="F1936">index(Sheet1!$C$25:$H$42, C1936+1,B1936)</f>
        <v>197.1968757</v>
      </c>
      <c r="G1936" s="94">
        <f t="array" ref="G1936">index(Sheet1!$B$25:$B$42, C1936,1)</f>
        <v>6500</v>
      </c>
      <c r="H1936" s="94">
        <f t="array" ref="H1936">index(Sheet1!$B$25:$B$42, C1936+1,1)</f>
        <v>7000</v>
      </c>
      <c r="I1936" s="100">
        <f t="shared" si="17"/>
        <v>191.9254529</v>
      </c>
      <c r="J1936" s="100">
        <f t="array" ref="J1936">index(Sheet1!$F$47:$K$64, C1936,B1936)</f>
        <v>1289.79864</v>
      </c>
      <c r="K1936" s="100">
        <f t="array" ref="K1936">index(Sheet1!$F$47:$K$64, C1936+1,B1936)</f>
        <v>1168.21926</v>
      </c>
      <c r="L1936" s="102">
        <f t="shared" si="18"/>
        <v>1213.719719</v>
      </c>
      <c r="M1936" s="83">
        <f>L1936/( 0.5*Sheet1!$F$18/12)</f>
        <v>1163.887905</v>
      </c>
      <c r="N1936" s="83">
        <f t="shared" si="19"/>
        <v>0.3341624762</v>
      </c>
      <c r="O1936" s="83">
        <f t="shared" si="20"/>
        <v>692.7577192</v>
      </c>
      <c r="P1936" s="83">
        <f t="shared" si="21"/>
        <v>0.1988968473</v>
      </c>
      <c r="Q1936" s="83">
        <f t="shared" si="22"/>
        <v>1</v>
      </c>
      <c r="R1936" s="86">
        <f t="shared" si="31"/>
        <v>191.9551498</v>
      </c>
      <c r="S1936" s="83" t="str">
        <f>min(R1936, offset(Sheet1!$K$9,B1936-1,0))</f>
        <v>#DIV/0!</v>
      </c>
      <c r="T1936" s="83">
        <f t="shared" si="30"/>
        <v>6813.931733</v>
      </c>
      <c r="U1936" s="83">
        <f t="shared" si="26"/>
        <v>0</v>
      </c>
      <c r="V1936" s="83" t="str">
        <f t="shared" si="27"/>
        <v>#DIV/0!</v>
      </c>
      <c r="W1936" s="83" t="str">
        <f t="shared" si="28"/>
        <v>#DIV/0!</v>
      </c>
    </row>
    <row r="1937" ht="12.75" customHeight="1">
      <c r="A1937" s="83">
        <f t="shared" si="29"/>
        <v>39.3</v>
      </c>
      <c r="B1937" s="83">
        <f>IF( ISERROR( MATCH(R1936,Sheet1!$K$9:$K$13,1) ), 1,  MATCH(R1936,Sheet1!$K$9:$K$13,1)+1)</f>
        <v>4</v>
      </c>
      <c r="C1937" s="94">
        <f>IF( ISERROR( MATCH(D1937,Sheet1!$B$25:$B$42) ), 1, MATCH(D1937,Sheet1!$B$25:$B$42))</f>
        <v>13</v>
      </c>
      <c r="D1937" s="83">
        <f>if(U1937, OFFSET(Sheet1!$P$9, 2*B1936-1, 0),T1936)</f>
        <v>6813.931733</v>
      </c>
      <c r="E1937" s="100">
        <f t="array" ref="E1937">index(Sheet1!$C$25:$H$42, C1937,B1937)</f>
        <v>183.1113845</v>
      </c>
      <c r="F1937" s="100">
        <f t="array" ref="F1937">index(Sheet1!$C$25:$H$42, C1937+1,B1937)</f>
        <v>197.1968757</v>
      </c>
      <c r="G1937" s="94">
        <f t="array" ref="G1937">index(Sheet1!$B$25:$B$42, C1937,1)</f>
        <v>6500</v>
      </c>
      <c r="H1937" s="94">
        <f t="array" ref="H1937">index(Sheet1!$B$25:$B$42, C1937+1,1)</f>
        <v>7000</v>
      </c>
      <c r="I1937" s="100">
        <f t="shared" si="17"/>
        <v>191.9551498</v>
      </c>
      <c r="J1937" s="100">
        <f t="array" ref="J1937">index(Sheet1!$F$47:$K$64, C1937,B1937)</f>
        <v>1289.79864</v>
      </c>
      <c r="K1937" s="100">
        <f t="array" ref="K1937">index(Sheet1!$F$47:$K$64, C1937+1,B1937)</f>
        <v>1168.21926</v>
      </c>
      <c r="L1937" s="102">
        <f t="shared" si="18"/>
        <v>1213.463389</v>
      </c>
      <c r="M1937" s="83">
        <f>L1937/( 0.5*Sheet1!$F$18/12)</f>
        <v>1163.642099</v>
      </c>
      <c r="N1937" s="83">
        <f t="shared" si="19"/>
        <v>0.3340919031</v>
      </c>
      <c r="O1937" s="83">
        <f t="shared" si="20"/>
        <v>692.972119</v>
      </c>
      <c r="P1937" s="83">
        <f t="shared" si="21"/>
        <v>0.1989584034</v>
      </c>
      <c r="Q1937" s="83">
        <f t="shared" si="22"/>
        <v>1</v>
      </c>
      <c r="R1937" s="86">
        <f t="shared" si="31"/>
        <v>191.9848178</v>
      </c>
      <c r="S1937" s="83" t="str">
        <f>min(R1937, offset(Sheet1!$K$9,B1937-1,0))</f>
        <v>#DIV/0!</v>
      </c>
      <c r="T1937" s="83">
        <f t="shared" si="30"/>
        <v>6814.984871</v>
      </c>
      <c r="U1937" s="83">
        <f t="shared" si="26"/>
        <v>0</v>
      </c>
      <c r="V1937" s="83" t="str">
        <f t="shared" si="27"/>
        <v>#DIV/0!</v>
      </c>
      <c r="W1937" s="83" t="str">
        <f t="shared" si="28"/>
        <v>#DIV/0!</v>
      </c>
    </row>
    <row r="1938" ht="12.75" customHeight="1">
      <c r="A1938" s="83">
        <f t="shared" si="29"/>
        <v>39.32</v>
      </c>
      <c r="B1938" s="83">
        <f>IF( ISERROR( MATCH(R1937,Sheet1!$K$9:$K$13,1) ), 1,  MATCH(R1937,Sheet1!$K$9:$K$13,1)+1)</f>
        <v>4</v>
      </c>
      <c r="C1938" s="94">
        <f>IF( ISERROR( MATCH(D1938,Sheet1!$B$25:$B$42) ), 1, MATCH(D1938,Sheet1!$B$25:$B$42))</f>
        <v>13</v>
      </c>
      <c r="D1938" s="83">
        <f>if(U1938, OFFSET(Sheet1!$P$9, 2*B1937-1, 0),T1937)</f>
        <v>6814.984871</v>
      </c>
      <c r="E1938" s="100">
        <f t="array" ref="E1938">index(Sheet1!$C$25:$H$42, C1938,B1938)</f>
        <v>183.1113845</v>
      </c>
      <c r="F1938" s="100">
        <f t="array" ref="F1938">index(Sheet1!$C$25:$H$42, C1938+1,B1938)</f>
        <v>197.1968757</v>
      </c>
      <c r="G1938" s="94">
        <f t="array" ref="G1938">index(Sheet1!$B$25:$B$42, C1938,1)</f>
        <v>6500</v>
      </c>
      <c r="H1938" s="94">
        <f t="array" ref="H1938">index(Sheet1!$B$25:$B$42, C1938+1,1)</f>
        <v>7000</v>
      </c>
      <c r="I1938" s="100">
        <f t="shared" si="17"/>
        <v>191.9848178</v>
      </c>
      <c r="J1938" s="100">
        <f t="array" ref="J1938">index(Sheet1!$F$47:$K$64, C1938,B1938)</f>
        <v>1289.79864</v>
      </c>
      <c r="K1938" s="100">
        <f t="array" ref="K1938">index(Sheet1!$F$47:$K$64, C1938+1,B1938)</f>
        <v>1168.21926</v>
      </c>
      <c r="L1938" s="102">
        <f t="shared" si="18"/>
        <v>1213.207309</v>
      </c>
      <c r="M1938" s="83">
        <f>L1938/( 0.5*Sheet1!$F$18/12)</f>
        <v>1163.396533</v>
      </c>
      <c r="N1938" s="83">
        <f t="shared" si="19"/>
        <v>0.334021399</v>
      </c>
      <c r="O1938" s="83">
        <f t="shared" si="20"/>
        <v>693.1863424</v>
      </c>
      <c r="P1938" s="83">
        <f t="shared" si="21"/>
        <v>0.1990199088</v>
      </c>
      <c r="Q1938" s="83">
        <f t="shared" si="22"/>
        <v>1</v>
      </c>
      <c r="R1938" s="86">
        <f t="shared" si="31"/>
        <v>192.0144567</v>
      </c>
      <c r="S1938" s="83" t="str">
        <f>min(R1938, offset(Sheet1!$K$9,B1938-1,0))</f>
        <v>#DIV/0!</v>
      </c>
      <c r="T1938" s="83">
        <f t="shared" si="30"/>
        <v>6816.036981</v>
      </c>
      <c r="U1938" s="83">
        <f t="shared" si="26"/>
        <v>0</v>
      </c>
      <c r="V1938" s="83" t="str">
        <f t="shared" si="27"/>
        <v>#DIV/0!</v>
      </c>
      <c r="W1938" s="83" t="str">
        <f t="shared" si="28"/>
        <v>#DIV/0!</v>
      </c>
    </row>
    <row r="1939" ht="12.75" customHeight="1">
      <c r="A1939" s="83">
        <f t="shared" si="29"/>
        <v>39.34</v>
      </c>
      <c r="B1939" s="83">
        <f>IF( ISERROR( MATCH(R1938,Sheet1!$K$9:$K$13,1) ), 1,  MATCH(R1938,Sheet1!$K$9:$K$13,1)+1)</f>
        <v>4</v>
      </c>
      <c r="C1939" s="94">
        <f>IF( ISERROR( MATCH(D1939,Sheet1!$B$25:$B$42) ), 1, MATCH(D1939,Sheet1!$B$25:$B$42))</f>
        <v>13</v>
      </c>
      <c r="D1939" s="83">
        <f>if(U1939, OFFSET(Sheet1!$P$9, 2*B1938-1, 0),T1938)</f>
        <v>6816.036981</v>
      </c>
      <c r="E1939" s="100">
        <f t="array" ref="E1939">index(Sheet1!$C$25:$H$42, C1939,B1939)</f>
        <v>183.1113845</v>
      </c>
      <c r="F1939" s="100">
        <f t="array" ref="F1939">index(Sheet1!$C$25:$H$42, C1939+1,B1939)</f>
        <v>197.1968757</v>
      </c>
      <c r="G1939" s="94">
        <f t="array" ref="G1939">index(Sheet1!$B$25:$B$42, C1939,1)</f>
        <v>6500</v>
      </c>
      <c r="H1939" s="94">
        <f t="array" ref="H1939">index(Sheet1!$B$25:$B$42, C1939+1,1)</f>
        <v>7000</v>
      </c>
      <c r="I1939" s="100">
        <f t="shared" si="17"/>
        <v>192.0144567</v>
      </c>
      <c r="J1939" s="100">
        <f t="array" ref="J1939">index(Sheet1!$F$47:$K$64, C1939,B1939)</f>
        <v>1289.79864</v>
      </c>
      <c r="K1939" s="100">
        <f t="array" ref="K1939">index(Sheet1!$F$47:$K$64, C1939+1,B1939)</f>
        <v>1168.21926</v>
      </c>
      <c r="L1939" s="102">
        <f t="shared" si="18"/>
        <v>1212.95148</v>
      </c>
      <c r="M1939" s="83">
        <f>L1939/( 0.5*Sheet1!$F$18/12)</f>
        <v>1163.151207</v>
      </c>
      <c r="N1939" s="83">
        <f t="shared" si="19"/>
        <v>0.3339509637</v>
      </c>
      <c r="O1939" s="83">
        <f t="shared" si="20"/>
        <v>693.4003897</v>
      </c>
      <c r="P1939" s="83">
        <f t="shared" si="21"/>
        <v>0.1990813637</v>
      </c>
      <c r="Q1939" s="83">
        <f t="shared" si="22"/>
        <v>1</v>
      </c>
      <c r="R1939" s="86">
        <f t="shared" si="31"/>
        <v>192.0440667</v>
      </c>
      <c r="S1939" s="83" t="str">
        <f>min(R1939, offset(Sheet1!$K$9,B1939-1,0))</f>
        <v>#DIV/0!</v>
      </c>
      <c r="T1939" s="83">
        <f t="shared" si="30"/>
        <v>6817.088063</v>
      </c>
      <c r="U1939" s="83">
        <f t="shared" si="26"/>
        <v>0</v>
      </c>
      <c r="V1939" s="83" t="str">
        <f t="shared" si="27"/>
        <v>#DIV/0!</v>
      </c>
      <c r="W1939" s="83" t="str">
        <f t="shared" si="28"/>
        <v>#DIV/0!</v>
      </c>
    </row>
    <row r="1940" ht="12.75" customHeight="1">
      <c r="A1940" s="83">
        <f t="shared" si="29"/>
        <v>39.36</v>
      </c>
      <c r="B1940" s="83">
        <f>IF( ISERROR( MATCH(R1939,Sheet1!$K$9:$K$13,1) ), 1,  MATCH(R1939,Sheet1!$K$9:$K$13,1)+1)</f>
        <v>4</v>
      </c>
      <c r="C1940" s="94">
        <f>IF( ISERROR( MATCH(D1940,Sheet1!$B$25:$B$42) ), 1, MATCH(D1940,Sheet1!$B$25:$B$42))</f>
        <v>13</v>
      </c>
      <c r="D1940" s="83">
        <f>if(U1940, OFFSET(Sheet1!$P$9, 2*B1939-1, 0),T1939)</f>
        <v>6817.088063</v>
      </c>
      <c r="E1940" s="100">
        <f t="array" ref="E1940">index(Sheet1!$C$25:$H$42, C1940,B1940)</f>
        <v>183.1113845</v>
      </c>
      <c r="F1940" s="100">
        <f t="array" ref="F1940">index(Sheet1!$C$25:$H$42, C1940+1,B1940)</f>
        <v>197.1968757</v>
      </c>
      <c r="G1940" s="94">
        <f t="array" ref="G1940">index(Sheet1!$B$25:$B$42, C1940,1)</f>
        <v>6500</v>
      </c>
      <c r="H1940" s="94">
        <f t="array" ref="H1940">index(Sheet1!$B$25:$B$42, C1940+1,1)</f>
        <v>7000</v>
      </c>
      <c r="I1940" s="100">
        <f t="shared" si="17"/>
        <v>192.0440667</v>
      </c>
      <c r="J1940" s="100">
        <f t="array" ref="J1940">index(Sheet1!$F$47:$K$64, C1940,B1940)</f>
        <v>1289.79864</v>
      </c>
      <c r="K1940" s="100">
        <f t="array" ref="K1940">index(Sheet1!$F$47:$K$64, C1940+1,B1940)</f>
        <v>1168.21926</v>
      </c>
      <c r="L1940" s="102">
        <f t="shared" si="18"/>
        <v>1212.6959</v>
      </c>
      <c r="M1940" s="83">
        <f>L1940/( 0.5*Sheet1!$F$18/12)</f>
        <v>1162.90612</v>
      </c>
      <c r="N1940" s="83">
        <f t="shared" si="19"/>
        <v>0.3338805972</v>
      </c>
      <c r="O1940" s="83">
        <f t="shared" si="20"/>
        <v>693.6142608</v>
      </c>
      <c r="P1940" s="83">
        <f t="shared" si="21"/>
        <v>0.199142768</v>
      </c>
      <c r="Q1940" s="83">
        <f t="shared" si="22"/>
        <v>1</v>
      </c>
      <c r="R1940" s="86">
        <f t="shared" si="31"/>
        <v>192.0736478</v>
      </c>
      <c r="S1940" s="83" t="str">
        <f>min(R1940, offset(Sheet1!$K$9,B1940-1,0))</f>
        <v>#DIV/0!</v>
      </c>
      <c r="T1940" s="83">
        <f t="shared" si="30"/>
        <v>6818.138117</v>
      </c>
      <c r="U1940" s="83">
        <f t="shared" si="26"/>
        <v>0</v>
      </c>
      <c r="V1940" s="83" t="str">
        <f t="shared" si="27"/>
        <v>#DIV/0!</v>
      </c>
      <c r="W1940" s="83" t="str">
        <f t="shared" si="28"/>
        <v>#DIV/0!</v>
      </c>
    </row>
    <row r="1941" ht="12.75" customHeight="1">
      <c r="A1941" s="83">
        <f t="shared" si="29"/>
        <v>39.38</v>
      </c>
      <c r="B1941" s="83">
        <f>IF( ISERROR( MATCH(R1940,Sheet1!$K$9:$K$13,1) ), 1,  MATCH(R1940,Sheet1!$K$9:$K$13,1)+1)</f>
        <v>4</v>
      </c>
      <c r="C1941" s="94">
        <f>IF( ISERROR( MATCH(D1941,Sheet1!$B$25:$B$42) ), 1, MATCH(D1941,Sheet1!$B$25:$B$42))</f>
        <v>13</v>
      </c>
      <c r="D1941" s="83">
        <f>if(U1941, OFFSET(Sheet1!$P$9, 2*B1940-1, 0),T1940)</f>
        <v>6818.138117</v>
      </c>
      <c r="E1941" s="100">
        <f t="array" ref="E1941">index(Sheet1!$C$25:$H$42, C1941,B1941)</f>
        <v>183.1113845</v>
      </c>
      <c r="F1941" s="100">
        <f t="array" ref="F1941">index(Sheet1!$C$25:$H$42, C1941+1,B1941)</f>
        <v>197.1968757</v>
      </c>
      <c r="G1941" s="94">
        <f t="array" ref="G1941">index(Sheet1!$B$25:$B$42, C1941,1)</f>
        <v>6500</v>
      </c>
      <c r="H1941" s="94">
        <f t="array" ref="H1941">index(Sheet1!$B$25:$B$42, C1941+1,1)</f>
        <v>7000</v>
      </c>
      <c r="I1941" s="100">
        <f t="shared" si="17"/>
        <v>192.0736478</v>
      </c>
      <c r="J1941" s="100">
        <f t="array" ref="J1941">index(Sheet1!$F$47:$K$64, C1941,B1941)</f>
        <v>1289.79864</v>
      </c>
      <c r="K1941" s="100">
        <f t="array" ref="K1941">index(Sheet1!$F$47:$K$64, C1941+1,B1941)</f>
        <v>1168.21926</v>
      </c>
      <c r="L1941" s="102">
        <f t="shared" si="18"/>
        <v>1212.44057</v>
      </c>
      <c r="M1941" s="83">
        <f>L1941/( 0.5*Sheet1!$F$18/12)</f>
        <v>1162.661273</v>
      </c>
      <c r="N1941" s="83">
        <f t="shared" si="19"/>
        <v>0.3338102995</v>
      </c>
      <c r="O1941" s="83">
        <f t="shared" si="20"/>
        <v>693.8279559</v>
      </c>
      <c r="P1941" s="83">
        <f t="shared" si="21"/>
        <v>0.1992041217</v>
      </c>
      <c r="Q1941" s="83">
        <f t="shared" si="22"/>
        <v>1</v>
      </c>
      <c r="R1941" s="86">
        <f t="shared" si="31"/>
        <v>192.1032</v>
      </c>
      <c r="S1941" s="83" t="str">
        <f>min(R1941, offset(Sheet1!$K$9,B1941-1,0))</f>
        <v>#DIV/0!</v>
      </c>
      <c r="T1941" s="83">
        <f t="shared" si="30"/>
        <v>6819.187146</v>
      </c>
      <c r="U1941" s="83">
        <f t="shared" si="26"/>
        <v>0</v>
      </c>
      <c r="V1941" s="83" t="str">
        <f t="shared" si="27"/>
        <v>#DIV/0!</v>
      </c>
      <c r="W1941" s="83" t="str">
        <f t="shared" si="28"/>
        <v>#DIV/0!</v>
      </c>
    </row>
    <row r="1942" ht="12.75" customHeight="1">
      <c r="A1942" s="83">
        <f t="shared" si="29"/>
        <v>39.4</v>
      </c>
      <c r="B1942" s="83">
        <f>IF( ISERROR( MATCH(R1941,Sheet1!$K$9:$K$13,1) ), 1,  MATCH(R1941,Sheet1!$K$9:$K$13,1)+1)</f>
        <v>4</v>
      </c>
      <c r="C1942" s="94">
        <f>IF( ISERROR( MATCH(D1942,Sheet1!$B$25:$B$42) ), 1, MATCH(D1942,Sheet1!$B$25:$B$42))</f>
        <v>13</v>
      </c>
      <c r="D1942" s="83">
        <f>if(U1942, OFFSET(Sheet1!$P$9, 2*B1941-1, 0),T1941)</f>
        <v>6819.187146</v>
      </c>
      <c r="E1942" s="100">
        <f t="array" ref="E1942">index(Sheet1!$C$25:$H$42, C1942,B1942)</f>
        <v>183.1113845</v>
      </c>
      <c r="F1942" s="100">
        <f t="array" ref="F1942">index(Sheet1!$C$25:$H$42, C1942+1,B1942)</f>
        <v>197.1968757</v>
      </c>
      <c r="G1942" s="94">
        <f t="array" ref="G1942">index(Sheet1!$B$25:$B$42, C1942,1)</f>
        <v>6500</v>
      </c>
      <c r="H1942" s="94">
        <f t="array" ref="H1942">index(Sheet1!$B$25:$B$42, C1942+1,1)</f>
        <v>7000</v>
      </c>
      <c r="I1942" s="100">
        <f t="shared" si="17"/>
        <v>192.1032</v>
      </c>
      <c r="J1942" s="100">
        <f t="array" ref="J1942">index(Sheet1!$F$47:$K$64, C1942,B1942)</f>
        <v>1289.79864</v>
      </c>
      <c r="K1942" s="100">
        <f t="array" ref="K1942">index(Sheet1!$F$47:$K$64, C1942+1,B1942)</f>
        <v>1168.21926</v>
      </c>
      <c r="L1942" s="102">
        <f t="shared" si="18"/>
        <v>1212.185489</v>
      </c>
      <c r="M1942" s="83">
        <f>L1942/( 0.5*Sheet1!$F$18/12)</f>
        <v>1162.416666</v>
      </c>
      <c r="N1942" s="83">
        <f t="shared" si="19"/>
        <v>0.3337400705</v>
      </c>
      <c r="O1942" s="83">
        <f t="shared" si="20"/>
        <v>694.041475</v>
      </c>
      <c r="P1942" s="83">
        <f t="shared" si="21"/>
        <v>0.1992654249</v>
      </c>
      <c r="Q1942" s="83">
        <f t="shared" si="22"/>
        <v>1</v>
      </c>
      <c r="R1942" s="86">
        <f t="shared" si="31"/>
        <v>192.1327233</v>
      </c>
      <c r="S1942" s="83" t="str">
        <f>min(R1942, offset(Sheet1!$K$9,B1942-1,0))</f>
        <v>#DIV/0!</v>
      </c>
      <c r="T1942" s="83">
        <f t="shared" si="30"/>
        <v>6820.23515</v>
      </c>
      <c r="U1942" s="83">
        <f t="shared" si="26"/>
        <v>0</v>
      </c>
      <c r="V1942" s="83" t="str">
        <f t="shared" si="27"/>
        <v>#DIV/0!</v>
      </c>
      <c r="W1942" s="83" t="str">
        <f t="shared" si="28"/>
        <v>#DIV/0!</v>
      </c>
    </row>
    <row r="1943" ht="12.75" customHeight="1">
      <c r="A1943" s="83">
        <f t="shared" si="29"/>
        <v>39.42</v>
      </c>
      <c r="B1943" s="83">
        <f>IF( ISERROR( MATCH(R1942,Sheet1!$K$9:$K$13,1) ), 1,  MATCH(R1942,Sheet1!$K$9:$K$13,1)+1)</f>
        <v>4</v>
      </c>
      <c r="C1943" s="94">
        <f>IF( ISERROR( MATCH(D1943,Sheet1!$B$25:$B$42) ), 1, MATCH(D1943,Sheet1!$B$25:$B$42))</f>
        <v>13</v>
      </c>
      <c r="D1943" s="83">
        <f>if(U1943, OFFSET(Sheet1!$P$9, 2*B1942-1, 0),T1942)</f>
        <v>6820.23515</v>
      </c>
      <c r="E1943" s="100">
        <f t="array" ref="E1943">index(Sheet1!$C$25:$H$42, C1943,B1943)</f>
        <v>183.1113845</v>
      </c>
      <c r="F1943" s="100">
        <f t="array" ref="F1943">index(Sheet1!$C$25:$H$42, C1943+1,B1943)</f>
        <v>197.1968757</v>
      </c>
      <c r="G1943" s="94">
        <f t="array" ref="G1943">index(Sheet1!$B$25:$B$42, C1943,1)</f>
        <v>6500</v>
      </c>
      <c r="H1943" s="94">
        <f t="array" ref="H1943">index(Sheet1!$B$25:$B$42, C1943+1,1)</f>
        <v>7000</v>
      </c>
      <c r="I1943" s="100">
        <f t="shared" si="17"/>
        <v>192.1327233</v>
      </c>
      <c r="J1943" s="100">
        <f t="array" ref="J1943">index(Sheet1!$F$47:$K$64, C1943,B1943)</f>
        <v>1289.79864</v>
      </c>
      <c r="K1943" s="100">
        <f t="array" ref="K1943">index(Sheet1!$F$47:$K$64, C1943+1,B1943)</f>
        <v>1168.21926</v>
      </c>
      <c r="L1943" s="102">
        <f t="shared" si="18"/>
        <v>1211.930658</v>
      </c>
      <c r="M1943" s="83">
        <f>L1943/( 0.5*Sheet1!$F$18/12)</f>
        <v>1162.172297</v>
      </c>
      <c r="N1943" s="83">
        <f t="shared" si="19"/>
        <v>0.3336699101</v>
      </c>
      <c r="O1943" s="83">
        <f t="shared" si="20"/>
        <v>694.2548184</v>
      </c>
      <c r="P1943" s="83">
        <f t="shared" si="21"/>
        <v>0.1993266777</v>
      </c>
      <c r="Q1943" s="83">
        <f t="shared" si="22"/>
        <v>1</v>
      </c>
      <c r="R1943" s="86">
        <f t="shared" si="31"/>
        <v>192.1622177</v>
      </c>
      <c r="S1943" s="83" t="str">
        <f>min(R1943, offset(Sheet1!$K$9,B1943-1,0))</f>
        <v>#DIV/0!</v>
      </c>
      <c r="T1943" s="83">
        <f t="shared" si="30"/>
        <v>6821.28213</v>
      </c>
      <c r="U1943" s="83">
        <f t="shared" si="26"/>
        <v>0</v>
      </c>
      <c r="V1943" s="83" t="str">
        <f t="shared" si="27"/>
        <v>#DIV/0!</v>
      </c>
      <c r="W1943" s="83" t="str">
        <f t="shared" si="28"/>
        <v>#DIV/0!</v>
      </c>
    </row>
    <row r="1944" ht="12.75" customHeight="1">
      <c r="A1944" s="83">
        <f t="shared" si="29"/>
        <v>39.44</v>
      </c>
      <c r="B1944" s="83">
        <f>IF( ISERROR( MATCH(R1943,Sheet1!$K$9:$K$13,1) ), 1,  MATCH(R1943,Sheet1!$K$9:$K$13,1)+1)</f>
        <v>4</v>
      </c>
      <c r="C1944" s="94">
        <f>IF( ISERROR( MATCH(D1944,Sheet1!$B$25:$B$42) ), 1, MATCH(D1944,Sheet1!$B$25:$B$42))</f>
        <v>13</v>
      </c>
      <c r="D1944" s="83">
        <f>if(U1944, OFFSET(Sheet1!$P$9, 2*B1943-1, 0),T1943)</f>
        <v>6821.28213</v>
      </c>
      <c r="E1944" s="100">
        <f t="array" ref="E1944">index(Sheet1!$C$25:$H$42, C1944,B1944)</f>
        <v>183.1113845</v>
      </c>
      <c r="F1944" s="100">
        <f t="array" ref="F1944">index(Sheet1!$C$25:$H$42, C1944+1,B1944)</f>
        <v>197.1968757</v>
      </c>
      <c r="G1944" s="94">
        <f t="array" ref="G1944">index(Sheet1!$B$25:$B$42, C1944,1)</f>
        <v>6500</v>
      </c>
      <c r="H1944" s="94">
        <f t="array" ref="H1944">index(Sheet1!$B$25:$B$42, C1944+1,1)</f>
        <v>7000</v>
      </c>
      <c r="I1944" s="100">
        <f t="shared" si="17"/>
        <v>192.1622177</v>
      </c>
      <c r="J1944" s="100">
        <f t="array" ref="J1944">index(Sheet1!$F$47:$K$64, C1944,B1944)</f>
        <v>1289.79864</v>
      </c>
      <c r="K1944" s="100">
        <f t="array" ref="K1944">index(Sheet1!$F$47:$K$64, C1944+1,B1944)</f>
        <v>1168.21926</v>
      </c>
      <c r="L1944" s="102">
        <f t="shared" si="18"/>
        <v>1211.676076</v>
      </c>
      <c r="M1944" s="83">
        <f>L1944/( 0.5*Sheet1!$F$18/12)</f>
        <v>1161.928167</v>
      </c>
      <c r="N1944" s="83">
        <f t="shared" si="19"/>
        <v>0.3335998183</v>
      </c>
      <c r="O1944" s="83">
        <f t="shared" si="20"/>
        <v>694.4679859</v>
      </c>
      <c r="P1944" s="83">
        <f t="shared" si="21"/>
        <v>0.19938788</v>
      </c>
      <c r="Q1944" s="83">
        <f t="shared" si="22"/>
        <v>1</v>
      </c>
      <c r="R1944" s="86">
        <f t="shared" si="31"/>
        <v>192.1916833</v>
      </c>
      <c r="S1944" s="83" t="str">
        <f>min(R1944, offset(Sheet1!$K$9,B1944-1,0))</f>
        <v>#DIV/0!</v>
      </c>
      <c r="T1944" s="83">
        <f t="shared" si="30"/>
        <v>6822.328086</v>
      </c>
      <c r="U1944" s="83">
        <f t="shared" si="26"/>
        <v>0</v>
      </c>
      <c r="V1944" s="83" t="str">
        <f t="shared" si="27"/>
        <v>#DIV/0!</v>
      </c>
      <c r="W1944" s="83" t="str">
        <f t="shared" si="28"/>
        <v>#DIV/0!</v>
      </c>
    </row>
    <row r="1945" ht="12.75" customHeight="1">
      <c r="A1945" s="83">
        <f t="shared" si="29"/>
        <v>39.46</v>
      </c>
      <c r="B1945" s="83">
        <f>IF( ISERROR( MATCH(R1944,Sheet1!$K$9:$K$13,1) ), 1,  MATCH(R1944,Sheet1!$K$9:$K$13,1)+1)</f>
        <v>4</v>
      </c>
      <c r="C1945" s="94">
        <f>IF( ISERROR( MATCH(D1945,Sheet1!$B$25:$B$42) ), 1, MATCH(D1945,Sheet1!$B$25:$B$42))</f>
        <v>13</v>
      </c>
      <c r="D1945" s="83">
        <f>if(U1945, OFFSET(Sheet1!$P$9, 2*B1944-1, 0),T1944)</f>
        <v>6822.328086</v>
      </c>
      <c r="E1945" s="100">
        <f t="array" ref="E1945">index(Sheet1!$C$25:$H$42, C1945,B1945)</f>
        <v>183.1113845</v>
      </c>
      <c r="F1945" s="100">
        <f t="array" ref="F1945">index(Sheet1!$C$25:$H$42, C1945+1,B1945)</f>
        <v>197.1968757</v>
      </c>
      <c r="G1945" s="94">
        <f t="array" ref="G1945">index(Sheet1!$B$25:$B$42, C1945,1)</f>
        <v>6500</v>
      </c>
      <c r="H1945" s="94">
        <f t="array" ref="H1945">index(Sheet1!$B$25:$B$42, C1945+1,1)</f>
        <v>7000</v>
      </c>
      <c r="I1945" s="100">
        <f t="shared" si="17"/>
        <v>192.1916833</v>
      </c>
      <c r="J1945" s="100">
        <f t="array" ref="J1945">index(Sheet1!$F$47:$K$64, C1945,B1945)</f>
        <v>1289.79864</v>
      </c>
      <c r="K1945" s="100">
        <f t="array" ref="K1945">index(Sheet1!$F$47:$K$64, C1945+1,B1945)</f>
        <v>1168.21926</v>
      </c>
      <c r="L1945" s="102">
        <f t="shared" si="18"/>
        <v>1211.421742</v>
      </c>
      <c r="M1945" s="83">
        <f>L1945/( 0.5*Sheet1!$F$18/12)</f>
        <v>1161.684276</v>
      </c>
      <c r="N1945" s="83">
        <f t="shared" si="19"/>
        <v>0.3335297949</v>
      </c>
      <c r="O1945" s="83">
        <f t="shared" si="20"/>
        <v>694.6809779</v>
      </c>
      <c r="P1945" s="83">
        <f t="shared" si="21"/>
        <v>0.1994490318</v>
      </c>
      <c r="Q1945" s="83">
        <f t="shared" si="22"/>
        <v>1</v>
      </c>
      <c r="R1945" s="86">
        <f t="shared" si="31"/>
        <v>192.2211202</v>
      </c>
      <c r="S1945" s="83" t="str">
        <f>min(R1945, offset(Sheet1!$K$9,B1945-1,0))</f>
        <v>#DIV/0!</v>
      </c>
      <c r="T1945" s="83">
        <f t="shared" si="30"/>
        <v>6823.37302</v>
      </c>
      <c r="U1945" s="83">
        <f t="shared" si="26"/>
        <v>0</v>
      </c>
      <c r="V1945" s="83" t="str">
        <f t="shared" si="27"/>
        <v>#DIV/0!</v>
      </c>
      <c r="W1945" s="83" t="str">
        <f t="shared" si="28"/>
        <v>#DIV/0!</v>
      </c>
    </row>
    <row r="1946" ht="12.75" customHeight="1">
      <c r="A1946" s="83">
        <f t="shared" si="29"/>
        <v>39.48</v>
      </c>
      <c r="B1946" s="83">
        <f>IF( ISERROR( MATCH(R1945,Sheet1!$K$9:$K$13,1) ), 1,  MATCH(R1945,Sheet1!$K$9:$K$13,1)+1)</f>
        <v>4</v>
      </c>
      <c r="C1946" s="94">
        <f>IF( ISERROR( MATCH(D1946,Sheet1!$B$25:$B$42) ), 1, MATCH(D1946,Sheet1!$B$25:$B$42))</f>
        <v>13</v>
      </c>
      <c r="D1946" s="83">
        <f>if(U1946, OFFSET(Sheet1!$P$9, 2*B1945-1, 0),T1945)</f>
        <v>6823.37302</v>
      </c>
      <c r="E1946" s="100">
        <f t="array" ref="E1946">index(Sheet1!$C$25:$H$42, C1946,B1946)</f>
        <v>183.1113845</v>
      </c>
      <c r="F1946" s="100">
        <f t="array" ref="F1946">index(Sheet1!$C$25:$H$42, C1946+1,B1946)</f>
        <v>197.1968757</v>
      </c>
      <c r="G1946" s="94">
        <f t="array" ref="G1946">index(Sheet1!$B$25:$B$42, C1946,1)</f>
        <v>6500</v>
      </c>
      <c r="H1946" s="94">
        <f t="array" ref="H1946">index(Sheet1!$B$25:$B$42, C1946+1,1)</f>
        <v>7000</v>
      </c>
      <c r="I1946" s="100">
        <f t="shared" si="17"/>
        <v>192.2211202</v>
      </c>
      <c r="J1946" s="100">
        <f t="array" ref="J1946">index(Sheet1!$F$47:$K$64, C1946,B1946)</f>
        <v>1289.79864</v>
      </c>
      <c r="K1946" s="100">
        <f t="array" ref="K1946">index(Sheet1!$F$47:$K$64, C1946+1,B1946)</f>
        <v>1168.21926</v>
      </c>
      <c r="L1946" s="102">
        <f t="shared" si="18"/>
        <v>1211.167657</v>
      </c>
      <c r="M1946" s="83">
        <f>L1946/( 0.5*Sheet1!$F$18/12)</f>
        <v>1161.440623</v>
      </c>
      <c r="N1946" s="83">
        <f t="shared" si="19"/>
        <v>0.33345984</v>
      </c>
      <c r="O1946" s="83">
        <f t="shared" si="20"/>
        <v>694.8937942</v>
      </c>
      <c r="P1946" s="83">
        <f t="shared" si="21"/>
        <v>0.1995101333</v>
      </c>
      <c r="Q1946" s="83">
        <f t="shared" si="22"/>
        <v>1</v>
      </c>
      <c r="R1946" s="86">
        <f t="shared" si="31"/>
        <v>192.2505282</v>
      </c>
      <c r="S1946" s="83" t="str">
        <f>min(R1946, offset(Sheet1!$K$9,B1946-1,0))</f>
        <v>#DIV/0!</v>
      </c>
      <c r="T1946" s="83">
        <f t="shared" si="30"/>
        <v>6824.416933</v>
      </c>
      <c r="U1946" s="83">
        <f t="shared" si="26"/>
        <v>0</v>
      </c>
      <c r="V1946" s="83" t="str">
        <f t="shared" si="27"/>
        <v>#DIV/0!</v>
      </c>
      <c r="W1946" s="83" t="str">
        <f t="shared" si="28"/>
        <v>#DIV/0!</v>
      </c>
    </row>
    <row r="1947" ht="12.75" customHeight="1">
      <c r="A1947" s="83">
        <f t="shared" si="29"/>
        <v>39.5</v>
      </c>
      <c r="B1947" s="83">
        <f>IF( ISERROR( MATCH(R1946,Sheet1!$K$9:$K$13,1) ), 1,  MATCH(R1946,Sheet1!$K$9:$K$13,1)+1)</f>
        <v>4</v>
      </c>
      <c r="C1947" s="94">
        <f>IF( ISERROR( MATCH(D1947,Sheet1!$B$25:$B$42) ), 1, MATCH(D1947,Sheet1!$B$25:$B$42))</f>
        <v>13</v>
      </c>
      <c r="D1947" s="83">
        <f>if(U1947, OFFSET(Sheet1!$P$9, 2*B1946-1, 0),T1946)</f>
        <v>6824.416933</v>
      </c>
      <c r="E1947" s="100">
        <f t="array" ref="E1947">index(Sheet1!$C$25:$H$42, C1947,B1947)</f>
        <v>183.1113845</v>
      </c>
      <c r="F1947" s="100">
        <f t="array" ref="F1947">index(Sheet1!$C$25:$H$42, C1947+1,B1947)</f>
        <v>197.1968757</v>
      </c>
      <c r="G1947" s="94">
        <f t="array" ref="G1947">index(Sheet1!$B$25:$B$42, C1947,1)</f>
        <v>6500</v>
      </c>
      <c r="H1947" s="94">
        <f t="array" ref="H1947">index(Sheet1!$B$25:$B$42, C1947+1,1)</f>
        <v>7000</v>
      </c>
      <c r="I1947" s="100">
        <f t="shared" si="17"/>
        <v>192.2505282</v>
      </c>
      <c r="J1947" s="100">
        <f t="array" ref="J1947">index(Sheet1!$F$47:$K$64, C1947,B1947)</f>
        <v>1289.79864</v>
      </c>
      <c r="K1947" s="100">
        <f t="array" ref="K1947">index(Sheet1!$F$47:$K$64, C1947+1,B1947)</f>
        <v>1168.21926</v>
      </c>
      <c r="L1947" s="102">
        <f t="shared" si="18"/>
        <v>1210.913821</v>
      </c>
      <c r="M1947" s="83">
        <f>L1947/( 0.5*Sheet1!$F$18/12)</f>
        <v>1161.197208</v>
      </c>
      <c r="N1947" s="83">
        <f t="shared" si="19"/>
        <v>0.3333899535</v>
      </c>
      <c r="O1947" s="83">
        <f t="shared" si="20"/>
        <v>695.1064351</v>
      </c>
      <c r="P1947" s="83">
        <f t="shared" si="21"/>
        <v>0.1995711843</v>
      </c>
      <c r="Q1947" s="83">
        <f t="shared" si="22"/>
        <v>1</v>
      </c>
      <c r="R1947" s="86">
        <f t="shared" si="31"/>
        <v>192.2799075</v>
      </c>
      <c r="S1947" s="83" t="str">
        <f>min(R1947, offset(Sheet1!$K$9,B1947-1,0))</f>
        <v>#DIV/0!</v>
      </c>
      <c r="T1947" s="83">
        <f t="shared" si="30"/>
        <v>6825.459826</v>
      </c>
      <c r="U1947" s="83">
        <f t="shared" si="26"/>
        <v>0</v>
      </c>
      <c r="V1947" s="83" t="str">
        <f t="shared" si="27"/>
        <v>#DIV/0!</v>
      </c>
      <c r="W1947" s="83" t="str">
        <f t="shared" si="28"/>
        <v>#DIV/0!</v>
      </c>
    </row>
    <row r="1948" ht="12.75" customHeight="1">
      <c r="A1948" s="83">
        <f t="shared" si="29"/>
        <v>39.52</v>
      </c>
      <c r="B1948" s="83">
        <f>IF( ISERROR( MATCH(R1947,Sheet1!$K$9:$K$13,1) ), 1,  MATCH(R1947,Sheet1!$K$9:$K$13,1)+1)</f>
        <v>4</v>
      </c>
      <c r="C1948" s="94">
        <f>IF( ISERROR( MATCH(D1948,Sheet1!$B$25:$B$42) ), 1, MATCH(D1948,Sheet1!$B$25:$B$42))</f>
        <v>13</v>
      </c>
      <c r="D1948" s="83">
        <f>if(U1948, OFFSET(Sheet1!$P$9, 2*B1947-1, 0),T1947)</f>
        <v>6825.459826</v>
      </c>
      <c r="E1948" s="100">
        <f t="array" ref="E1948">index(Sheet1!$C$25:$H$42, C1948,B1948)</f>
        <v>183.1113845</v>
      </c>
      <c r="F1948" s="100">
        <f t="array" ref="F1948">index(Sheet1!$C$25:$H$42, C1948+1,B1948)</f>
        <v>197.1968757</v>
      </c>
      <c r="G1948" s="94">
        <f t="array" ref="G1948">index(Sheet1!$B$25:$B$42, C1948,1)</f>
        <v>6500</v>
      </c>
      <c r="H1948" s="94">
        <f t="array" ref="H1948">index(Sheet1!$B$25:$B$42, C1948+1,1)</f>
        <v>7000</v>
      </c>
      <c r="I1948" s="100">
        <f t="shared" si="17"/>
        <v>192.2799075</v>
      </c>
      <c r="J1948" s="100">
        <f t="array" ref="J1948">index(Sheet1!$F$47:$K$64, C1948,B1948)</f>
        <v>1289.79864</v>
      </c>
      <c r="K1948" s="100">
        <f t="array" ref="K1948">index(Sheet1!$F$47:$K$64, C1948+1,B1948)</f>
        <v>1168.21926</v>
      </c>
      <c r="L1948" s="102">
        <f t="shared" si="18"/>
        <v>1210.660232</v>
      </c>
      <c r="M1948" s="83">
        <f>L1948/( 0.5*Sheet1!$F$18/12)</f>
        <v>1160.954031</v>
      </c>
      <c r="N1948" s="83">
        <f t="shared" si="19"/>
        <v>0.3333201353</v>
      </c>
      <c r="O1948" s="83">
        <f t="shared" si="20"/>
        <v>695.3189006</v>
      </c>
      <c r="P1948" s="83">
        <f t="shared" si="21"/>
        <v>0.1996321851</v>
      </c>
      <c r="Q1948" s="83">
        <f t="shared" si="22"/>
        <v>1</v>
      </c>
      <c r="R1948" s="86">
        <f t="shared" si="31"/>
        <v>192.3092581</v>
      </c>
      <c r="S1948" s="83" t="str">
        <f>min(R1948, offset(Sheet1!$K$9,B1948-1,0))</f>
        <v>#DIV/0!</v>
      </c>
      <c r="T1948" s="83">
        <f t="shared" si="30"/>
        <v>6826.501699</v>
      </c>
      <c r="U1948" s="83">
        <f t="shared" si="26"/>
        <v>0</v>
      </c>
      <c r="V1948" s="83" t="str">
        <f t="shared" si="27"/>
        <v>#DIV/0!</v>
      </c>
      <c r="W1948" s="83" t="str">
        <f t="shared" si="28"/>
        <v>#DIV/0!</v>
      </c>
    </row>
    <row r="1949" ht="12.75" customHeight="1">
      <c r="A1949" s="83">
        <f t="shared" si="29"/>
        <v>39.54</v>
      </c>
      <c r="B1949" s="83">
        <f>IF( ISERROR( MATCH(R1948,Sheet1!$K$9:$K$13,1) ), 1,  MATCH(R1948,Sheet1!$K$9:$K$13,1)+1)</f>
        <v>4</v>
      </c>
      <c r="C1949" s="94">
        <f>IF( ISERROR( MATCH(D1949,Sheet1!$B$25:$B$42) ), 1, MATCH(D1949,Sheet1!$B$25:$B$42))</f>
        <v>13</v>
      </c>
      <c r="D1949" s="83">
        <f>if(U1949, OFFSET(Sheet1!$P$9, 2*B1948-1, 0),T1948)</f>
        <v>6826.501699</v>
      </c>
      <c r="E1949" s="100">
        <f t="array" ref="E1949">index(Sheet1!$C$25:$H$42, C1949,B1949)</f>
        <v>183.1113845</v>
      </c>
      <c r="F1949" s="100">
        <f t="array" ref="F1949">index(Sheet1!$C$25:$H$42, C1949+1,B1949)</f>
        <v>197.1968757</v>
      </c>
      <c r="G1949" s="94">
        <f t="array" ref="G1949">index(Sheet1!$B$25:$B$42, C1949,1)</f>
        <v>6500</v>
      </c>
      <c r="H1949" s="94">
        <f t="array" ref="H1949">index(Sheet1!$B$25:$B$42, C1949+1,1)</f>
        <v>7000</v>
      </c>
      <c r="I1949" s="100">
        <f t="shared" si="17"/>
        <v>192.3092581</v>
      </c>
      <c r="J1949" s="100">
        <f t="array" ref="J1949">index(Sheet1!$F$47:$K$64, C1949,B1949)</f>
        <v>1289.79864</v>
      </c>
      <c r="K1949" s="100">
        <f t="array" ref="K1949">index(Sheet1!$F$47:$K$64, C1949+1,B1949)</f>
        <v>1168.21926</v>
      </c>
      <c r="L1949" s="102">
        <f t="shared" si="18"/>
        <v>1210.406892</v>
      </c>
      <c r="M1949" s="83">
        <f>L1949/( 0.5*Sheet1!$F$18/12)</f>
        <v>1160.711092</v>
      </c>
      <c r="N1949" s="83">
        <f t="shared" si="19"/>
        <v>0.3332503853</v>
      </c>
      <c r="O1949" s="83">
        <f t="shared" si="20"/>
        <v>695.5311908</v>
      </c>
      <c r="P1949" s="83">
        <f t="shared" si="21"/>
        <v>0.1996931355</v>
      </c>
      <c r="Q1949" s="83">
        <f t="shared" si="22"/>
        <v>1</v>
      </c>
      <c r="R1949" s="86">
        <f t="shared" si="31"/>
        <v>192.33858</v>
      </c>
      <c r="S1949" s="83" t="str">
        <f>min(R1949, offset(Sheet1!$K$9,B1949-1,0))</f>
        <v>#DIV/0!</v>
      </c>
      <c r="T1949" s="83">
        <f t="shared" si="30"/>
        <v>6827.542553</v>
      </c>
      <c r="U1949" s="83">
        <f t="shared" si="26"/>
        <v>0</v>
      </c>
      <c r="V1949" s="83" t="str">
        <f t="shared" si="27"/>
        <v>#DIV/0!</v>
      </c>
      <c r="W1949" s="83" t="str">
        <f t="shared" si="28"/>
        <v>#DIV/0!</v>
      </c>
    </row>
    <row r="1950" ht="12.75" customHeight="1">
      <c r="A1950" s="83">
        <f t="shared" si="29"/>
        <v>39.56</v>
      </c>
      <c r="B1950" s="83">
        <f>IF( ISERROR( MATCH(R1949,Sheet1!$K$9:$K$13,1) ), 1,  MATCH(R1949,Sheet1!$K$9:$K$13,1)+1)</f>
        <v>4</v>
      </c>
      <c r="C1950" s="94">
        <f>IF( ISERROR( MATCH(D1950,Sheet1!$B$25:$B$42) ), 1, MATCH(D1950,Sheet1!$B$25:$B$42))</f>
        <v>13</v>
      </c>
      <c r="D1950" s="83">
        <f>if(U1950, OFFSET(Sheet1!$P$9, 2*B1949-1, 0),T1949)</f>
        <v>6827.542553</v>
      </c>
      <c r="E1950" s="100">
        <f t="array" ref="E1950">index(Sheet1!$C$25:$H$42, C1950,B1950)</f>
        <v>183.1113845</v>
      </c>
      <c r="F1950" s="100">
        <f t="array" ref="F1950">index(Sheet1!$C$25:$H$42, C1950+1,B1950)</f>
        <v>197.1968757</v>
      </c>
      <c r="G1950" s="94">
        <f t="array" ref="G1950">index(Sheet1!$B$25:$B$42, C1950,1)</f>
        <v>6500</v>
      </c>
      <c r="H1950" s="94">
        <f t="array" ref="H1950">index(Sheet1!$B$25:$B$42, C1950+1,1)</f>
        <v>7000</v>
      </c>
      <c r="I1950" s="100">
        <f t="shared" si="17"/>
        <v>192.33858</v>
      </c>
      <c r="J1950" s="100">
        <f t="array" ref="J1950">index(Sheet1!$F$47:$K$64, C1950,B1950)</f>
        <v>1289.79864</v>
      </c>
      <c r="K1950" s="100">
        <f t="array" ref="K1950">index(Sheet1!$F$47:$K$64, C1950+1,B1950)</f>
        <v>1168.21926</v>
      </c>
      <c r="L1950" s="102">
        <f t="shared" si="18"/>
        <v>1210.153799</v>
      </c>
      <c r="M1950" s="83">
        <f>L1950/( 0.5*Sheet1!$F$18/12)</f>
        <v>1160.468391</v>
      </c>
      <c r="N1950" s="83">
        <f t="shared" si="19"/>
        <v>0.3331807036</v>
      </c>
      <c r="O1950" s="83">
        <f t="shared" si="20"/>
        <v>695.7433058</v>
      </c>
      <c r="P1950" s="83">
        <f t="shared" si="21"/>
        <v>0.1997540356</v>
      </c>
      <c r="Q1950" s="83">
        <f t="shared" si="22"/>
        <v>1</v>
      </c>
      <c r="R1950" s="86">
        <f t="shared" si="31"/>
        <v>192.3678732</v>
      </c>
      <c r="S1950" s="83" t="str">
        <f>min(R1950, offset(Sheet1!$K$9,B1950-1,0))</f>
        <v>#DIV/0!</v>
      </c>
      <c r="T1950" s="83">
        <f t="shared" si="30"/>
        <v>6828.582389</v>
      </c>
      <c r="U1950" s="83">
        <f t="shared" si="26"/>
        <v>0</v>
      </c>
      <c r="V1950" s="83" t="str">
        <f t="shared" si="27"/>
        <v>#DIV/0!</v>
      </c>
      <c r="W1950" s="83" t="str">
        <f t="shared" si="28"/>
        <v>#DIV/0!</v>
      </c>
    </row>
    <row r="1951" ht="12.75" customHeight="1">
      <c r="A1951" s="83">
        <f t="shared" si="29"/>
        <v>39.58</v>
      </c>
      <c r="B1951" s="83">
        <f>IF( ISERROR( MATCH(R1950,Sheet1!$K$9:$K$13,1) ), 1,  MATCH(R1950,Sheet1!$K$9:$K$13,1)+1)</f>
        <v>4</v>
      </c>
      <c r="C1951" s="94">
        <f>IF( ISERROR( MATCH(D1951,Sheet1!$B$25:$B$42) ), 1, MATCH(D1951,Sheet1!$B$25:$B$42))</f>
        <v>13</v>
      </c>
      <c r="D1951" s="83">
        <f>if(U1951, OFFSET(Sheet1!$P$9, 2*B1950-1, 0),T1950)</f>
        <v>6828.582389</v>
      </c>
      <c r="E1951" s="100">
        <f t="array" ref="E1951">index(Sheet1!$C$25:$H$42, C1951,B1951)</f>
        <v>183.1113845</v>
      </c>
      <c r="F1951" s="100">
        <f t="array" ref="F1951">index(Sheet1!$C$25:$H$42, C1951+1,B1951)</f>
        <v>197.1968757</v>
      </c>
      <c r="G1951" s="94">
        <f t="array" ref="G1951">index(Sheet1!$B$25:$B$42, C1951,1)</f>
        <v>6500</v>
      </c>
      <c r="H1951" s="94">
        <f t="array" ref="H1951">index(Sheet1!$B$25:$B$42, C1951+1,1)</f>
        <v>7000</v>
      </c>
      <c r="I1951" s="100">
        <f t="shared" si="17"/>
        <v>192.3678732</v>
      </c>
      <c r="J1951" s="100">
        <f t="array" ref="J1951">index(Sheet1!$F$47:$K$64, C1951,B1951)</f>
        <v>1289.79864</v>
      </c>
      <c r="K1951" s="100">
        <f t="array" ref="K1951">index(Sheet1!$F$47:$K$64, C1951+1,B1951)</f>
        <v>1168.21926</v>
      </c>
      <c r="L1951" s="102">
        <f t="shared" si="18"/>
        <v>1209.900954</v>
      </c>
      <c r="M1951" s="83">
        <f>L1951/( 0.5*Sheet1!$F$18/12)</f>
        <v>1160.225926</v>
      </c>
      <c r="N1951" s="83">
        <f t="shared" si="19"/>
        <v>0.3331110899</v>
      </c>
      <c r="O1951" s="83">
        <f t="shared" si="20"/>
        <v>695.9552458</v>
      </c>
      <c r="P1951" s="83">
        <f t="shared" si="21"/>
        <v>0.1998148854</v>
      </c>
      <c r="Q1951" s="83">
        <f t="shared" si="22"/>
        <v>1</v>
      </c>
      <c r="R1951" s="86">
        <f t="shared" si="31"/>
        <v>192.3971378</v>
      </c>
      <c r="S1951" s="83" t="str">
        <f>min(R1951, offset(Sheet1!$K$9,B1951-1,0))</f>
        <v>#DIV/0!</v>
      </c>
      <c r="T1951" s="83">
        <f t="shared" si="30"/>
        <v>6829.621209</v>
      </c>
      <c r="U1951" s="83">
        <f t="shared" si="26"/>
        <v>0</v>
      </c>
      <c r="V1951" s="83" t="str">
        <f t="shared" si="27"/>
        <v>#DIV/0!</v>
      </c>
      <c r="W1951" s="83" t="str">
        <f t="shared" si="28"/>
        <v>#DIV/0!</v>
      </c>
    </row>
    <row r="1952" ht="12.75" customHeight="1">
      <c r="A1952" s="83">
        <f t="shared" si="29"/>
        <v>39.6</v>
      </c>
      <c r="B1952" s="83">
        <f>IF( ISERROR( MATCH(R1951,Sheet1!$K$9:$K$13,1) ), 1,  MATCH(R1951,Sheet1!$K$9:$K$13,1)+1)</f>
        <v>4</v>
      </c>
      <c r="C1952" s="94">
        <f>IF( ISERROR( MATCH(D1952,Sheet1!$B$25:$B$42) ), 1, MATCH(D1952,Sheet1!$B$25:$B$42))</f>
        <v>13</v>
      </c>
      <c r="D1952" s="83">
        <f>if(U1952, OFFSET(Sheet1!$P$9, 2*B1951-1, 0),T1951)</f>
        <v>6829.621209</v>
      </c>
      <c r="E1952" s="100">
        <f t="array" ref="E1952">index(Sheet1!$C$25:$H$42, C1952,B1952)</f>
        <v>183.1113845</v>
      </c>
      <c r="F1952" s="100">
        <f t="array" ref="F1952">index(Sheet1!$C$25:$H$42, C1952+1,B1952)</f>
        <v>197.1968757</v>
      </c>
      <c r="G1952" s="94">
        <f t="array" ref="G1952">index(Sheet1!$B$25:$B$42, C1952,1)</f>
        <v>6500</v>
      </c>
      <c r="H1952" s="94">
        <f t="array" ref="H1952">index(Sheet1!$B$25:$B$42, C1952+1,1)</f>
        <v>7000</v>
      </c>
      <c r="I1952" s="100">
        <f t="shared" si="17"/>
        <v>192.3971378</v>
      </c>
      <c r="J1952" s="100">
        <f t="array" ref="J1952">index(Sheet1!$F$47:$K$64, C1952,B1952)</f>
        <v>1289.79864</v>
      </c>
      <c r="K1952" s="100">
        <f t="array" ref="K1952">index(Sheet1!$F$47:$K$64, C1952+1,B1952)</f>
        <v>1168.21926</v>
      </c>
      <c r="L1952" s="102">
        <f t="shared" si="18"/>
        <v>1209.648355</v>
      </c>
      <c r="M1952" s="83">
        <f>L1952/( 0.5*Sheet1!$F$18/12)</f>
        <v>1159.983699</v>
      </c>
      <c r="N1952" s="83">
        <f t="shared" si="19"/>
        <v>0.3330415444</v>
      </c>
      <c r="O1952" s="83">
        <f t="shared" si="20"/>
        <v>696.1670107</v>
      </c>
      <c r="P1952" s="83">
        <f t="shared" si="21"/>
        <v>0.199875685</v>
      </c>
      <c r="Q1952" s="83">
        <f t="shared" si="22"/>
        <v>1</v>
      </c>
      <c r="R1952" s="86">
        <f t="shared" si="31"/>
        <v>192.4263737</v>
      </c>
      <c r="S1952" s="83" t="str">
        <f>min(R1952, offset(Sheet1!$K$9,B1952-1,0))</f>
        <v>#DIV/0!</v>
      </c>
      <c r="T1952" s="83">
        <f t="shared" si="30"/>
        <v>6830.659013</v>
      </c>
      <c r="U1952" s="83">
        <f t="shared" si="26"/>
        <v>0</v>
      </c>
      <c r="V1952" s="83" t="str">
        <f t="shared" si="27"/>
        <v>#DIV/0!</v>
      </c>
      <c r="W1952" s="83" t="str">
        <f t="shared" si="28"/>
        <v>#DIV/0!</v>
      </c>
    </row>
    <row r="1953" ht="12.75" customHeight="1">
      <c r="A1953" s="83">
        <f t="shared" si="29"/>
        <v>39.62</v>
      </c>
      <c r="B1953" s="83">
        <f>IF( ISERROR( MATCH(R1952,Sheet1!$K$9:$K$13,1) ), 1,  MATCH(R1952,Sheet1!$K$9:$K$13,1)+1)</f>
        <v>4</v>
      </c>
      <c r="C1953" s="94">
        <f>IF( ISERROR( MATCH(D1953,Sheet1!$B$25:$B$42) ), 1, MATCH(D1953,Sheet1!$B$25:$B$42))</f>
        <v>13</v>
      </c>
      <c r="D1953" s="83">
        <f>if(U1953, OFFSET(Sheet1!$P$9, 2*B1952-1, 0),T1952)</f>
        <v>6830.659013</v>
      </c>
      <c r="E1953" s="100">
        <f t="array" ref="E1953">index(Sheet1!$C$25:$H$42, C1953,B1953)</f>
        <v>183.1113845</v>
      </c>
      <c r="F1953" s="100">
        <f t="array" ref="F1953">index(Sheet1!$C$25:$H$42, C1953+1,B1953)</f>
        <v>197.1968757</v>
      </c>
      <c r="G1953" s="94">
        <f t="array" ref="G1953">index(Sheet1!$B$25:$B$42, C1953,1)</f>
        <v>6500</v>
      </c>
      <c r="H1953" s="94">
        <f t="array" ref="H1953">index(Sheet1!$B$25:$B$42, C1953+1,1)</f>
        <v>7000</v>
      </c>
      <c r="I1953" s="100">
        <f t="shared" si="17"/>
        <v>192.4263737</v>
      </c>
      <c r="J1953" s="100">
        <f t="array" ref="J1953">index(Sheet1!$F$47:$K$64, C1953,B1953)</f>
        <v>1289.79864</v>
      </c>
      <c r="K1953" s="100">
        <f t="array" ref="K1953">index(Sheet1!$F$47:$K$64, C1953+1,B1953)</f>
        <v>1168.21926</v>
      </c>
      <c r="L1953" s="102">
        <f t="shared" si="18"/>
        <v>1209.396004</v>
      </c>
      <c r="M1953" s="83">
        <f>L1953/( 0.5*Sheet1!$F$18/12)</f>
        <v>1159.741709</v>
      </c>
      <c r="N1953" s="83">
        <f t="shared" si="19"/>
        <v>0.3329720668</v>
      </c>
      <c r="O1953" s="83">
        <f t="shared" si="20"/>
        <v>696.3786007</v>
      </c>
      <c r="P1953" s="83">
        <f t="shared" si="21"/>
        <v>0.1999364343</v>
      </c>
      <c r="Q1953" s="83">
        <f t="shared" si="22"/>
        <v>1</v>
      </c>
      <c r="R1953" s="86">
        <f t="shared" si="31"/>
        <v>192.4555811</v>
      </c>
      <c r="S1953" s="83" t="str">
        <f>min(R1953, offset(Sheet1!$K$9,B1953-1,0))</f>
        <v>#DIV/0!</v>
      </c>
      <c r="T1953" s="83">
        <f t="shared" si="30"/>
        <v>6831.695802</v>
      </c>
      <c r="U1953" s="83">
        <f t="shared" si="26"/>
        <v>0</v>
      </c>
      <c r="V1953" s="83" t="str">
        <f t="shared" si="27"/>
        <v>#DIV/0!</v>
      </c>
      <c r="W1953" s="83" t="str">
        <f t="shared" si="28"/>
        <v>#DIV/0!</v>
      </c>
    </row>
    <row r="1954" ht="12.75" customHeight="1">
      <c r="A1954" s="83">
        <f t="shared" si="29"/>
        <v>39.64</v>
      </c>
      <c r="B1954" s="83">
        <f>IF( ISERROR( MATCH(R1953,Sheet1!$K$9:$K$13,1) ), 1,  MATCH(R1953,Sheet1!$K$9:$K$13,1)+1)</f>
        <v>4</v>
      </c>
      <c r="C1954" s="94">
        <f>IF( ISERROR( MATCH(D1954,Sheet1!$B$25:$B$42) ), 1, MATCH(D1954,Sheet1!$B$25:$B$42))</f>
        <v>13</v>
      </c>
      <c r="D1954" s="83">
        <f>if(U1954, OFFSET(Sheet1!$P$9, 2*B1953-1, 0),T1953)</f>
        <v>6831.695802</v>
      </c>
      <c r="E1954" s="100">
        <f t="array" ref="E1954">index(Sheet1!$C$25:$H$42, C1954,B1954)</f>
        <v>183.1113845</v>
      </c>
      <c r="F1954" s="100">
        <f t="array" ref="F1954">index(Sheet1!$C$25:$H$42, C1954+1,B1954)</f>
        <v>197.1968757</v>
      </c>
      <c r="G1954" s="94">
        <f t="array" ref="G1954">index(Sheet1!$B$25:$B$42, C1954,1)</f>
        <v>6500</v>
      </c>
      <c r="H1954" s="94">
        <f t="array" ref="H1954">index(Sheet1!$B$25:$B$42, C1954+1,1)</f>
        <v>7000</v>
      </c>
      <c r="I1954" s="100">
        <f t="shared" si="17"/>
        <v>192.4555811</v>
      </c>
      <c r="J1954" s="100">
        <f t="array" ref="J1954">index(Sheet1!$F$47:$K$64, C1954,B1954)</f>
        <v>1289.79864</v>
      </c>
      <c r="K1954" s="100">
        <f t="array" ref="K1954">index(Sheet1!$F$47:$K$64, C1954+1,B1954)</f>
        <v>1168.21926</v>
      </c>
      <c r="L1954" s="102">
        <f t="shared" si="18"/>
        <v>1209.1439</v>
      </c>
      <c r="M1954" s="83">
        <f>L1954/( 0.5*Sheet1!$F$18/12)</f>
        <v>1159.499955</v>
      </c>
      <c r="N1954" s="83">
        <f t="shared" si="19"/>
        <v>0.3329026572</v>
      </c>
      <c r="O1954" s="83">
        <f t="shared" si="20"/>
        <v>696.5900159</v>
      </c>
      <c r="P1954" s="83">
        <f t="shared" si="21"/>
        <v>0.1999971335</v>
      </c>
      <c r="Q1954" s="83">
        <f t="shared" si="22"/>
        <v>1</v>
      </c>
      <c r="R1954" s="86">
        <f t="shared" si="31"/>
        <v>192.4847599</v>
      </c>
      <c r="S1954" s="83" t="str">
        <f>min(R1954, offset(Sheet1!$K$9,B1954-1,0))</f>
        <v>#DIV/0!</v>
      </c>
      <c r="T1954" s="83">
        <f t="shared" si="30"/>
        <v>6832.731578</v>
      </c>
      <c r="U1954" s="83">
        <f t="shared" si="26"/>
        <v>0</v>
      </c>
      <c r="V1954" s="83" t="str">
        <f t="shared" si="27"/>
        <v>#DIV/0!</v>
      </c>
      <c r="W1954" s="83" t="str">
        <f t="shared" si="28"/>
        <v>#DIV/0!</v>
      </c>
    </row>
    <row r="1955" ht="12.75" customHeight="1">
      <c r="A1955" s="83">
        <f t="shared" si="29"/>
        <v>39.66</v>
      </c>
      <c r="B1955" s="83">
        <f>IF( ISERROR( MATCH(R1954,Sheet1!$K$9:$K$13,1) ), 1,  MATCH(R1954,Sheet1!$K$9:$K$13,1)+1)</f>
        <v>4</v>
      </c>
      <c r="C1955" s="94">
        <f>IF( ISERROR( MATCH(D1955,Sheet1!$B$25:$B$42) ), 1, MATCH(D1955,Sheet1!$B$25:$B$42))</f>
        <v>13</v>
      </c>
      <c r="D1955" s="83">
        <f>if(U1955, OFFSET(Sheet1!$P$9, 2*B1954-1, 0),T1954)</f>
        <v>6832.731578</v>
      </c>
      <c r="E1955" s="100">
        <f t="array" ref="E1955">index(Sheet1!$C$25:$H$42, C1955,B1955)</f>
        <v>183.1113845</v>
      </c>
      <c r="F1955" s="100">
        <f t="array" ref="F1955">index(Sheet1!$C$25:$H$42, C1955+1,B1955)</f>
        <v>197.1968757</v>
      </c>
      <c r="G1955" s="94">
        <f t="array" ref="G1955">index(Sheet1!$B$25:$B$42, C1955,1)</f>
        <v>6500</v>
      </c>
      <c r="H1955" s="94">
        <f t="array" ref="H1955">index(Sheet1!$B$25:$B$42, C1955+1,1)</f>
        <v>7000</v>
      </c>
      <c r="I1955" s="100">
        <f t="shared" si="17"/>
        <v>192.4847599</v>
      </c>
      <c r="J1955" s="100">
        <f t="array" ref="J1955">index(Sheet1!$F$47:$K$64, C1955,B1955)</f>
        <v>1289.79864</v>
      </c>
      <c r="K1955" s="100">
        <f t="array" ref="K1955">index(Sheet1!$F$47:$K$64, C1955+1,B1955)</f>
        <v>1168.21926</v>
      </c>
      <c r="L1955" s="102">
        <f t="shared" si="18"/>
        <v>1208.892042</v>
      </c>
      <c r="M1955" s="83">
        <f>L1955/( 0.5*Sheet1!$F$18/12)</f>
        <v>1159.258438</v>
      </c>
      <c r="N1955" s="83">
        <f t="shared" si="19"/>
        <v>0.3328333155</v>
      </c>
      <c r="O1955" s="83">
        <f t="shared" si="20"/>
        <v>696.8012564</v>
      </c>
      <c r="P1955" s="83">
        <f t="shared" si="21"/>
        <v>0.2000577825</v>
      </c>
      <c r="Q1955" s="83">
        <f t="shared" si="22"/>
        <v>1</v>
      </c>
      <c r="R1955" s="86">
        <f t="shared" si="31"/>
        <v>192.5139102</v>
      </c>
      <c r="S1955" s="83" t="str">
        <f>min(R1955, offset(Sheet1!$K$9,B1955-1,0))</f>
        <v>#DIV/0!</v>
      </c>
      <c r="T1955" s="83">
        <f t="shared" si="30"/>
        <v>6833.76634</v>
      </c>
      <c r="U1955" s="83">
        <f t="shared" si="26"/>
        <v>0</v>
      </c>
      <c r="V1955" s="83" t="str">
        <f t="shared" si="27"/>
        <v>#DIV/0!</v>
      </c>
      <c r="W1955" s="83" t="str">
        <f t="shared" si="28"/>
        <v>#DIV/0!</v>
      </c>
    </row>
    <row r="1956" ht="12.75" customHeight="1">
      <c r="A1956" s="83">
        <f t="shared" si="29"/>
        <v>39.68</v>
      </c>
      <c r="B1956" s="83">
        <f>IF( ISERROR( MATCH(R1955,Sheet1!$K$9:$K$13,1) ), 1,  MATCH(R1955,Sheet1!$K$9:$K$13,1)+1)</f>
        <v>4</v>
      </c>
      <c r="C1956" s="94">
        <f>IF( ISERROR( MATCH(D1956,Sheet1!$B$25:$B$42) ), 1, MATCH(D1956,Sheet1!$B$25:$B$42))</f>
        <v>13</v>
      </c>
      <c r="D1956" s="83">
        <f>if(U1956, OFFSET(Sheet1!$P$9, 2*B1955-1, 0),T1955)</f>
        <v>6833.76634</v>
      </c>
      <c r="E1956" s="100">
        <f t="array" ref="E1956">index(Sheet1!$C$25:$H$42, C1956,B1956)</f>
        <v>183.1113845</v>
      </c>
      <c r="F1956" s="100">
        <f t="array" ref="F1956">index(Sheet1!$C$25:$H$42, C1956+1,B1956)</f>
        <v>197.1968757</v>
      </c>
      <c r="G1956" s="94">
        <f t="array" ref="G1956">index(Sheet1!$B$25:$B$42, C1956,1)</f>
        <v>6500</v>
      </c>
      <c r="H1956" s="94">
        <f t="array" ref="H1956">index(Sheet1!$B$25:$B$42, C1956+1,1)</f>
        <v>7000</v>
      </c>
      <c r="I1956" s="100">
        <f t="shared" si="17"/>
        <v>192.5139102</v>
      </c>
      <c r="J1956" s="100">
        <f t="array" ref="J1956">index(Sheet1!$F$47:$K$64, C1956,B1956)</f>
        <v>1289.79864</v>
      </c>
      <c r="K1956" s="100">
        <f t="array" ref="K1956">index(Sheet1!$F$47:$K$64, C1956+1,B1956)</f>
        <v>1168.21926</v>
      </c>
      <c r="L1956" s="102">
        <f t="shared" si="18"/>
        <v>1208.640431</v>
      </c>
      <c r="M1956" s="83">
        <f>L1956/( 0.5*Sheet1!$F$18/12)</f>
        <v>1159.017157</v>
      </c>
      <c r="N1956" s="83">
        <f t="shared" si="19"/>
        <v>0.3327640416</v>
      </c>
      <c r="O1956" s="83">
        <f t="shared" si="20"/>
        <v>697.0123222</v>
      </c>
      <c r="P1956" s="83">
        <f t="shared" si="21"/>
        <v>0.2001183813</v>
      </c>
      <c r="Q1956" s="83">
        <f t="shared" si="22"/>
        <v>1</v>
      </c>
      <c r="R1956" s="86">
        <f t="shared" si="31"/>
        <v>192.5430319</v>
      </c>
      <c r="S1956" s="83" t="str">
        <f>min(R1956, offset(Sheet1!$K$9,B1956-1,0))</f>
        <v>#DIV/0!</v>
      </c>
      <c r="T1956" s="83">
        <f t="shared" si="30"/>
        <v>6834.80009</v>
      </c>
      <c r="U1956" s="83">
        <f t="shared" si="26"/>
        <v>0</v>
      </c>
      <c r="V1956" s="83" t="str">
        <f t="shared" si="27"/>
        <v>#DIV/0!</v>
      </c>
      <c r="W1956" s="83" t="str">
        <f t="shared" si="28"/>
        <v>#DIV/0!</v>
      </c>
    </row>
    <row r="1957" ht="12.75" customHeight="1">
      <c r="A1957" s="83">
        <f t="shared" si="29"/>
        <v>39.7</v>
      </c>
      <c r="B1957" s="83">
        <f>IF( ISERROR( MATCH(R1956,Sheet1!$K$9:$K$13,1) ), 1,  MATCH(R1956,Sheet1!$K$9:$K$13,1)+1)</f>
        <v>4</v>
      </c>
      <c r="C1957" s="94">
        <f>IF( ISERROR( MATCH(D1957,Sheet1!$B$25:$B$42) ), 1, MATCH(D1957,Sheet1!$B$25:$B$42))</f>
        <v>13</v>
      </c>
      <c r="D1957" s="83">
        <f>if(U1957, OFFSET(Sheet1!$P$9, 2*B1956-1, 0),T1956)</f>
        <v>6834.80009</v>
      </c>
      <c r="E1957" s="100">
        <f t="array" ref="E1957">index(Sheet1!$C$25:$H$42, C1957,B1957)</f>
        <v>183.1113845</v>
      </c>
      <c r="F1957" s="100">
        <f t="array" ref="F1957">index(Sheet1!$C$25:$H$42, C1957+1,B1957)</f>
        <v>197.1968757</v>
      </c>
      <c r="G1957" s="94">
        <f t="array" ref="G1957">index(Sheet1!$B$25:$B$42, C1957,1)</f>
        <v>6500</v>
      </c>
      <c r="H1957" s="94">
        <f t="array" ref="H1957">index(Sheet1!$B$25:$B$42, C1957+1,1)</f>
        <v>7000</v>
      </c>
      <c r="I1957" s="100">
        <f t="shared" si="17"/>
        <v>192.5430319</v>
      </c>
      <c r="J1957" s="100">
        <f t="array" ref="J1957">index(Sheet1!$F$47:$K$64, C1957,B1957)</f>
        <v>1289.79864</v>
      </c>
      <c r="K1957" s="100">
        <f t="array" ref="K1957">index(Sheet1!$F$47:$K$64, C1957+1,B1957)</f>
        <v>1168.21926</v>
      </c>
      <c r="L1957" s="102">
        <f t="shared" si="18"/>
        <v>1208.389065</v>
      </c>
      <c r="M1957" s="83">
        <f>L1957/( 0.5*Sheet1!$F$18/12)</f>
        <v>1158.776112</v>
      </c>
      <c r="N1957" s="83">
        <f t="shared" si="19"/>
        <v>0.3326948354</v>
      </c>
      <c r="O1957" s="83">
        <f t="shared" si="20"/>
        <v>697.2232135</v>
      </c>
      <c r="P1957" s="83">
        <f t="shared" si="21"/>
        <v>0.2001789301</v>
      </c>
      <c r="Q1957" s="83">
        <f t="shared" si="22"/>
        <v>1</v>
      </c>
      <c r="R1957" s="86">
        <f t="shared" si="31"/>
        <v>192.5721252</v>
      </c>
      <c r="S1957" s="83" t="str">
        <f>min(R1957, offset(Sheet1!$K$9,B1957-1,0))</f>
        <v>#DIV/0!</v>
      </c>
      <c r="T1957" s="83">
        <f t="shared" si="30"/>
        <v>6835.832828</v>
      </c>
      <c r="U1957" s="83">
        <f t="shared" si="26"/>
        <v>0</v>
      </c>
      <c r="V1957" s="83" t="str">
        <f t="shared" si="27"/>
        <v>#DIV/0!</v>
      </c>
      <c r="W1957" s="83" t="str">
        <f t="shared" si="28"/>
        <v>#DIV/0!</v>
      </c>
    </row>
    <row r="1958" ht="12.75" customHeight="1">
      <c r="A1958" s="83">
        <f t="shared" si="29"/>
        <v>39.72</v>
      </c>
      <c r="B1958" s="83">
        <f>IF( ISERROR( MATCH(R1957,Sheet1!$K$9:$K$13,1) ), 1,  MATCH(R1957,Sheet1!$K$9:$K$13,1)+1)</f>
        <v>4</v>
      </c>
      <c r="C1958" s="94">
        <f>IF( ISERROR( MATCH(D1958,Sheet1!$B$25:$B$42) ), 1, MATCH(D1958,Sheet1!$B$25:$B$42))</f>
        <v>13</v>
      </c>
      <c r="D1958" s="83">
        <f>if(U1958, OFFSET(Sheet1!$P$9, 2*B1957-1, 0),T1957)</f>
        <v>6835.832828</v>
      </c>
      <c r="E1958" s="100">
        <f t="array" ref="E1958">index(Sheet1!$C$25:$H$42, C1958,B1958)</f>
        <v>183.1113845</v>
      </c>
      <c r="F1958" s="100">
        <f t="array" ref="F1958">index(Sheet1!$C$25:$H$42, C1958+1,B1958)</f>
        <v>197.1968757</v>
      </c>
      <c r="G1958" s="94">
        <f t="array" ref="G1958">index(Sheet1!$B$25:$B$42, C1958,1)</f>
        <v>6500</v>
      </c>
      <c r="H1958" s="94">
        <f t="array" ref="H1958">index(Sheet1!$B$25:$B$42, C1958+1,1)</f>
        <v>7000</v>
      </c>
      <c r="I1958" s="100">
        <f t="shared" si="17"/>
        <v>192.5721252</v>
      </c>
      <c r="J1958" s="100">
        <f t="array" ref="J1958">index(Sheet1!$F$47:$K$64, C1958,B1958)</f>
        <v>1289.79864</v>
      </c>
      <c r="K1958" s="100">
        <f t="array" ref="K1958">index(Sheet1!$F$47:$K$64, C1958+1,B1958)</f>
        <v>1168.21926</v>
      </c>
      <c r="L1958" s="102">
        <f t="shared" si="18"/>
        <v>1208.137946</v>
      </c>
      <c r="M1958" s="83">
        <f>L1958/( 0.5*Sheet1!$F$18/12)</f>
        <v>1158.535303</v>
      </c>
      <c r="N1958" s="83">
        <f t="shared" si="19"/>
        <v>0.332625697</v>
      </c>
      <c r="O1958" s="83">
        <f t="shared" si="20"/>
        <v>697.4339304</v>
      </c>
      <c r="P1958" s="83">
        <f t="shared" si="21"/>
        <v>0.2002394288</v>
      </c>
      <c r="Q1958" s="83">
        <f t="shared" si="22"/>
        <v>1</v>
      </c>
      <c r="R1958" s="86">
        <f t="shared" si="31"/>
        <v>192.60119</v>
      </c>
      <c r="S1958" s="83" t="str">
        <f>min(R1958, offset(Sheet1!$K$9,B1958-1,0))</f>
        <v>#DIV/0!</v>
      </c>
      <c r="T1958" s="83">
        <f t="shared" si="30"/>
        <v>6836.864557</v>
      </c>
      <c r="U1958" s="83">
        <f t="shared" si="26"/>
        <v>0</v>
      </c>
      <c r="V1958" s="83" t="str">
        <f t="shared" si="27"/>
        <v>#DIV/0!</v>
      </c>
      <c r="W1958" s="83" t="str">
        <f t="shared" si="28"/>
        <v>#DIV/0!</v>
      </c>
    </row>
    <row r="1959" ht="12.75" customHeight="1">
      <c r="A1959" s="83">
        <f t="shared" si="29"/>
        <v>39.74</v>
      </c>
      <c r="B1959" s="83">
        <f>IF( ISERROR( MATCH(R1958,Sheet1!$K$9:$K$13,1) ), 1,  MATCH(R1958,Sheet1!$K$9:$K$13,1)+1)</f>
        <v>4</v>
      </c>
      <c r="C1959" s="94">
        <f>IF( ISERROR( MATCH(D1959,Sheet1!$B$25:$B$42) ), 1, MATCH(D1959,Sheet1!$B$25:$B$42))</f>
        <v>13</v>
      </c>
      <c r="D1959" s="83">
        <f>if(U1959, OFFSET(Sheet1!$P$9, 2*B1958-1, 0),T1958)</f>
        <v>6836.864557</v>
      </c>
      <c r="E1959" s="100">
        <f t="array" ref="E1959">index(Sheet1!$C$25:$H$42, C1959,B1959)</f>
        <v>183.1113845</v>
      </c>
      <c r="F1959" s="100">
        <f t="array" ref="F1959">index(Sheet1!$C$25:$H$42, C1959+1,B1959)</f>
        <v>197.1968757</v>
      </c>
      <c r="G1959" s="94">
        <f t="array" ref="G1959">index(Sheet1!$B$25:$B$42, C1959,1)</f>
        <v>6500</v>
      </c>
      <c r="H1959" s="94">
        <f t="array" ref="H1959">index(Sheet1!$B$25:$B$42, C1959+1,1)</f>
        <v>7000</v>
      </c>
      <c r="I1959" s="100">
        <f t="shared" si="17"/>
        <v>192.60119</v>
      </c>
      <c r="J1959" s="100">
        <f t="array" ref="J1959">index(Sheet1!$F$47:$K$64, C1959,B1959)</f>
        <v>1289.79864</v>
      </c>
      <c r="K1959" s="100">
        <f t="array" ref="K1959">index(Sheet1!$F$47:$K$64, C1959+1,B1959)</f>
        <v>1168.21926</v>
      </c>
      <c r="L1959" s="102">
        <f t="shared" si="18"/>
        <v>1207.887072</v>
      </c>
      <c r="M1959" s="83">
        <f>L1959/( 0.5*Sheet1!$F$18/12)</f>
        <v>1158.294729</v>
      </c>
      <c r="N1959" s="83">
        <f t="shared" si="19"/>
        <v>0.3325566261</v>
      </c>
      <c r="O1959" s="83">
        <f t="shared" si="20"/>
        <v>697.6444729</v>
      </c>
      <c r="P1959" s="83">
        <f t="shared" si="21"/>
        <v>0.2002998774</v>
      </c>
      <c r="Q1959" s="83">
        <f t="shared" si="22"/>
        <v>1</v>
      </c>
      <c r="R1959" s="86">
        <f t="shared" si="31"/>
        <v>192.6302264</v>
      </c>
      <c r="S1959" s="83" t="str">
        <f>min(R1959, offset(Sheet1!$K$9,B1959-1,0))</f>
        <v>#DIV/0!</v>
      </c>
      <c r="T1959" s="83">
        <f t="shared" si="30"/>
        <v>6837.895276</v>
      </c>
      <c r="U1959" s="83">
        <f t="shared" si="26"/>
        <v>0</v>
      </c>
      <c r="V1959" s="83" t="str">
        <f t="shared" si="27"/>
        <v>#DIV/0!</v>
      </c>
      <c r="W1959" s="83" t="str">
        <f t="shared" si="28"/>
        <v>#DIV/0!</v>
      </c>
    </row>
    <row r="1960" ht="12.75" customHeight="1">
      <c r="A1960" s="83">
        <f t="shared" si="29"/>
        <v>39.76</v>
      </c>
      <c r="B1960" s="83">
        <f>IF( ISERROR( MATCH(R1959,Sheet1!$K$9:$K$13,1) ), 1,  MATCH(R1959,Sheet1!$K$9:$K$13,1)+1)</f>
        <v>4</v>
      </c>
      <c r="C1960" s="94">
        <f>IF( ISERROR( MATCH(D1960,Sheet1!$B$25:$B$42) ), 1, MATCH(D1960,Sheet1!$B$25:$B$42))</f>
        <v>13</v>
      </c>
      <c r="D1960" s="83">
        <f>if(U1960, OFFSET(Sheet1!$P$9, 2*B1959-1, 0),T1959)</f>
        <v>6837.895276</v>
      </c>
      <c r="E1960" s="100">
        <f t="array" ref="E1960">index(Sheet1!$C$25:$H$42, C1960,B1960)</f>
        <v>183.1113845</v>
      </c>
      <c r="F1960" s="100">
        <f t="array" ref="F1960">index(Sheet1!$C$25:$H$42, C1960+1,B1960)</f>
        <v>197.1968757</v>
      </c>
      <c r="G1960" s="94">
        <f t="array" ref="G1960">index(Sheet1!$B$25:$B$42, C1960,1)</f>
        <v>6500</v>
      </c>
      <c r="H1960" s="94">
        <f t="array" ref="H1960">index(Sheet1!$B$25:$B$42, C1960+1,1)</f>
        <v>7000</v>
      </c>
      <c r="I1960" s="100">
        <f t="shared" si="17"/>
        <v>192.6302264</v>
      </c>
      <c r="J1960" s="100">
        <f t="array" ref="J1960">index(Sheet1!$F$47:$K$64, C1960,B1960)</f>
        <v>1289.79864</v>
      </c>
      <c r="K1960" s="100">
        <f t="array" ref="K1960">index(Sheet1!$F$47:$K$64, C1960+1,B1960)</f>
        <v>1168.21926</v>
      </c>
      <c r="L1960" s="102">
        <f t="shared" si="18"/>
        <v>1207.636444</v>
      </c>
      <c r="M1960" s="83">
        <f>L1960/( 0.5*Sheet1!$F$18/12)</f>
        <v>1158.054391</v>
      </c>
      <c r="N1960" s="83">
        <f t="shared" si="19"/>
        <v>0.3324876229</v>
      </c>
      <c r="O1960" s="83">
        <f t="shared" si="20"/>
        <v>697.8548412</v>
      </c>
      <c r="P1960" s="83">
        <f t="shared" si="21"/>
        <v>0.200360276</v>
      </c>
      <c r="Q1960" s="83">
        <f t="shared" si="22"/>
        <v>1</v>
      </c>
      <c r="R1960" s="86">
        <f t="shared" si="31"/>
        <v>192.6592343</v>
      </c>
      <c r="S1960" s="83" t="str">
        <f>min(R1960, offset(Sheet1!$K$9,B1960-1,0))</f>
        <v>#DIV/0!</v>
      </c>
      <c r="T1960" s="83">
        <f t="shared" si="30"/>
        <v>6838.924986</v>
      </c>
      <c r="U1960" s="83">
        <f t="shared" si="26"/>
        <v>0</v>
      </c>
      <c r="V1960" s="83" t="str">
        <f t="shared" si="27"/>
        <v>#DIV/0!</v>
      </c>
      <c r="W1960" s="83" t="str">
        <f t="shared" si="28"/>
        <v>#DIV/0!</v>
      </c>
    </row>
    <row r="1961" ht="12.75" customHeight="1">
      <c r="A1961" s="83">
        <f t="shared" si="29"/>
        <v>39.78</v>
      </c>
      <c r="B1961" s="83">
        <f>IF( ISERROR( MATCH(R1960,Sheet1!$K$9:$K$13,1) ), 1,  MATCH(R1960,Sheet1!$K$9:$K$13,1)+1)</f>
        <v>4</v>
      </c>
      <c r="C1961" s="94">
        <f>IF( ISERROR( MATCH(D1961,Sheet1!$B$25:$B$42) ), 1, MATCH(D1961,Sheet1!$B$25:$B$42))</f>
        <v>13</v>
      </c>
      <c r="D1961" s="83">
        <f>if(U1961, OFFSET(Sheet1!$P$9, 2*B1960-1, 0),T1960)</f>
        <v>6838.924986</v>
      </c>
      <c r="E1961" s="100">
        <f t="array" ref="E1961">index(Sheet1!$C$25:$H$42, C1961,B1961)</f>
        <v>183.1113845</v>
      </c>
      <c r="F1961" s="100">
        <f t="array" ref="F1961">index(Sheet1!$C$25:$H$42, C1961+1,B1961)</f>
        <v>197.1968757</v>
      </c>
      <c r="G1961" s="94">
        <f t="array" ref="G1961">index(Sheet1!$B$25:$B$42, C1961,1)</f>
        <v>6500</v>
      </c>
      <c r="H1961" s="94">
        <f t="array" ref="H1961">index(Sheet1!$B$25:$B$42, C1961+1,1)</f>
        <v>7000</v>
      </c>
      <c r="I1961" s="100">
        <f t="shared" si="17"/>
        <v>192.6592343</v>
      </c>
      <c r="J1961" s="100">
        <f t="array" ref="J1961">index(Sheet1!$F$47:$K$64, C1961,B1961)</f>
        <v>1289.79864</v>
      </c>
      <c r="K1961" s="100">
        <f t="array" ref="K1961">index(Sheet1!$F$47:$K$64, C1961+1,B1961)</f>
        <v>1168.21926</v>
      </c>
      <c r="L1961" s="102">
        <f t="shared" si="18"/>
        <v>1207.386061</v>
      </c>
      <c r="M1961" s="83">
        <f>L1961/( 0.5*Sheet1!$F$18/12)</f>
        <v>1157.814287</v>
      </c>
      <c r="N1961" s="83">
        <f t="shared" si="19"/>
        <v>0.3324186872</v>
      </c>
      <c r="O1961" s="83">
        <f t="shared" si="20"/>
        <v>698.0650353</v>
      </c>
      <c r="P1961" s="83">
        <f t="shared" si="21"/>
        <v>0.2004206245</v>
      </c>
      <c r="Q1961" s="83">
        <f t="shared" si="22"/>
        <v>1</v>
      </c>
      <c r="R1961" s="86">
        <f t="shared" si="31"/>
        <v>192.6882139</v>
      </c>
      <c r="S1961" s="83" t="str">
        <f>min(R1961, offset(Sheet1!$K$9,B1961-1,0))</f>
        <v>#DIV/0!</v>
      </c>
      <c r="T1961" s="83">
        <f t="shared" si="30"/>
        <v>6839.953689</v>
      </c>
      <c r="U1961" s="83">
        <f t="shared" si="26"/>
        <v>0</v>
      </c>
      <c r="V1961" s="83" t="str">
        <f t="shared" si="27"/>
        <v>#DIV/0!</v>
      </c>
      <c r="W1961" s="83" t="str">
        <f t="shared" si="28"/>
        <v>#DIV/0!</v>
      </c>
    </row>
    <row r="1962" ht="12.75" customHeight="1">
      <c r="A1962" s="83">
        <f t="shared" si="29"/>
        <v>39.8</v>
      </c>
      <c r="B1962" s="83">
        <f>IF( ISERROR( MATCH(R1961,Sheet1!$K$9:$K$13,1) ), 1,  MATCH(R1961,Sheet1!$K$9:$K$13,1)+1)</f>
        <v>4</v>
      </c>
      <c r="C1962" s="94">
        <f>IF( ISERROR( MATCH(D1962,Sheet1!$B$25:$B$42) ), 1, MATCH(D1962,Sheet1!$B$25:$B$42))</f>
        <v>13</v>
      </c>
      <c r="D1962" s="83">
        <f>if(U1962, OFFSET(Sheet1!$P$9, 2*B1961-1, 0),T1961)</f>
        <v>6839.953689</v>
      </c>
      <c r="E1962" s="100">
        <f t="array" ref="E1962">index(Sheet1!$C$25:$H$42, C1962,B1962)</f>
        <v>183.1113845</v>
      </c>
      <c r="F1962" s="100">
        <f t="array" ref="F1962">index(Sheet1!$C$25:$H$42, C1962+1,B1962)</f>
        <v>197.1968757</v>
      </c>
      <c r="G1962" s="94">
        <f t="array" ref="G1962">index(Sheet1!$B$25:$B$42, C1962,1)</f>
        <v>6500</v>
      </c>
      <c r="H1962" s="94">
        <f t="array" ref="H1962">index(Sheet1!$B$25:$B$42, C1962+1,1)</f>
        <v>7000</v>
      </c>
      <c r="I1962" s="100">
        <f t="shared" si="17"/>
        <v>192.6882139</v>
      </c>
      <c r="J1962" s="100">
        <f t="array" ref="J1962">index(Sheet1!$F$47:$K$64, C1962,B1962)</f>
        <v>1289.79864</v>
      </c>
      <c r="K1962" s="100">
        <f t="array" ref="K1962">index(Sheet1!$F$47:$K$64, C1962+1,B1962)</f>
        <v>1168.21926</v>
      </c>
      <c r="L1962" s="102">
        <f t="shared" si="18"/>
        <v>1207.135922</v>
      </c>
      <c r="M1962" s="83">
        <f>L1962/( 0.5*Sheet1!$F$18/12)</f>
        <v>1157.574419</v>
      </c>
      <c r="N1962" s="83">
        <f t="shared" si="19"/>
        <v>0.3323498189</v>
      </c>
      <c r="O1962" s="83">
        <f t="shared" si="20"/>
        <v>698.2750553</v>
      </c>
      <c r="P1962" s="83">
        <f t="shared" si="21"/>
        <v>0.2004809231</v>
      </c>
      <c r="Q1962" s="83">
        <f t="shared" si="22"/>
        <v>1</v>
      </c>
      <c r="R1962" s="86">
        <f t="shared" si="31"/>
        <v>192.7171651</v>
      </c>
      <c r="S1962" s="83" t="str">
        <f>min(R1962, offset(Sheet1!$K$9,B1962-1,0))</f>
        <v>#DIV/0!</v>
      </c>
      <c r="T1962" s="83">
        <f t="shared" si="30"/>
        <v>6840.981386</v>
      </c>
      <c r="U1962" s="83">
        <f t="shared" si="26"/>
        <v>0</v>
      </c>
      <c r="V1962" s="83" t="str">
        <f t="shared" si="27"/>
        <v>#DIV/0!</v>
      </c>
      <c r="W1962" s="83" t="str">
        <f t="shared" si="28"/>
        <v>#DIV/0!</v>
      </c>
    </row>
    <row r="1963" ht="12.75" customHeight="1">
      <c r="A1963" s="83">
        <f t="shared" si="29"/>
        <v>39.82</v>
      </c>
      <c r="B1963" s="83">
        <f>IF( ISERROR( MATCH(R1962,Sheet1!$K$9:$K$13,1) ), 1,  MATCH(R1962,Sheet1!$K$9:$K$13,1)+1)</f>
        <v>4</v>
      </c>
      <c r="C1963" s="94">
        <f>IF( ISERROR( MATCH(D1963,Sheet1!$B$25:$B$42) ), 1, MATCH(D1963,Sheet1!$B$25:$B$42))</f>
        <v>13</v>
      </c>
      <c r="D1963" s="83">
        <f>if(U1963, OFFSET(Sheet1!$P$9, 2*B1962-1, 0),T1962)</f>
        <v>6840.981386</v>
      </c>
      <c r="E1963" s="100">
        <f t="array" ref="E1963">index(Sheet1!$C$25:$H$42, C1963,B1963)</f>
        <v>183.1113845</v>
      </c>
      <c r="F1963" s="100">
        <f t="array" ref="F1963">index(Sheet1!$C$25:$H$42, C1963+1,B1963)</f>
        <v>197.1968757</v>
      </c>
      <c r="G1963" s="94">
        <f t="array" ref="G1963">index(Sheet1!$B$25:$B$42, C1963,1)</f>
        <v>6500</v>
      </c>
      <c r="H1963" s="94">
        <f t="array" ref="H1963">index(Sheet1!$B$25:$B$42, C1963+1,1)</f>
        <v>7000</v>
      </c>
      <c r="I1963" s="100">
        <f t="shared" si="17"/>
        <v>192.7171651</v>
      </c>
      <c r="J1963" s="100">
        <f t="array" ref="J1963">index(Sheet1!$F$47:$K$64, C1963,B1963)</f>
        <v>1289.79864</v>
      </c>
      <c r="K1963" s="100">
        <f t="array" ref="K1963">index(Sheet1!$F$47:$K$64, C1963+1,B1963)</f>
        <v>1168.21926</v>
      </c>
      <c r="L1963" s="102">
        <f t="shared" si="18"/>
        <v>1206.886029</v>
      </c>
      <c r="M1963" s="83">
        <f>L1963/( 0.5*Sheet1!$F$18/12)</f>
        <v>1157.334786</v>
      </c>
      <c r="N1963" s="83">
        <f t="shared" si="19"/>
        <v>0.332281018</v>
      </c>
      <c r="O1963" s="83">
        <f t="shared" si="20"/>
        <v>698.4849014</v>
      </c>
      <c r="P1963" s="83">
        <f t="shared" si="21"/>
        <v>0.2005411718</v>
      </c>
      <c r="Q1963" s="83">
        <f t="shared" si="22"/>
        <v>1</v>
      </c>
      <c r="R1963" s="86">
        <f t="shared" si="31"/>
        <v>192.746088</v>
      </c>
      <c r="S1963" s="83" t="str">
        <f>min(R1963, offset(Sheet1!$K$9,B1963-1,0))</f>
        <v>#DIV/0!</v>
      </c>
      <c r="T1963" s="83">
        <f t="shared" si="30"/>
        <v>6842.008077</v>
      </c>
      <c r="U1963" s="83">
        <f t="shared" si="26"/>
        <v>0</v>
      </c>
      <c r="V1963" s="83" t="str">
        <f t="shared" si="27"/>
        <v>#DIV/0!</v>
      </c>
      <c r="W1963" s="83" t="str">
        <f t="shared" si="28"/>
        <v>#DIV/0!</v>
      </c>
    </row>
    <row r="1964" ht="12.75" customHeight="1">
      <c r="A1964" s="83">
        <f t="shared" si="29"/>
        <v>39.84</v>
      </c>
      <c r="B1964" s="83">
        <f>IF( ISERROR( MATCH(R1963,Sheet1!$K$9:$K$13,1) ), 1,  MATCH(R1963,Sheet1!$K$9:$K$13,1)+1)</f>
        <v>4</v>
      </c>
      <c r="C1964" s="94">
        <f>IF( ISERROR( MATCH(D1964,Sheet1!$B$25:$B$42) ), 1, MATCH(D1964,Sheet1!$B$25:$B$42))</f>
        <v>13</v>
      </c>
      <c r="D1964" s="83">
        <f>if(U1964, OFFSET(Sheet1!$P$9, 2*B1963-1, 0),T1963)</f>
        <v>6842.008077</v>
      </c>
      <c r="E1964" s="100">
        <f t="array" ref="E1964">index(Sheet1!$C$25:$H$42, C1964,B1964)</f>
        <v>183.1113845</v>
      </c>
      <c r="F1964" s="100">
        <f t="array" ref="F1964">index(Sheet1!$C$25:$H$42, C1964+1,B1964)</f>
        <v>197.1968757</v>
      </c>
      <c r="G1964" s="94">
        <f t="array" ref="G1964">index(Sheet1!$B$25:$B$42, C1964,1)</f>
        <v>6500</v>
      </c>
      <c r="H1964" s="94">
        <f t="array" ref="H1964">index(Sheet1!$B$25:$B$42, C1964+1,1)</f>
        <v>7000</v>
      </c>
      <c r="I1964" s="100">
        <f t="shared" si="17"/>
        <v>192.746088</v>
      </c>
      <c r="J1964" s="100">
        <f t="array" ref="J1964">index(Sheet1!$F$47:$K$64, C1964,B1964)</f>
        <v>1289.79864</v>
      </c>
      <c r="K1964" s="100">
        <f t="array" ref="K1964">index(Sheet1!$F$47:$K$64, C1964+1,B1964)</f>
        <v>1168.21926</v>
      </c>
      <c r="L1964" s="102">
        <f t="shared" si="18"/>
        <v>1206.63638</v>
      </c>
      <c r="M1964" s="83">
        <f>L1964/( 0.5*Sheet1!$F$18/12)</f>
        <v>1157.095387</v>
      </c>
      <c r="N1964" s="83">
        <f t="shared" si="19"/>
        <v>0.3322122845</v>
      </c>
      <c r="O1964" s="83">
        <f t="shared" si="20"/>
        <v>698.6945735</v>
      </c>
      <c r="P1964" s="83">
        <f t="shared" si="21"/>
        <v>0.2006013705</v>
      </c>
      <c r="Q1964" s="83">
        <f t="shared" si="22"/>
        <v>1</v>
      </c>
      <c r="R1964" s="86">
        <f t="shared" si="31"/>
        <v>192.7749826</v>
      </c>
      <c r="S1964" s="83" t="str">
        <f>min(R1964, offset(Sheet1!$K$9,B1964-1,0))</f>
        <v>#DIV/0!</v>
      </c>
      <c r="T1964" s="83">
        <f t="shared" si="30"/>
        <v>6843.033762</v>
      </c>
      <c r="U1964" s="83">
        <f t="shared" si="26"/>
        <v>0</v>
      </c>
      <c r="V1964" s="83" t="str">
        <f t="shared" si="27"/>
        <v>#DIV/0!</v>
      </c>
      <c r="W1964" s="83" t="str">
        <f t="shared" si="28"/>
        <v>#DIV/0!</v>
      </c>
    </row>
    <row r="1965" ht="12.75" customHeight="1">
      <c r="A1965" s="83">
        <f t="shared" si="29"/>
        <v>39.86</v>
      </c>
      <c r="B1965" s="83">
        <f>IF( ISERROR( MATCH(R1964,Sheet1!$K$9:$K$13,1) ), 1,  MATCH(R1964,Sheet1!$K$9:$K$13,1)+1)</f>
        <v>4</v>
      </c>
      <c r="C1965" s="94">
        <f>IF( ISERROR( MATCH(D1965,Sheet1!$B$25:$B$42) ), 1, MATCH(D1965,Sheet1!$B$25:$B$42))</f>
        <v>13</v>
      </c>
      <c r="D1965" s="83">
        <f>if(U1965, OFFSET(Sheet1!$P$9, 2*B1964-1, 0),T1964)</f>
        <v>6843.033762</v>
      </c>
      <c r="E1965" s="100">
        <f t="array" ref="E1965">index(Sheet1!$C$25:$H$42, C1965,B1965)</f>
        <v>183.1113845</v>
      </c>
      <c r="F1965" s="100">
        <f t="array" ref="F1965">index(Sheet1!$C$25:$H$42, C1965+1,B1965)</f>
        <v>197.1968757</v>
      </c>
      <c r="G1965" s="94">
        <f t="array" ref="G1965">index(Sheet1!$B$25:$B$42, C1965,1)</f>
        <v>6500</v>
      </c>
      <c r="H1965" s="94">
        <f t="array" ref="H1965">index(Sheet1!$B$25:$B$42, C1965+1,1)</f>
        <v>7000</v>
      </c>
      <c r="I1965" s="100">
        <f t="shared" si="17"/>
        <v>192.7749826</v>
      </c>
      <c r="J1965" s="100">
        <f t="array" ref="J1965">index(Sheet1!$F$47:$K$64, C1965,B1965)</f>
        <v>1289.79864</v>
      </c>
      <c r="K1965" s="100">
        <f t="array" ref="K1965">index(Sheet1!$F$47:$K$64, C1965+1,B1965)</f>
        <v>1168.21926</v>
      </c>
      <c r="L1965" s="102">
        <f t="shared" si="18"/>
        <v>1206.386976</v>
      </c>
      <c r="M1965" s="83">
        <f>L1965/( 0.5*Sheet1!$F$18/12)</f>
        <v>1156.856222</v>
      </c>
      <c r="N1965" s="83">
        <f t="shared" si="19"/>
        <v>0.3321436182</v>
      </c>
      <c r="O1965" s="83">
        <f t="shared" si="20"/>
        <v>698.9040719</v>
      </c>
      <c r="P1965" s="83">
        <f t="shared" si="21"/>
        <v>0.2006615194</v>
      </c>
      <c r="Q1965" s="83">
        <f t="shared" si="22"/>
        <v>1</v>
      </c>
      <c r="R1965" s="86">
        <f t="shared" si="31"/>
        <v>192.8038489</v>
      </c>
      <c r="S1965" s="83" t="str">
        <f>min(R1965, offset(Sheet1!$K$9,B1965-1,0))</f>
        <v>#DIV/0!</v>
      </c>
      <c r="T1965" s="83">
        <f t="shared" si="30"/>
        <v>6844.058444</v>
      </c>
      <c r="U1965" s="83">
        <f t="shared" si="26"/>
        <v>0</v>
      </c>
      <c r="V1965" s="83" t="str">
        <f t="shared" si="27"/>
        <v>#DIV/0!</v>
      </c>
      <c r="W1965" s="83" t="str">
        <f t="shared" si="28"/>
        <v>#DIV/0!</v>
      </c>
    </row>
    <row r="1966" ht="12.75" customHeight="1">
      <c r="A1966" s="83">
        <f t="shared" si="29"/>
        <v>39.88</v>
      </c>
      <c r="B1966" s="83">
        <f>IF( ISERROR( MATCH(R1965,Sheet1!$K$9:$K$13,1) ), 1,  MATCH(R1965,Sheet1!$K$9:$K$13,1)+1)</f>
        <v>4</v>
      </c>
      <c r="C1966" s="94">
        <f>IF( ISERROR( MATCH(D1966,Sheet1!$B$25:$B$42) ), 1, MATCH(D1966,Sheet1!$B$25:$B$42))</f>
        <v>13</v>
      </c>
      <c r="D1966" s="83">
        <f>if(U1966, OFFSET(Sheet1!$P$9, 2*B1965-1, 0),T1965)</f>
        <v>6844.058444</v>
      </c>
      <c r="E1966" s="100">
        <f t="array" ref="E1966">index(Sheet1!$C$25:$H$42, C1966,B1966)</f>
        <v>183.1113845</v>
      </c>
      <c r="F1966" s="100">
        <f t="array" ref="F1966">index(Sheet1!$C$25:$H$42, C1966+1,B1966)</f>
        <v>197.1968757</v>
      </c>
      <c r="G1966" s="94">
        <f t="array" ref="G1966">index(Sheet1!$B$25:$B$42, C1966,1)</f>
        <v>6500</v>
      </c>
      <c r="H1966" s="94">
        <f t="array" ref="H1966">index(Sheet1!$B$25:$B$42, C1966+1,1)</f>
        <v>7000</v>
      </c>
      <c r="I1966" s="100">
        <f t="shared" si="17"/>
        <v>192.8038489</v>
      </c>
      <c r="J1966" s="100">
        <f t="array" ref="J1966">index(Sheet1!$F$47:$K$64, C1966,B1966)</f>
        <v>1289.79864</v>
      </c>
      <c r="K1966" s="100">
        <f t="array" ref="K1966">index(Sheet1!$F$47:$K$64, C1966+1,B1966)</f>
        <v>1168.21926</v>
      </c>
      <c r="L1966" s="102">
        <f t="shared" si="18"/>
        <v>1206.137815</v>
      </c>
      <c r="M1966" s="83">
        <f>L1966/( 0.5*Sheet1!$F$18/12)</f>
        <v>1156.617292</v>
      </c>
      <c r="N1966" s="83">
        <f t="shared" si="19"/>
        <v>0.3320750191</v>
      </c>
      <c r="O1966" s="83">
        <f t="shared" si="20"/>
        <v>699.1133966</v>
      </c>
      <c r="P1966" s="83">
        <f t="shared" si="21"/>
        <v>0.2007216183</v>
      </c>
      <c r="Q1966" s="83">
        <f t="shared" si="22"/>
        <v>1</v>
      </c>
      <c r="R1966" s="86">
        <f t="shared" si="31"/>
        <v>192.8326869</v>
      </c>
      <c r="S1966" s="83" t="str">
        <f>min(R1966, offset(Sheet1!$K$9,B1966-1,0))</f>
        <v>#DIV/0!</v>
      </c>
      <c r="T1966" s="83">
        <f t="shared" si="30"/>
        <v>6845.082123</v>
      </c>
      <c r="U1966" s="83">
        <f t="shared" si="26"/>
        <v>0</v>
      </c>
      <c r="V1966" s="83" t="str">
        <f t="shared" si="27"/>
        <v>#DIV/0!</v>
      </c>
      <c r="W1966" s="83" t="str">
        <f t="shared" si="28"/>
        <v>#DIV/0!</v>
      </c>
    </row>
    <row r="1967" ht="12.75" customHeight="1">
      <c r="A1967" s="83">
        <f t="shared" si="29"/>
        <v>39.9</v>
      </c>
      <c r="B1967" s="83">
        <f>IF( ISERROR( MATCH(R1966,Sheet1!$K$9:$K$13,1) ), 1,  MATCH(R1966,Sheet1!$K$9:$K$13,1)+1)</f>
        <v>4</v>
      </c>
      <c r="C1967" s="94">
        <f>IF( ISERROR( MATCH(D1967,Sheet1!$B$25:$B$42) ), 1, MATCH(D1967,Sheet1!$B$25:$B$42))</f>
        <v>13</v>
      </c>
      <c r="D1967" s="83">
        <f>if(U1967, OFFSET(Sheet1!$P$9, 2*B1966-1, 0),T1966)</f>
        <v>6845.082123</v>
      </c>
      <c r="E1967" s="100">
        <f t="array" ref="E1967">index(Sheet1!$C$25:$H$42, C1967,B1967)</f>
        <v>183.1113845</v>
      </c>
      <c r="F1967" s="100">
        <f t="array" ref="F1967">index(Sheet1!$C$25:$H$42, C1967+1,B1967)</f>
        <v>197.1968757</v>
      </c>
      <c r="G1967" s="94">
        <f t="array" ref="G1967">index(Sheet1!$B$25:$B$42, C1967,1)</f>
        <v>6500</v>
      </c>
      <c r="H1967" s="94">
        <f t="array" ref="H1967">index(Sheet1!$B$25:$B$42, C1967+1,1)</f>
        <v>7000</v>
      </c>
      <c r="I1967" s="100">
        <f t="shared" si="17"/>
        <v>192.8326869</v>
      </c>
      <c r="J1967" s="100">
        <f t="array" ref="J1967">index(Sheet1!$F$47:$K$64, C1967,B1967)</f>
        <v>1289.79864</v>
      </c>
      <c r="K1967" s="100">
        <f t="array" ref="K1967">index(Sheet1!$F$47:$K$64, C1967+1,B1967)</f>
        <v>1168.21926</v>
      </c>
      <c r="L1967" s="102">
        <f t="shared" si="18"/>
        <v>1205.888899</v>
      </c>
      <c r="M1967" s="83">
        <f>L1967/( 0.5*Sheet1!$F$18/12)</f>
        <v>1156.378595</v>
      </c>
      <c r="N1967" s="83">
        <f t="shared" si="19"/>
        <v>0.3320064872</v>
      </c>
      <c r="O1967" s="83">
        <f t="shared" si="20"/>
        <v>699.3225477</v>
      </c>
      <c r="P1967" s="83">
        <f t="shared" si="21"/>
        <v>0.2007816675</v>
      </c>
      <c r="Q1967" s="83">
        <f t="shared" si="22"/>
        <v>1</v>
      </c>
      <c r="R1967" s="86">
        <f t="shared" si="31"/>
        <v>192.8614967</v>
      </c>
      <c r="S1967" s="83" t="str">
        <f>min(R1967, offset(Sheet1!$K$9,B1967-1,0))</f>
        <v>#DIV/0!</v>
      </c>
      <c r="T1967" s="83">
        <f t="shared" si="30"/>
        <v>6846.1048</v>
      </c>
      <c r="U1967" s="83">
        <f t="shared" si="26"/>
        <v>0</v>
      </c>
      <c r="V1967" s="83" t="str">
        <f t="shared" si="27"/>
        <v>#DIV/0!</v>
      </c>
      <c r="W1967" s="83" t="str">
        <f t="shared" si="28"/>
        <v>#DIV/0!</v>
      </c>
    </row>
    <row r="1968" ht="12.75" customHeight="1">
      <c r="A1968" s="83">
        <f t="shared" si="29"/>
        <v>39.92</v>
      </c>
      <c r="B1968" s="83">
        <f>IF( ISERROR( MATCH(R1967,Sheet1!$K$9:$K$13,1) ), 1,  MATCH(R1967,Sheet1!$K$9:$K$13,1)+1)</f>
        <v>4</v>
      </c>
      <c r="C1968" s="94">
        <f>IF( ISERROR( MATCH(D1968,Sheet1!$B$25:$B$42) ), 1, MATCH(D1968,Sheet1!$B$25:$B$42))</f>
        <v>13</v>
      </c>
      <c r="D1968" s="83">
        <f>if(U1968, OFFSET(Sheet1!$P$9, 2*B1967-1, 0),T1967)</f>
        <v>6846.1048</v>
      </c>
      <c r="E1968" s="100">
        <f t="array" ref="E1968">index(Sheet1!$C$25:$H$42, C1968,B1968)</f>
        <v>183.1113845</v>
      </c>
      <c r="F1968" s="100">
        <f t="array" ref="F1968">index(Sheet1!$C$25:$H$42, C1968+1,B1968)</f>
        <v>197.1968757</v>
      </c>
      <c r="G1968" s="94">
        <f t="array" ref="G1968">index(Sheet1!$B$25:$B$42, C1968,1)</f>
        <v>6500</v>
      </c>
      <c r="H1968" s="94">
        <f t="array" ref="H1968">index(Sheet1!$B$25:$B$42, C1968+1,1)</f>
        <v>7000</v>
      </c>
      <c r="I1968" s="100">
        <f t="shared" si="17"/>
        <v>192.8614967</v>
      </c>
      <c r="J1968" s="100">
        <f t="array" ref="J1968">index(Sheet1!$F$47:$K$64, C1968,B1968)</f>
        <v>1289.79864</v>
      </c>
      <c r="K1968" s="100">
        <f t="array" ref="K1968">index(Sheet1!$F$47:$K$64, C1968+1,B1968)</f>
        <v>1168.21926</v>
      </c>
      <c r="L1968" s="102">
        <f t="shared" si="18"/>
        <v>1205.640226</v>
      </c>
      <c r="M1968" s="83">
        <f>L1968/( 0.5*Sheet1!$F$18/12)</f>
        <v>1156.140132</v>
      </c>
      <c r="N1968" s="83">
        <f t="shared" si="19"/>
        <v>0.3319380223</v>
      </c>
      <c r="O1968" s="83">
        <f t="shared" si="20"/>
        <v>699.5315254</v>
      </c>
      <c r="P1968" s="83">
        <f t="shared" si="21"/>
        <v>0.2008416668</v>
      </c>
      <c r="Q1968" s="83">
        <f t="shared" si="22"/>
        <v>1</v>
      </c>
      <c r="R1968" s="86">
        <f t="shared" si="31"/>
        <v>192.8902783</v>
      </c>
      <c r="S1968" s="83" t="str">
        <f>min(R1968, offset(Sheet1!$K$9,B1968-1,0))</f>
        <v>#DIV/0!</v>
      </c>
      <c r="T1968" s="83">
        <f t="shared" si="30"/>
        <v>6847.126476</v>
      </c>
      <c r="U1968" s="83">
        <f t="shared" si="26"/>
        <v>0</v>
      </c>
      <c r="V1968" s="83" t="str">
        <f t="shared" si="27"/>
        <v>#DIV/0!</v>
      </c>
      <c r="W1968" s="83" t="str">
        <f t="shared" si="28"/>
        <v>#DIV/0!</v>
      </c>
    </row>
    <row r="1969" ht="12.75" customHeight="1">
      <c r="A1969" s="83">
        <f t="shared" si="29"/>
        <v>39.94</v>
      </c>
      <c r="B1969" s="83">
        <f>IF( ISERROR( MATCH(R1968,Sheet1!$K$9:$K$13,1) ), 1,  MATCH(R1968,Sheet1!$K$9:$K$13,1)+1)</f>
        <v>4</v>
      </c>
      <c r="C1969" s="94">
        <f>IF( ISERROR( MATCH(D1969,Sheet1!$B$25:$B$42) ), 1, MATCH(D1969,Sheet1!$B$25:$B$42))</f>
        <v>13</v>
      </c>
      <c r="D1969" s="83">
        <f>if(U1969, OFFSET(Sheet1!$P$9, 2*B1968-1, 0),T1968)</f>
        <v>6847.126476</v>
      </c>
      <c r="E1969" s="100">
        <f t="array" ref="E1969">index(Sheet1!$C$25:$H$42, C1969,B1969)</f>
        <v>183.1113845</v>
      </c>
      <c r="F1969" s="100">
        <f t="array" ref="F1969">index(Sheet1!$C$25:$H$42, C1969+1,B1969)</f>
        <v>197.1968757</v>
      </c>
      <c r="G1969" s="94">
        <f t="array" ref="G1969">index(Sheet1!$B$25:$B$42, C1969,1)</f>
        <v>6500</v>
      </c>
      <c r="H1969" s="94">
        <f t="array" ref="H1969">index(Sheet1!$B$25:$B$42, C1969+1,1)</f>
        <v>7000</v>
      </c>
      <c r="I1969" s="100">
        <f t="shared" si="17"/>
        <v>192.8902783</v>
      </c>
      <c r="J1969" s="100">
        <f t="array" ref="J1969">index(Sheet1!$F$47:$K$64, C1969,B1969)</f>
        <v>1289.79864</v>
      </c>
      <c r="K1969" s="100">
        <f t="array" ref="K1969">index(Sheet1!$F$47:$K$64, C1969+1,B1969)</f>
        <v>1168.21926</v>
      </c>
      <c r="L1969" s="102">
        <f t="shared" si="18"/>
        <v>1205.391797</v>
      </c>
      <c r="M1969" s="83">
        <f>L1969/( 0.5*Sheet1!$F$18/12)</f>
        <v>1155.901902</v>
      </c>
      <c r="N1969" s="83">
        <f t="shared" si="19"/>
        <v>0.3318696245</v>
      </c>
      <c r="O1969" s="83">
        <f t="shared" si="20"/>
        <v>699.7403296</v>
      </c>
      <c r="P1969" s="83">
        <f t="shared" si="21"/>
        <v>0.2009016163</v>
      </c>
      <c r="Q1969" s="83">
        <f t="shared" si="22"/>
        <v>1</v>
      </c>
      <c r="R1969" s="86">
        <f t="shared" si="31"/>
        <v>192.9190318</v>
      </c>
      <c r="S1969" s="83" t="str">
        <f>min(R1969, offset(Sheet1!$K$9,B1969-1,0))</f>
        <v>#DIV/0!</v>
      </c>
      <c r="T1969" s="83">
        <f t="shared" si="30"/>
        <v>6848.147151</v>
      </c>
      <c r="U1969" s="83">
        <f t="shared" si="26"/>
        <v>0</v>
      </c>
      <c r="V1969" s="83" t="str">
        <f t="shared" si="27"/>
        <v>#DIV/0!</v>
      </c>
      <c r="W1969" s="83" t="str">
        <f t="shared" si="28"/>
        <v>#DIV/0!</v>
      </c>
    </row>
    <row r="1970" ht="12.75" customHeight="1">
      <c r="A1970" s="83">
        <f t="shared" si="29"/>
        <v>39.96</v>
      </c>
      <c r="B1970" s="83">
        <f>IF( ISERROR( MATCH(R1969,Sheet1!$K$9:$K$13,1) ), 1,  MATCH(R1969,Sheet1!$K$9:$K$13,1)+1)</f>
        <v>4</v>
      </c>
      <c r="C1970" s="94">
        <f>IF( ISERROR( MATCH(D1970,Sheet1!$B$25:$B$42) ), 1, MATCH(D1970,Sheet1!$B$25:$B$42))</f>
        <v>13</v>
      </c>
      <c r="D1970" s="83">
        <f>if(U1970, OFFSET(Sheet1!$P$9, 2*B1969-1, 0),T1969)</f>
        <v>6848.147151</v>
      </c>
      <c r="E1970" s="100">
        <f t="array" ref="E1970">index(Sheet1!$C$25:$H$42, C1970,B1970)</f>
        <v>183.1113845</v>
      </c>
      <c r="F1970" s="100">
        <f t="array" ref="F1970">index(Sheet1!$C$25:$H$42, C1970+1,B1970)</f>
        <v>197.1968757</v>
      </c>
      <c r="G1970" s="94">
        <f t="array" ref="G1970">index(Sheet1!$B$25:$B$42, C1970,1)</f>
        <v>6500</v>
      </c>
      <c r="H1970" s="94">
        <f t="array" ref="H1970">index(Sheet1!$B$25:$B$42, C1970+1,1)</f>
        <v>7000</v>
      </c>
      <c r="I1970" s="100">
        <f t="shared" si="17"/>
        <v>192.9190318</v>
      </c>
      <c r="J1970" s="100">
        <f t="array" ref="J1970">index(Sheet1!$F$47:$K$64, C1970,B1970)</f>
        <v>1289.79864</v>
      </c>
      <c r="K1970" s="100">
        <f t="array" ref="K1970">index(Sheet1!$F$47:$K$64, C1970+1,B1970)</f>
        <v>1168.21926</v>
      </c>
      <c r="L1970" s="102">
        <f t="shared" si="18"/>
        <v>1205.14361</v>
      </c>
      <c r="M1970" s="83">
        <f>L1970/( 0.5*Sheet1!$F$18/12)</f>
        <v>1155.663906</v>
      </c>
      <c r="N1970" s="83">
        <f t="shared" si="19"/>
        <v>0.3318012936</v>
      </c>
      <c r="O1970" s="83">
        <f t="shared" si="20"/>
        <v>699.9489604</v>
      </c>
      <c r="P1970" s="83">
        <f t="shared" si="21"/>
        <v>0.2009615161</v>
      </c>
      <c r="Q1970" s="83">
        <f t="shared" si="22"/>
        <v>1</v>
      </c>
      <c r="R1970" s="86">
        <f t="shared" si="31"/>
        <v>192.947757</v>
      </c>
      <c r="S1970" s="83" t="str">
        <f>min(R1970, offset(Sheet1!$K$9,B1970-1,0))</f>
        <v>#DIV/0!</v>
      </c>
      <c r="T1970" s="83">
        <f t="shared" si="30"/>
        <v>6849.166828</v>
      </c>
      <c r="U1970" s="83">
        <f t="shared" si="26"/>
        <v>0</v>
      </c>
      <c r="V1970" s="83" t="str">
        <f t="shared" si="27"/>
        <v>#DIV/0!</v>
      </c>
      <c r="W1970" s="83" t="str">
        <f t="shared" si="28"/>
        <v>#DIV/0!</v>
      </c>
    </row>
    <row r="1971" ht="12.75" customHeight="1">
      <c r="A1971" s="83">
        <f t="shared" si="29"/>
        <v>39.98</v>
      </c>
      <c r="B1971" s="83">
        <f>IF( ISERROR( MATCH(R1970,Sheet1!$K$9:$K$13,1) ), 1,  MATCH(R1970,Sheet1!$K$9:$K$13,1)+1)</f>
        <v>4</v>
      </c>
      <c r="C1971" s="94">
        <f>IF( ISERROR( MATCH(D1971,Sheet1!$B$25:$B$42) ), 1, MATCH(D1971,Sheet1!$B$25:$B$42))</f>
        <v>13</v>
      </c>
      <c r="D1971" s="83">
        <f>if(U1971, OFFSET(Sheet1!$P$9, 2*B1970-1, 0),T1970)</f>
        <v>6849.166828</v>
      </c>
      <c r="E1971" s="100">
        <f t="array" ref="E1971">index(Sheet1!$C$25:$H$42, C1971,B1971)</f>
        <v>183.1113845</v>
      </c>
      <c r="F1971" s="100">
        <f t="array" ref="F1971">index(Sheet1!$C$25:$H$42, C1971+1,B1971)</f>
        <v>197.1968757</v>
      </c>
      <c r="G1971" s="94">
        <f t="array" ref="G1971">index(Sheet1!$B$25:$B$42, C1971,1)</f>
        <v>6500</v>
      </c>
      <c r="H1971" s="94">
        <f t="array" ref="H1971">index(Sheet1!$B$25:$B$42, C1971+1,1)</f>
        <v>7000</v>
      </c>
      <c r="I1971" s="100">
        <f t="shared" si="17"/>
        <v>192.947757</v>
      </c>
      <c r="J1971" s="100">
        <f t="array" ref="J1971">index(Sheet1!$F$47:$K$64, C1971,B1971)</f>
        <v>1289.79864</v>
      </c>
      <c r="K1971" s="100">
        <f t="array" ref="K1971">index(Sheet1!$F$47:$K$64, C1971+1,B1971)</f>
        <v>1168.21926</v>
      </c>
      <c r="L1971" s="102">
        <f t="shared" si="18"/>
        <v>1204.895667</v>
      </c>
      <c r="M1971" s="83">
        <f>L1971/( 0.5*Sheet1!$F$18/12)</f>
        <v>1155.426142</v>
      </c>
      <c r="N1971" s="83">
        <f t="shared" si="19"/>
        <v>0.3317330297</v>
      </c>
      <c r="O1971" s="83">
        <f t="shared" si="20"/>
        <v>700.1574181</v>
      </c>
      <c r="P1971" s="83">
        <f t="shared" si="21"/>
        <v>0.2010213661</v>
      </c>
      <c r="Q1971" s="83">
        <f t="shared" si="22"/>
        <v>1</v>
      </c>
      <c r="R1971" s="86">
        <f t="shared" si="31"/>
        <v>192.9764542</v>
      </c>
      <c r="S1971" s="83" t="str">
        <f>min(R1971, offset(Sheet1!$K$9,B1971-1,0))</f>
        <v>#DIV/0!</v>
      </c>
      <c r="T1971" s="83">
        <f t="shared" si="30"/>
        <v>6850.185505</v>
      </c>
      <c r="U1971" s="83">
        <f t="shared" si="26"/>
        <v>0</v>
      </c>
      <c r="V1971" s="83" t="str">
        <f t="shared" si="27"/>
        <v>#DIV/0!</v>
      </c>
      <c r="W1971" s="83" t="str">
        <f t="shared" si="28"/>
        <v>#DIV/0!</v>
      </c>
    </row>
    <row r="1972" ht="12.75" customHeight="1">
      <c r="A1972" s="83">
        <f t="shared" si="29"/>
        <v>40</v>
      </c>
      <c r="B1972" s="83">
        <f>IF( ISERROR( MATCH(R1971,Sheet1!$K$9:$K$13,1) ), 1,  MATCH(R1971,Sheet1!$K$9:$K$13,1)+1)</f>
        <v>4</v>
      </c>
      <c r="C1972" s="94">
        <f>IF( ISERROR( MATCH(D1972,Sheet1!$B$25:$B$42) ), 1, MATCH(D1972,Sheet1!$B$25:$B$42))</f>
        <v>13</v>
      </c>
      <c r="D1972" s="83">
        <f>if(U1972, OFFSET(Sheet1!$P$9, 2*B1971-1, 0),T1971)</f>
        <v>6850.185505</v>
      </c>
      <c r="E1972" s="100">
        <f t="array" ref="E1972">index(Sheet1!$C$25:$H$42, C1972,B1972)</f>
        <v>183.1113845</v>
      </c>
      <c r="F1972" s="100">
        <f t="array" ref="F1972">index(Sheet1!$C$25:$H$42, C1972+1,B1972)</f>
        <v>197.1968757</v>
      </c>
      <c r="G1972" s="94">
        <f t="array" ref="G1972">index(Sheet1!$B$25:$B$42, C1972,1)</f>
        <v>6500</v>
      </c>
      <c r="H1972" s="94">
        <f t="array" ref="H1972">index(Sheet1!$B$25:$B$42, C1972+1,1)</f>
        <v>7000</v>
      </c>
      <c r="I1972" s="100">
        <f t="shared" si="17"/>
        <v>192.9764542</v>
      </c>
      <c r="J1972" s="100">
        <f t="array" ref="J1972">index(Sheet1!$F$47:$K$64, C1972,B1972)</f>
        <v>1289.79864</v>
      </c>
      <c r="K1972" s="100">
        <f t="array" ref="K1972">index(Sheet1!$F$47:$K$64, C1972+1,B1972)</f>
        <v>1168.21926</v>
      </c>
      <c r="L1972" s="102">
        <f t="shared" si="18"/>
        <v>1204.647967</v>
      </c>
      <c r="M1972" s="83">
        <f>L1972/( 0.5*Sheet1!$F$18/12)</f>
        <v>1155.188612</v>
      </c>
      <c r="N1972" s="83">
        <f t="shared" si="19"/>
        <v>0.3316648326</v>
      </c>
      <c r="O1972" s="83">
        <f t="shared" si="20"/>
        <v>700.3657026</v>
      </c>
      <c r="P1972" s="83">
        <f t="shared" si="21"/>
        <v>0.2010811664</v>
      </c>
      <c r="Q1972" s="83">
        <f t="shared" si="22"/>
        <v>1</v>
      </c>
      <c r="R1972" s="86">
        <f t="shared" si="31"/>
        <v>193.0051232</v>
      </c>
      <c r="S1972" s="83" t="str">
        <f>min(R1972, offset(Sheet1!$K$9,B1972-1,0))</f>
        <v>#DIV/0!</v>
      </c>
      <c r="T1972" s="83">
        <f t="shared" si="30"/>
        <v>6851.203185</v>
      </c>
      <c r="U1972" s="83">
        <f t="shared" si="26"/>
        <v>0</v>
      </c>
      <c r="V1972" s="83" t="str">
        <f t="shared" si="27"/>
        <v>#DIV/0!</v>
      </c>
      <c r="W1972" s="83" t="str">
        <f t="shared" si="28"/>
        <v>#DIV/0!</v>
      </c>
    </row>
    <row r="1973" ht="12.75" customHeight="1">
      <c r="A1973" s="83">
        <f t="shared" si="29"/>
        <v>40.02</v>
      </c>
      <c r="B1973" s="83">
        <f>IF( ISERROR( MATCH(R1972,Sheet1!$K$9:$K$13,1) ), 1,  MATCH(R1972,Sheet1!$K$9:$K$13,1)+1)</f>
        <v>4</v>
      </c>
      <c r="C1973" s="94">
        <f>IF( ISERROR( MATCH(D1973,Sheet1!$B$25:$B$42) ), 1, MATCH(D1973,Sheet1!$B$25:$B$42))</f>
        <v>13</v>
      </c>
      <c r="D1973" s="83">
        <f>if(U1973, OFFSET(Sheet1!$P$9, 2*B1972-1, 0),T1972)</f>
        <v>6851.203185</v>
      </c>
      <c r="E1973" s="100">
        <f t="array" ref="E1973">index(Sheet1!$C$25:$H$42, C1973,B1973)</f>
        <v>183.1113845</v>
      </c>
      <c r="F1973" s="100">
        <f t="array" ref="F1973">index(Sheet1!$C$25:$H$42, C1973+1,B1973)</f>
        <v>197.1968757</v>
      </c>
      <c r="G1973" s="94">
        <f t="array" ref="G1973">index(Sheet1!$B$25:$B$42, C1973,1)</f>
        <v>6500</v>
      </c>
      <c r="H1973" s="94">
        <f t="array" ref="H1973">index(Sheet1!$B$25:$B$42, C1973+1,1)</f>
        <v>7000</v>
      </c>
      <c r="I1973" s="100">
        <f t="shared" si="17"/>
        <v>193.0051232</v>
      </c>
      <c r="J1973" s="100">
        <f t="array" ref="J1973">index(Sheet1!$F$47:$K$64, C1973,B1973)</f>
        <v>1289.79864</v>
      </c>
      <c r="K1973" s="100">
        <f t="array" ref="K1973">index(Sheet1!$F$47:$K$64, C1973+1,B1973)</f>
        <v>1168.21926</v>
      </c>
      <c r="L1973" s="102">
        <f t="shared" si="18"/>
        <v>1204.400509</v>
      </c>
      <c r="M1973" s="83">
        <f>L1973/( 0.5*Sheet1!$F$18/12)</f>
        <v>1154.951314</v>
      </c>
      <c r="N1973" s="83">
        <f t="shared" si="19"/>
        <v>0.3315967022</v>
      </c>
      <c r="O1973" s="83">
        <f t="shared" si="20"/>
        <v>700.5738142</v>
      </c>
      <c r="P1973" s="83">
        <f t="shared" si="21"/>
        <v>0.2011409171</v>
      </c>
      <c r="Q1973" s="83">
        <f t="shared" si="22"/>
        <v>1</v>
      </c>
      <c r="R1973" s="86">
        <f t="shared" si="31"/>
        <v>193.0337642</v>
      </c>
      <c r="S1973" s="83" t="str">
        <f>min(R1973, offset(Sheet1!$K$9,B1973-1,0))</f>
        <v>#DIV/0!</v>
      </c>
      <c r="T1973" s="83">
        <f t="shared" si="30"/>
        <v>6852.219869</v>
      </c>
      <c r="U1973" s="83">
        <f t="shared" si="26"/>
        <v>0</v>
      </c>
      <c r="V1973" s="83" t="str">
        <f t="shared" si="27"/>
        <v>#DIV/0!</v>
      </c>
      <c r="W1973" s="83" t="str">
        <f t="shared" si="28"/>
        <v>#DIV/0!</v>
      </c>
    </row>
    <row r="1974" ht="12.75" customHeight="1">
      <c r="A1974" s="83">
        <f t="shared" si="29"/>
        <v>40.04</v>
      </c>
      <c r="B1974" s="83">
        <f>IF( ISERROR( MATCH(R1973,Sheet1!$K$9:$K$13,1) ), 1,  MATCH(R1973,Sheet1!$K$9:$K$13,1)+1)</f>
        <v>4</v>
      </c>
      <c r="C1974" s="94">
        <f>IF( ISERROR( MATCH(D1974,Sheet1!$B$25:$B$42) ), 1, MATCH(D1974,Sheet1!$B$25:$B$42))</f>
        <v>13</v>
      </c>
      <c r="D1974" s="83">
        <f>if(U1974, OFFSET(Sheet1!$P$9, 2*B1973-1, 0),T1973)</f>
        <v>6852.219869</v>
      </c>
      <c r="E1974" s="100">
        <f t="array" ref="E1974">index(Sheet1!$C$25:$H$42, C1974,B1974)</f>
        <v>183.1113845</v>
      </c>
      <c r="F1974" s="100">
        <f t="array" ref="F1974">index(Sheet1!$C$25:$H$42, C1974+1,B1974)</f>
        <v>197.1968757</v>
      </c>
      <c r="G1974" s="94">
        <f t="array" ref="G1974">index(Sheet1!$B$25:$B$42, C1974,1)</f>
        <v>6500</v>
      </c>
      <c r="H1974" s="94">
        <f t="array" ref="H1974">index(Sheet1!$B$25:$B$42, C1974+1,1)</f>
        <v>7000</v>
      </c>
      <c r="I1974" s="100">
        <f t="shared" si="17"/>
        <v>193.0337642</v>
      </c>
      <c r="J1974" s="100">
        <f t="array" ref="J1974">index(Sheet1!$F$47:$K$64, C1974,B1974)</f>
        <v>1289.79864</v>
      </c>
      <c r="K1974" s="100">
        <f t="array" ref="K1974">index(Sheet1!$F$47:$K$64, C1974+1,B1974)</f>
        <v>1168.21926</v>
      </c>
      <c r="L1974" s="102">
        <f t="shared" si="18"/>
        <v>1204.153293</v>
      </c>
      <c r="M1974" s="83">
        <f>L1974/( 0.5*Sheet1!$F$18/12)</f>
        <v>1154.714248</v>
      </c>
      <c r="N1974" s="83">
        <f t="shared" si="19"/>
        <v>0.3315286386</v>
      </c>
      <c r="O1974" s="83">
        <f t="shared" si="20"/>
        <v>700.7817527</v>
      </c>
      <c r="P1974" s="83">
        <f t="shared" si="21"/>
        <v>0.2012006181</v>
      </c>
      <c r="Q1974" s="83">
        <f t="shared" si="22"/>
        <v>1</v>
      </c>
      <c r="R1974" s="86">
        <f t="shared" si="31"/>
        <v>193.0623771</v>
      </c>
      <c r="S1974" s="83" t="str">
        <f>min(R1974, offset(Sheet1!$K$9,B1974-1,0))</f>
        <v>#DIV/0!</v>
      </c>
      <c r="T1974" s="83">
        <f t="shared" si="30"/>
        <v>6853.235557</v>
      </c>
      <c r="U1974" s="83">
        <f t="shared" si="26"/>
        <v>0</v>
      </c>
      <c r="V1974" s="83" t="str">
        <f t="shared" si="27"/>
        <v>#DIV/0!</v>
      </c>
      <c r="W1974" s="83" t="str">
        <f t="shared" si="28"/>
        <v>#DIV/0!</v>
      </c>
    </row>
    <row r="1975" ht="12.75" customHeight="1">
      <c r="A1975" s="83">
        <f t="shared" si="29"/>
        <v>40.06</v>
      </c>
      <c r="B1975" s="83">
        <f>IF( ISERROR( MATCH(R1974,Sheet1!$K$9:$K$13,1) ), 1,  MATCH(R1974,Sheet1!$K$9:$K$13,1)+1)</f>
        <v>4</v>
      </c>
      <c r="C1975" s="94">
        <f>IF( ISERROR( MATCH(D1975,Sheet1!$B$25:$B$42) ), 1, MATCH(D1975,Sheet1!$B$25:$B$42))</f>
        <v>13</v>
      </c>
      <c r="D1975" s="83">
        <f>if(U1975, OFFSET(Sheet1!$P$9, 2*B1974-1, 0),T1974)</f>
        <v>6853.235557</v>
      </c>
      <c r="E1975" s="100">
        <f t="array" ref="E1975">index(Sheet1!$C$25:$H$42, C1975,B1975)</f>
        <v>183.1113845</v>
      </c>
      <c r="F1975" s="100">
        <f t="array" ref="F1975">index(Sheet1!$C$25:$H$42, C1975+1,B1975)</f>
        <v>197.1968757</v>
      </c>
      <c r="G1975" s="94">
        <f t="array" ref="G1975">index(Sheet1!$B$25:$B$42, C1975,1)</f>
        <v>6500</v>
      </c>
      <c r="H1975" s="94">
        <f t="array" ref="H1975">index(Sheet1!$B$25:$B$42, C1975+1,1)</f>
        <v>7000</v>
      </c>
      <c r="I1975" s="100">
        <f t="shared" si="17"/>
        <v>193.0623771</v>
      </c>
      <c r="J1975" s="100">
        <f t="array" ref="J1975">index(Sheet1!$F$47:$K$64, C1975,B1975)</f>
        <v>1289.79864</v>
      </c>
      <c r="K1975" s="100">
        <f t="array" ref="K1975">index(Sheet1!$F$47:$K$64, C1975+1,B1975)</f>
        <v>1168.21926</v>
      </c>
      <c r="L1975" s="102">
        <f t="shared" si="18"/>
        <v>1203.90632</v>
      </c>
      <c r="M1975" s="83">
        <f>L1975/( 0.5*Sheet1!$F$18/12)</f>
        <v>1154.477415</v>
      </c>
      <c r="N1975" s="83">
        <f t="shared" si="19"/>
        <v>0.3314606417</v>
      </c>
      <c r="O1975" s="83">
        <f t="shared" si="20"/>
        <v>700.9895185</v>
      </c>
      <c r="P1975" s="83">
        <f t="shared" si="21"/>
        <v>0.2012602694</v>
      </c>
      <c r="Q1975" s="83">
        <f t="shared" si="22"/>
        <v>1</v>
      </c>
      <c r="R1975" s="86">
        <f t="shared" si="31"/>
        <v>193.090962</v>
      </c>
      <c r="S1975" s="83" t="str">
        <f>min(R1975, offset(Sheet1!$K$9,B1975-1,0))</f>
        <v>#DIV/0!</v>
      </c>
      <c r="T1975" s="83">
        <f t="shared" si="30"/>
        <v>6854.25025</v>
      </c>
      <c r="U1975" s="83">
        <f t="shared" si="26"/>
        <v>0</v>
      </c>
      <c r="V1975" s="83" t="str">
        <f t="shared" si="27"/>
        <v>#DIV/0!</v>
      </c>
      <c r="W1975" s="83" t="str">
        <f t="shared" si="28"/>
        <v>#DIV/0!</v>
      </c>
    </row>
    <row r="1976" ht="12.75" customHeight="1">
      <c r="A1976" s="83">
        <f t="shared" si="29"/>
        <v>40.08</v>
      </c>
      <c r="B1976" s="83">
        <f>IF( ISERROR( MATCH(R1975,Sheet1!$K$9:$K$13,1) ), 1,  MATCH(R1975,Sheet1!$K$9:$K$13,1)+1)</f>
        <v>4</v>
      </c>
      <c r="C1976" s="94">
        <f>IF( ISERROR( MATCH(D1976,Sheet1!$B$25:$B$42) ), 1, MATCH(D1976,Sheet1!$B$25:$B$42))</f>
        <v>13</v>
      </c>
      <c r="D1976" s="83">
        <f>if(U1976, OFFSET(Sheet1!$P$9, 2*B1975-1, 0),T1975)</f>
        <v>6854.25025</v>
      </c>
      <c r="E1976" s="100">
        <f t="array" ref="E1976">index(Sheet1!$C$25:$H$42, C1976,B1976)</f>
        <v>183.1113845</v>
      </c>
      <c r="F1976" s="100">
        <f t="array" ref="F1976">index(Sheet1!$C$25:$H$42, C1976+1,B1976)</f>
        <v>197.1968757</v>
      </c>
      <c r="G1976" s="94">
        <f t="array" ref="G1976">index(Sheet1!$B$25:$B$42, C1976,1)</f>
        <v>6500</v>
      </c>
      <c r="H1976" s="94">
        <f t="array" ref="H1976">index(Sheet1!$B$25:$B$42, C1976+1,1)</f>
        <v>7000</v>
      </c>
      <c r="I1976" s="100">
        <f t="shared" si="17"/>
        <v>193.090962</v>
      </c>
      <c r="J1976" s="100">
        <f t="array" ref="J1976">index(Sheet1!$F$47:$K$64, C1976,B1976)</f>
        <v>1289.79864</v>
      </c>
      <c r="K1976" s="100">
        <f t="array" ref="K1976">index(Sheet1!$F$47:$K$64, C1976+1,B1976)</f>
        <v>1168.21926</v>
      </c>
      <c r="L1976" s="102">
        <f t="shared" si="18"/>
        <v>1203.659589</v>
      </c>
      <c r="M1976" s="83">
        <f>L1976/( 0.5*Sheet1!$F$18/12)</f>
        <v>1154.240814</v>
      </c>
      <c r="N1976" s="83">
        <f t="shared" si="19"/>
        <v>0.3313927113</v>
      </c>
      <c r="O1976" s="83">
        <f t="shared" si="20"/>
        <v>701.1971115</v>
      </c>
      <c r="P1976" s="83">
        <f t="shared" si="21"/>
        <v>0.2013198712</v>
      </c>
      <c r="Q1976" s="83">
        <f t="shared" si="22"/>
        <v>1</v>
      </c>
      <c r="R1976" s="86">
        <f t="shared" si="31"/>
        <v>193.1195189</v>
      </c>
      <c r="S1976" s="83" t="str">
        <f>min(R1976, offset(Sheet1!$K$9,B1976-1,0))</f>
        <v>#DIV/0!</v>
      </c>
      <c r="T1976" s="83">
        <f t="shared" si="30"/>
        <v>6855.263949</v>
      </c>
      <c r="U1976" s="83">
        <f t="shared" si="26"/>
        <v>0</v>
      </c>
      <c r="V1976" s="83" t="str">
        <f t="shared" si="27"/>
        <v>#DIV/0!</v>
      </c>
      <c r="W1976" s="83" t="str">
        <f t="shared" si="28"/>
        <v>#DIV/0!</v>
      </c>
    </row>
    <row r="1977" ht="12.75" customHeight="1">
      <c r="A1977" s="83">
        <f t="shared" si="29"/>
        <v>40.1</v>
      </c>
      <c r="B1977" s="83">
        <f>IF( ISERROR( MATCH(R1976,Sheet1!$K$9:$K$13,1) ), 1,  MATCH(R1976,Sheet1!$K$9:$K$13,1)+1)</f>
        <v>4</v>
      </c>
      <c r="C1977" s="94">
        <f>IF( ISERROR( MATCH(D1977,Sheet1!$B$25:$B$42) ), 1, MATCH(D1977,Sheet1!$B$25:$B$42))</f>
        <v>13</v>
      </c>
      <c r="D1977" s="83">
        <f>if(U1977, OFFSET(Sheet1!$P$9, 2*B1976-1, 0),T1976)</f>
        <v>6855.263949</v>
      </c>
      <c r="E1977" s="100">
        <f t="array" ref="E1977">index(Sheet1!$C$25:$H$42, C1977,B1977)</f>
        <v>183.1113845</v>
      </c>
      <c r="F1977" s="100">
        <f t="array" ref="F1977">index(Sheet1!$C$25:$H$42, C1977+1,B1977)</f>
        <v>197.1968757</v>
      </c>
      <c r="G1977" s="94">
        <f t="array" ref="G1977">index(Sheet1!$B$25:$B$42, C1977,1)</f>
        <v>6500</v>
      </c>
      <c r="H1977" s="94">
        <f t="array" ref="H1977">index(Sheet1!$B$25:$B$42, C1977+1,1)</f>
        <v>7000</v>
      </c>
      <c r="I1977" s="100">
        <f t="shared" si="17"/>
        <v>193.1195189</v>
      </c>
      <c r="J1977" s="100">
        <f t="array" ref="J1977">index(Sheet1!$F$47:$K$64, C1977,B1977)</f>
        <v>1289.79864</v>
      </c>
      <c r="K1977" s="100">
        <f t="array" ref="K1977">index(Sheet1!$F$47:$K$64, C1977+1,B1977)</f>
        <v>1168.21926</v>
      </c>
      <c r="L1977" s="102">
        <f t="shared" si="18"/>
        <v>1203.413099</v>
      </c>
      <c r="M1977" s="83">
        <f>L1977/( 0.5*Sheet1!$F$18/12)</f>
        <v>1154.004444</v>
      </c>
      <c r="N1977" s="83">
        <f t="shared" si="19"/>
        <v>0.3313248475</v>
      </c>
      <c r="O1977" s="83">
        <f t="shared" si="20"/>
        <v>701.4045318</v>
      </c>
      <c r="P1977" s="83">
        <f t="shared" si="21"/>
        <v>0.2013794234</v>
      </c>
      <c r="Q1977" s="83">
        <f t="shared" si="22"/>
        <v>1</v>
      </c>
      <c r="R1977" s="86">
        <f t="shared" si="31"/>
        <v>193.1480479</v>
      </c>
      <c r="S1977" s="83" t="str">
        <f>min(R1977, offset(Sheet1!$K$9,B1977-1,0))</f>
        <v>#DIV/0!</v>
      </c>
      <c r="T1977" s="83">
        <f t="shared" si="30"/>
        <v>6856.276655</v>
      </c>
      <c r="U1977" s="83">
        <f t="shared" si="26"/>
        <v>0</v>
      </c>
      <c r="V1977" s="83" t="str">
        <f t="shared" si="27"/>
        <v>#DIV/0!</v>
      </c>
      <c r="W1977" s="83" t="str">
        <f t="shared" si="28"/>
        <v>#DIV/0!</v>
      </c>
    </row>
    <row r="1978" ht="12.75" customHeight="1">
      <c r="A1978" s="83">
        <f t="shared" si="29"/>
        <v>40.12</v>
      </c>
      <c r="B1978" s="83">
        <f>IF( ISERROR( MATCH(R1977,Sheet1!$K$9:$K$13,1) ), 1,  MATCH(R1977,Sheet1!$K$9:$K$13,1)+1)</f>
        <v>4</v>
      </c>
      <c r="C1978" s="94">
        <f>IF( ISERROR( MATCH(D1978,Sheet1!$B$25:$B$42) ), 1, MATCH(D1978,Sheet1!$B$25:$B$42))</f>
        <v>13</v>
      </c>
      <c r="D1978" s="83">
        <f>if(U1978, OFFSET(Sheet1!$P$9, 2*B1977-1, 0),T1977)</f>
        <v>6856.276655</v>
      </c>
      <c r="E1978" s="100">
        <f t="array" ref="E1978">index(Sheet1!$C$25:$H$42, C1978,B1978)</f>
        <v>183.1113845</v>
      </c>
      <c r="F1978" s="100">
        <f t="array" ref="F1978">index(Sheet1!$C$25:$H$42, C1978+1,B1978)</f>
        <v>197.1968757</v>
      </c>
      <c r="G1978" s="94">
        <f t="array" ref="G1978">index(Sheet1!$B$25:$B$42, C1978,1)</f>
        <v>6500</v>
      </c>
      <c r="H1978" s="94">
        <f t="array" ref="H1978">index(Sheet1!$B$25:$B$42, C1978+1,1)</f>
        <v>7000</v>
      </c>
      <c r="I1978" s="100">
        <f t="shared" si="17"/>
        <v>193.1480479</v>
      </c>
      <c r="J1978" s="100">
        <f t="array" ref="J1978">index(Sheet1!$F$47:$K$64, C1978,B1978)</f>
        <v>1289.79864</v>
      </c>
      <c r="K1978" s="100">
        <f t="array" ref="K1978">index(Sheet1!$F$47:$K$64, C1978+1,B1978)</f>
        <v>1168.21926</v>
      </c>
      <c r="L1978" s="102">
        <f t="shared" si="18"/>
        <v>1203.16685</v>
      </c>
      <c r="M1978" s="83">
        <f>L1978/( 0.5*Sheet1!$F$18/12)</f>
        <v>1153.768306</v>
      </c>
      <c r="N1978" s="83">
        <f t="shared" si="19"/>
        <v>0.3312570502</v>
      </c>
      <c r="O1978" s="83">
        <f t="shared" si="20"/>
        <v>701.6117796</v>
      </c>
      <c r="P1978" s="83">
        <f t="shared" si="21"/>
        <v>0.2014389261</v>
      </c>
      <c r="Q1978" s="83">
        <f t="shared" si="22"/>
        <v>1</v>
      </c>
      <c r="R1978" s="86">
        <f t="shared" si="31"/>
        <v>193.1765489</v>
      </c>
      <c r="S1978" s="83" t="str">
        <f>min(R1978, offset(Sheet1!$K$9,B1978-1,0))</f>
        <v>#DIV/0!</v>
      </c>
      <c r="T1978" s="83">
        <f t="shared" si="30"/>
        <v>6857.288369</v>
      </c>
      <c r="U1978" s="83">
        <f t="shared" si="26"/>
        <v>0</v>
      </c>
      <c r="V1978" s="83" t="str">
        <f t="shared" si="27"/>
        <v>#DIV/0!</v>
      </c>
      <c r="W1978" s="83" t="str">
        <f t="shared" si="28"/>
        <v>#DIV/0!</v>
      </c>
    </row>
    <row r="1979" ht="12.75" customHeight="1">
      <c r="A1979" s="83">
        <f t="shared" si="29"/>
        <v>40.14</v>
      </c>
      <c r="B1979" s="83">
        <f>IF( ISERROR( MATCH(R1978,Sheet1!$K$9:$K$13,1) ), 1,  MATCH(R1978,Sheet1!$K$9:$K$13,1)+1)</f>
        <v>4</v>
      </c>
      <c r="C1979" s="94">
        <f>IF( ISERROR( MATCH(D1979,Sheet1!$B$25:$B$42) ), 1, MATCH(D1979,Sheet1!$B$25:$B$42))</f>
        <v>13</v>
      </c>
      <c r="D1979" s="83">
        <f>if(U1979, OFFSET(Sheet1!$P$9, 2*B1978-1, 0),T1978)</f>
        <v>6857.288369</v>
      </c>
      <c r="E1979" s="100">
        <f t="array" ref="E1979">index(Sheet1!$C$25:$H$42, C1979,B1979)</f>
        <v>183.1113845</v>
      </c>
      <c r="F1979" s="100">
        <f t="array" ref="F1979">index(Sheet1!$C$25:$H$42, C1979+1,B1979)</f>
        <v>197.1968757</v>
      </c>
      <c r="G1979" s="94">
        <f t="array" ref="G1979">index(Sheet1!$B$25:$B$42, C1979,1)</f>
        <v>6500</v>
      </c>
      <c r="H1979" s="94">
        <f t="array" ref="H1979">index(Sheet1!$B$25:$B$42, C1979+1,1)</f>
        <v>7000</v>
      </c>
      <c r="I1979" s="100">
        <f t="shared" si="17"/>
        <v>193.1765489</v>
      </c>
      <c r="J1979" s="100">
        <f t="array" ref="J1979">index(Sheet1!$F$47:$K$64, C1979,B1979)</f>
        <v>1289.79864</v>
      </c>
      <c r="K1979" s="100">
        <f t="array" ref="K1979">index(Sheet1!$F$47:$K$64, C1979+1,B1979)</f>
        <v>1168.21926</v>
      </c>
      <c r="L1979" s="102">
        <f t="shared" si="18"/>
        <v>1202.920843</v>
      </c>
      <c r="M1979" s="83">
        <f>L1979/( 0.5*Sheet1!$F$18/12)</f>
        <v>1153.532399</v>
      </c>
      <c r="N1979" s="83">
        <f t="shared" si="19"/>
        <v>0.3311893192</v>
      </c>
      <c r="O1979" s="83">
        <f t="shared" si="20"/>
        <v>701.8188549</v>
      </c>
      <c r="P1979" s="83">
        <f t="shared" si="21"/>
        <v>0.2014983793</v>
      </c>
      <c r="Q1979" s="83">
        <f t="shared" si="22"/>
        <v>1</v>
      </c>
      <c r="R1979" s="86">
        <f t="shared" si="31"/>
        <v>193.2050219</v>
      </c>
      <c r="S1979" s="83" t="str">
        <f>min(R1979, offset(Sheet1!$K$9,B1979-1,0))</f>
        <v>#DIV/0!</v>
      </c>
      <c r="T1979" s="83">
        <f t="shared" si="30"/>
        <v>6858.299092</v>
      </c>
      <c r="U1979" s="83">
        <f t="shared" si="26"/>
        <v>0</v>
      </c>
      <c r="V1979" s="83" t="str">
        <f t="shared" si="27"/>
        <v>#DIV/0!</v>
      </c>
      <c r="W1979" s="83" t="str">
        <f t="shared" si="28"/>
        <v>#DIV/0!</v>
      </c>
    </row>
    <row r="1980" ht="12.75" customHeight="1">
      <c r="A1980" s="83">
        <f t="shared" si="29"/>
        <v>40.16</v>
      </c>
      <c r="B1980" s="83">
        <f>IF( ISERROR( MATCH(R1979,Sheet1!$K$9:$K$13,1) ), 1,  MATCH(R1979,Sheet1!$K$9:$K$13,1)+1)</f>
        <v>4</v>
      </c>
      <c r="C1980" s="94">
        <f>IF( ISERROR( MATCH(D1980,Sheet1!$B$25:$B$42) ), 1, MATCH(D1980,Sheet1!$B$25:$B$42))</f>
        <v>13</v>
      </c>
      <c r="D1980" s="83">
        <f>if(U1980, OFFSET(Sheet1!$P$9, 2*B1979-1, 0),T1979)</f>
        <v>6858.299092</v>
      </c>
      <c r="E1980" s="100">
        <f t="array" ref="E1980">index(Sheet1!$C$25:$H$42, C1980,B1980)</f>
        <v>183.1113845</v>
      </c>
      <c r="F1980" s="100">
        <f t="array" ref="F1980">index(Sheet1!$C$25:$H$42, C1980+1,B1980)</f>
        <v>197.1968757</v>
      </c>
      <c r="G1980" s="94">
        <f t="array" ref="G1980">index(Sheet1!$B$25:$B$42, C1980,1)</f>
        <v>6500</v>
      </c>
      <c r="H1980" s="94">
        <f t="array" ref="H1980">index(Sheet1!$B$25:$B$42, C1980+1,1)</f>
        <v>7000</v>
      </c>
      <c r="I1980" s="100">
        <f t="shared" si="17"/>
        <v>193.2050219</v>
      </c>
      <c r="J1980" s="100">
        <f t="array" ref="J1980">index(Sheet1!$F$47:$K$64, C1980,B1980)</f>
        <v>1289.79864</v>
      </c>
      <c r="K1980" s="100">
        <f t="array" ref="K1980">index(Sheet1!$F$47:$K$64, C1980+1,B1980)</f>
        <v>1168.21926</v>
      </c>
      <c r="L1980" s="102">
        <f t="shared" si="18"/>
        <v>1202.675077</v>
      </c>
      <c r="M1980" s="83">
        <f>L1980/( 0.5*Sheet1!$F$18/12)</f>
        <v>1153.296723</v>
      </c>
      <c r="N1980" s="83">
        <f t="shared" si="19"/>
        <v>0.3311216547</v>
      </c>
      <c r="O1980" s="83">
        <f t="shared" si="20"/>
        <v>702.0257579</v>
      </c>
      <c r="P1980" s="83">
        <f t="shared" si="21"/>
        <v>0.2015577829</v>
      </c>
      <c r="Q1980" s="83">
        <f t="shared" si="22"/>
        <v>1</v>
      </c>
      <c r="R1980" s="86">
        <f t="shared" si="31"/>
        <v>193.2334671</v>
      </c>
      <c r="S1980" s="83" t="str">
        <f>min(R1980, offset(Sheet1!$K$9,B1980-1,0))</f>
        <v>#DIV/0!</v>
      </c>
      <c r="T1980" s="83">
        <f t="shared" si="30"/>
        <v>6859.308825</v>
      </c>
      <c r="U1980" s="83">
        <f t="shared" si="26"/>
        <v>0</v>
      </c>
      <c r="V1980" s="83" t="str">
        <f t="shared" si="27"/>
        <v>#DIV/0!</v>
      </c>
      <c r="W1980" s="83" t="str">
        <f t="shared" si="28"/>
        <v>#DIV/0!</v>
      </c>
    </row>
    <row r="1981" ht="12.75" customHeight="1">
      <c r="A1981" s="83">
        <f t="shared" si="29"/>
        <v>40.18</v>
      </c>
      <c r="B1981" s="83">
        <f>IF( ISERROR( MATCH(R1980,Sheet1!$K$9:$K$13,1) ), 1,  MATCH(R1980,Sheet1!$K$9:$K$13,1)+1)</f>
        <v>4</v>
      </c>
      <c r="C1981" s="94">
        <f>IF( ISERROR( MATCH(D1981,Sheet1!$B$25:$B$42) ), 1, MATCH(D1981,Sheet1!$B$25:$B$42))</f>
        <v>13</v>
      </c>
      <c r="D1981" s="83">
        <f>if(U1981, OFFSET(Sheet1!$P$9, 2*B1980-1, 0),T1980)</f>
        <v>6859.308825</v>
      </c>
      <c r="E1981" s="100">
        <f t="array" ref="E1981">index(Sheet1!$C$25:$H$42, C1981,B1981)</f>
        <v>183.1113845</v>
      </c>
      <c r="F1981" s="100">
        <f t="array" ref="F1981">index(Sheet1!$C$25:$H$42, C1981+1,B1981)</f>
        <v>197.1968757</v>
      </c>
      <c r="G1981" s="94">
        <f t="array" ref="G1981">index(Sheet1!$B$25:$B$42, C1981,1)</f>
        <v>6500</v>
      </c>
      <c r="H1981" s="94">
        <f t="array" ref="H1981">index(Sheet1!$B$25:$B$42, C1981+1,1)</f>
        <v>7000</v>
      </c>
      <c r="I1981" s="100">
        <f t="shared" si="17"/>
        <v>193.2334671</v>
      </c>
      <c r="J1981" s="100">
        <f t="array" ref="J1981">index(Sheet1!$F$47:$K$64, C1981,B1981)</f>
        <v>1289.79864</v>
      </c>
      <c r="K1981" s="100">
        <f t="array" ref="K1981">index(Sheet1!$F$47:$K$64, C1981+1,B1981)</f>
        <v>1168.21926</v>
      </c>
      <c r="L1981" s="102">
        <f t="shared" si="18"/>
        <v>1202.429552</v>
      </c>
      <c r="M1981" s="83">
        <f>L1981/( 0.5*Sheet1!$F$18/12)</f>
        <v>1153.061278</v>
      </c>
      <c r="N1981" s="83">
        <f t="shared" si="19"/>
        <v>0.3310540564</v>
      </c>
      <c r="O1981" s="83">
        <f t="shared" si="20"/>
        <v>702.2324886</v>
      </c>
      <c r="P1981" s="83">
        <f t="shared" si="21"/>
        <v>0.2016171371</v>
      </c>
      <c r="Q1981" s="83">
        <f t="shared" si="22"/>
        <v>1</v>
      </c>
      <c r="R1981" s="86">
        <f t="shared" si="31"/>
        <v>193.2618844</v>
      </c>
      <c r="S1981" s="83" t="str">
        <f>min(R1981, offset(Sheet1!$K$9,B1981-1,0))</f>
        <v>#DIV/0!</v>
      </c>
      <c r="T1981" s="83">
        <f t="shared" si="30"/>
        <v>6860.317568</v>
      </c>
      <c r="U1981" s="83">
        <f t="shared" si="26"/>
        <v>0</v>
      </c>
      <c r="V1981" s="83" t="str">
        <f t="shared" si="27"/>
        <v>#DIV/0!</v>
      </c>
      <c r="W1981" s="83" t="str">
        <f t="shared" si="28"/>
        <v>#DIV/0!</v>
      </c>
    </row>
    <row r="1982" ht="12.75" customHeight="1">
      <c r="A1982" s="83">
        <f t="shared" si="29"/>
        <v>40.2</v>
      </c>
      <c r="B1982" s="83">
        <f>IF( ISERROR( MATCH(R1981,Sheet1!$K$9:$K$13,1) ), 1,  MATCH(R1981,Sheet1!$K$9:$K$13,1)+1)</f>
        <v>4</v>
      </c>
      <c r="C1982" s="94">
        <f>IF( ISERROR( MATCH(D1982,Sheet1!$B$25:$B$42) ), 1, MATCH(D1982,Sheet1!$B$25:$B$42))</f>
        <v>13</v>
      </c>
      <c r="D1982" s="83">
        <f>if(U1982, OFFSET(Sheet1!$P$9, 2*B1981-1, 0),T1981)</f>
        <v>6860.317568</v>
      </c>
      <c r="E1982" s="100">
        <f t="array" ref="E1982">index(Sheet1!$C$25:$H$42, C1982,B1982)</f>
        <v>183.1113845</v>
      </c>
      <c r="F1982" s="100">
        <f t="array" ref="F1982">index(Sheet1!$C$25:$H$42, C1982+1,B1982)</f>
        <v>197.1968757</v>
      </c>
      <c r="G1982" s="94">
        <f t="array" ref="G1982">index(Sheet1!$B$25:$B$42, C1982,1)</f>
        <v>6500</v>
      </c>
      <c r="H1982" s="94">
        <f t="array" ref="H1982">index(Sheet1!$B$25:$B$42, C1982+1,1)</f>
        <v>7000</v>
      </c>
      <c r="I1982" s="100">
        <f t="shared" si="17"/>
        <v>193.2618844</v>
      </c>
      <c r="J1982" s="100">
        <f t="array" ref="J1982">index(Sheet1!$F$47:$K$64, C1982,B1982)</f>
        <v>1289.79864</v>
      </c>
      <c r="K1982" s="100">
        <f t="array" ref="K1982">index(Sheet1!$F$47:$K$64, C1982+1,B1982)</f>
        <v>1168.21926</v>
      </c>
      <c r="L1982" s="102">
        <f t="shared" si="18"/>
        <v>1202.184267</v>
      </c>
      <c r="M1982" s="83">
        <f>L1982/( 0.5*Sheet1!$F$18/12)</f>
        <v>1152.826064</v>
      </c>
      <c r="N1982" s="83">
        <f t="shared" si="19"/>
        <v>0.3309865244</v>
      </c>
      <c r="O1982" s="83">
        <f t="shared" si="20"/>
        <v>702.4390471</v>
      </c>
      <c r="P1982" s="83">
        <f t="shared" si="21"/>
        <v>0.2016764419</v>
      </c>
      <c r="Q1982" s="83">
        <f t="shared" si="22"/>
        <v>1</v>
      </c>
      <c r="R1982" s="86">
        <f t="shared" si="31"/>
        <v>193.2902738</v>
      </c>
      <c r="S1982" s="83" t="str">
        <f>min(R1982, offset(Sheet1!$K$9,B1982-1,0))</f>
        <v>#DIV/0!</v>
      </c>
      <c r="T1982" s="83">
        <f t="shared" si="30"/>
        <v>6861.325323</v>
      </c>
      <c r="U1982" s="83">
        <f t="shared" si="26"/>
        <v>0</v>
      </c>
      <c r="V1982" s="83" t="str">
        <f t="shared" si="27"/>
        <v>#DIV/0!</v>
      </c>
      <c r="W1982" s="83" t="str">
        <f t="shared" si="28"/>
        <v>#DIV/0!</v>
      </c>
    </row>
    <row r="1983" ht="12.75" customHeight="1">
      <c r="A1983" s="83">
        <f t="shared" si="29"/>
        <v>40.22</v>
      </c>
      <c r="B1983" s="83">
        <f>IF( ISERROR( MATCH(R1982,Sheet1!$K$9:$K$13,1) ), 1,  MATCH(R1982,Sheet1!$K$9:$K$13,1)+1)</f>
        <v>4</v>
      </c>
      <c r="C1983" s="94">
        <f>IF( ISERROR( MATCH(D1983,Sheet1!$B$25:$B$42) ), 1, MATCH(D1983,Sheet1!$B$25:$B$42))</f>
        <v>13</v>
      </c>
      <c r="D1983" s="83">
        <f>if(U1983, OFFSET(Sheet1!$P$9, 2*B1982-1, 0),T1982)</f>
        <v>6861.325323</v>
      </c>
      <c r="E1983" s="100">
        <f t="array" ref="E1983">index(Sheet1!$C$25:$H$42, C1983,B1983)</f>
        <v>183.1113845</v>
      </c>
      <c r="F1983" s="100">
        <f t="array" ref="F1983">index(Sheet1!$C$25:$H$42, C1983+1,B1983)</f>
        <v>197.1968757</v>
      </c>
      <c r="G1983" s="94">
        <f t="array" ref="G1983">index(Sheet1!$B$25:$B$42, C1983,1)</f>
        <v>6500</v>
      </c>
      <c r="H1983" s="94">
        <f t="array" ref="H1983">index(Sheet1!$B$25:$B$42, C1983+1,1)</f>
        <v>7000</v>
      </c>
      <c r="I1983" s="100">
        <f t="shared" si="17"/>
        <v>193.2902738</v>
      </c>
      <c r="J1983" s="100">
        <f t="array" ref="J1983">index(Sheet1!$F$47:$K$64, C1983,B1983)</f>
        <v>1289.79864</v>
      </c>
      <c r="K1983" s="100">
        <f t="array" ref="K1983">index(Sheet1!$F$47:$K$64, C1983+1,B1983)</f>
        <v>1168.21926</v>
      </c>
      <c r="L1983" s="102">
        <f t="shared" si="18"/>
        <v>1201.939223</v>
      </c>
      <c r="M1983" s="83">
        <f>L1983/( 0.5*Sheet1!$F$18/12)</f>
        <v>1152.591081</v>
      </c>
      <c r="N1983" s="83">
        <f t="shared" si="19"/>
        <v>0.3309190585</v>
      </c>
      <c r="O1983" s="83">
        <f t="shared" si="20"/>
        <v>702.6454336</v>
      </c>
      <c r="P1983" s="83">
        <f t="shared" si="21"/>
        <v>0.2017356973</v>
      </c>
      <c r="Q1983" s="83">
        <f t="shared" si="22"/>
        <v>1</v>
      </c>
      <c r="R1983" s="86">
        <f t="shared" si="31"/>
        <v>193.3186354</v>
      </c>
      <c r="S1983" s="83" t="str">
        <f>min(R1983, offset(Sheet1!$K$9,B1983-1,0))</f>
        <v>#DIV/0!</v>
      </c>
      <c r="T1983" s="83">
        <f t="shared" si="30"/>
        <v>6862.33209</v>
      </c>
      <c r="U1983" s="83">
        <f t="shared" si="26"/>
        <v>0</v>
      </c>
      <c r="V1983" s="83" t="str">
        <f t="shared" si="27"/>
        <v>#DIV/0!</v>
      </c>
      <c r="W1983" s="83" t="str">
        <f t="shared" si="28"/>
        <v>#DIV/0!</v>
      </c>
    </row>
    <row r="1984" ht="12.75" customHeight="1">
      <c r="A1984" s="83">
        <f t="shared" si="29"/>
        <v>40.24</v>
      </c>
      <c r="B1984" s="83">
        <f>IF( ISERROR( MATCH(R1983,Sheet1!$K$9:$K$13,1) ), 1,  MATCH(R1983,Sheet1!$K$9:$K$13,1)+1)</f>
        <v>4</v>
      </c>
      <c r="C1984" s="94">
        <f>IF( ISERROR( MATCH(D1984,Sheet1!$B$25:$B$42) ), 1, MATCH(D1984,Sheet1!$B$25:$B$42))</f>
        <v>13</v>
      </c>
      <c r="D1984" s="83">
        <f>if(U1984, OFFSET(Sheet1!$P$9, 2*B1983-1, 0),T1983)</f>
        <v>6862.33209</v>
      </c>
      <c r="E1984" s="100">
        <f t="array" ref="E1984">index(Sheet1!$C$25:$H$42, C1984,B1984)</f>
        <v>183.1113845</v>
      </c>
      <c r="F1984" s="100">
        <f t="array" ref="F1984">index(Sheet1!$C$25:$H$42, C1984+1,B1984)</f>
        <v>197.1968757</v>
      </c>
      <c r="G1984" s="94">
        <f t="array" ref="G1984">index(Sheet1!$B$25:$B$42, C1984,1)</f>
        <v>6500</v>
      </c>
      <c r="H1984" s="94">
        <f t="array" ref="H1984">index(Sheet1!$B$25:$B$42, C1984+1,1)</f>
        <v>7000</v>
      </c>
      <c r="I1984" s="100">
        <f t="shared" si="17"/>
        <v>193.3186354</v>
      </c>
      <c r="J1984" s="100">
        <f t="array" ref="J1984">index(Sheet1!$F$47:$K$64, C1984,B1984)</f>
        <v>1289.79864</v>
      </c>
      <c r="K1984" s="100">
        <f t="array" ref="K1984">index(Sheet1!$F$47:$K$64, C1984+1,B1984)</f>
        <v>1168.21926</v>
      </c>
      <c r="L1984" s="102">
        <f t="shared" si="18"/>
        <v>1201.694418</v>
      </c>
      <c r="M1984" s="83">
        <f>L1984/( 0.5*Sheet1!$F$18/12)</f>
        <v>1152.356328</v>
      </c>
      <c r="N1984" s="83">
        <f t="shared" si="19"/>
        <v>0.3308516588</v>
      </c>
      <c r="O1984" s="83">
        <f t="shared" si="20"/>
        <v>702.851648</v>
      </c>
      <c r="P1984" s="83">
        <f t="shared" si="21"/>
        <v>0.2017949033</v>
      </c>
      <c r="Q1984" s="83">
        <f t="shared" si="22"/>
        <v>1</v>
      </c>
      <c r="R1984" s="86">
        <f t="shared" si="31"/>
        <v>193.3469692</v>
      </c>
      <c r="S1984" s="83" t="str">
        <f>min(R1984, offset(Sheet1!$K$9,B1984-1,0))</f>
        <v>#DIV/0!</v>
      </c>
      <c r="T1984" s="83">
        <f t="shared" si="30"/>
        <v>6863.33787</v>
      </c>
      <c r="U1984" s="83">
        <f t="shared" si="26"/>
        <v>0</v>
      </c>
      <c r="V1984" s="83" t="str">
        <f t="shared" si="27"/>
        <v>#DIV/0!</v>
      </c>
      <c r="W1984" s="83" t="str">
        <f t="shared" si="28"/>
        <v>#DIV/0!</v>
      </c>
    </row>
    <row r="1985" ht="12.75" customHeight="1">
      <c r="A1985" s="83">
        <f t="shared" si="29"/>
        <v>40.26</v>
      </c>
      <c r="B1985" s="83">
        <f>IF( ISERROR( MATCH(R1984,Sheet1!$K$9:$K$13,1) ), 1,  MATCH(R1984,Sheet1!$K$9:$K$13,1)+1)</f>
        <v>4</v>
      </c>
      <c r="C1985" s="94">
        <f>IF( ISERROR( MATCH(D1985,Sheet1!$B$25:$B$42) ), 1, MATCH(D1985,Sheet1!$B$25:$B$42))</f>
        <v>13</v>
      </c>
      <c r="D1985" s="83">
        <f>if(U1985, OFFSET(Sheet1!$P$9, 2*B1984-1, 0),T1984)</f>
        <v>6863.33787</v>
      </c>
      <c r="E1985" s="100">
        <f t="array" ref="E1985">index(Sheet1!$C$25:$H$42, C1985,B1985)</f>
        <v>183.1113845</v>
      </c>
      <c r="F1985" s="100">
        <f t="array" ref="F1985">index(Sheet1!$C$25:$H$42, C1985+1,B1985)</f>
        <v>197.1968757</v>
      </c>
      <c r="G1985" s="94">
        <f t="array" ref="G1985">index(Sheet1!$B$25:$B$42, C1985,1)</f>
        <v>6500</v>
      </c>
      <c r="H1985" s="94">
        <f t="array" ref="H1985">index(Sheet1!$B$25:$B$42, C1985+1,1)</f>
        <v>7000</v>
      </c>
      <c r="I1985" s="100">
        <f t="shared" si="17"/>
        <v>193.3469692</v>
      </c>
      <c r="J1985" s="100">
        <f t="array" ref="J1985">index(Sheet1!$F$47:$K$64, C1985,B1985)</f>
        <v>1289.79864</v>
      </c>
      <c r="K1985" s="100">
        <f t="array" ref="K1985">index(Sheet1!$F$47:$K$64, C1985+1,B1985)</f>
        <v>1168.21926</v>
      </c>
      <c r="L1985" s="102">
        <f t="shared" si="18"/>
        <v>1201.449854</v>
      </c>
      <c r="M1985" s="83">
        <f>L1985/( 0.5*Sheet1!$F$18/12)</f>
        <v>1152.121804</v>
      </c>
      <c r="N1985" s="83">
        <f t="shared" si="19"/>
        <v>0.3307843251</v>
      </c>
      <c r="O1985" s="83">
        <f t="shared" si="20"/>
        <v>703.0576906</v>
      </c>
      <c r="P1985" s="83">
        <f t="shared" si="21"/>
        <v>0.2018540599</v>
      </c>
      <c r="Q1985" s="83">
        <f t="shared" si="22"/>
        <v>1</v>
      </c>
      <c r="R1985" s="86">
        <f t="shared" si="31"/>
        <v>193.3752753</v>
      </c>
      <c r="S1985" s="83" t="str">
        <f>min(R1985, offset(Sheet1!$K$9,B1985-1,0))</f>
        <v>#DIV/0!</v>
      </c>
      <c r="T1985" s="83">
        <f t="shared" si="30"/>
        <v>6864.342665</v>
      </c>
      <c r="U1985" s="83">
        <f t="shared" si="26"/>
        <v>0</v>
      </c>
      <c r="V1985" s="83" t="str">
        <f t="shared" si="27"/>
        <v>#DIV/0!</v>
      </c>
      <c r="W1985" s="83" t="str">
        <f t="shared" si="28"/>
        <v>#DIV/0!</v>
      </c>
    </row>
    <row r="1986" ht="12.75" customHeight="1">
      <c r="A1986" s="83">
        <f t="shared" si="29"/>
        <v>40.28</v>
      </c>
      <c r="B1986" s="83">
        <f>IF( ISERROR( MATCH(R1985,Sheet1!$K$9:$K$13,1) ), 1,  MATCH(R1985,Sheet1!$K$9:$K$13,1)+1)</f>
        <v>4</v>
      </c>
      <c r="C1986" s="94">
        <f>IF( ISERROR( MATCH(D1986,Sheet1!$B$25:$B$42) ), 1, MATCH(D1986,Sheet1!$B$25:$B$42))</f>
        <v>13</v>
      </c>
      <c r="D1986" s="83">
        <f>if(U1986, OFFSET(Sheet1!$P$9, 2*B1985-1, 0),T1985)</f>
        <v>6864.342665</v>
      </c>
      <c r="E1986" s="100">
        <f t="array" ref="E1986">index(Sheet1!$C$25:$H$42, C1986,B1986)</f>
        <v>183.1113845</v>
      </c>
      <c r="F1986" s="100">
        <f t="array" ref="F1986">index(Sheet1!$C$25:$H$42, C1986+1,B1986)</f>
        <v>197.1968757</v>
      </c>
      <c r="G1986" s="94">
        <f t="array" ref="G1986">index(Sheet1!$B$25:$B$42, C1986,1)</f>
        <v>6500</v>
      </c>
      <c r="H1986" s="94">
        <f t="array" ref="H1986">index(Sheet1!$B$25:$B$42, C1986+1,1)</f>
        <v>7000</v>
      </c>
      <c r="I1986" s="100">
        <f t="shared" si="17"/>
        <v>193.3752753</v>
      </c>
      <c r="J1986" s="100">
        <f t="array" ref="J1986">index(Sheet1!$F$47:$K$64, C1986,B1986)</f>
        <v>1289.79864</v>
      </c>
      <c r="K1986" s="100">
        <f t="array" ref="K1986">index(Sheet1!$F$47:$K$64, C1986+1,B1986)</f>
        <v>1168.21926</v>
      </c>
      <c r="L1986" s="102">
        <f t="shared" si="18"/>
        <v>1201.205529</v>
      </c>
      <c r="M1986" s="83">
        <f>L1986/( 0.5*Sheet1!$F$18/12)</f>
        <v>1151.887511</v>
      </c>
      <c r="N1986" s="83">
        <f t="shared" si="19"/>
        <v>0.3307170574</v>
      </c>
      <c r="O1986" s="83">
        <f t="shared" si="20"/>
        <v>703.2635614</v>
      </c>
      <c r="P1986" s="83">
        <f t="shared" si="21"/>
        <v>0.2019131672</v>
      </c>
      <c r="Q1986" s="83">
        <f t="shared" si="22"/>
        <v>1</v>
      </c>
      <c r="R1986" s="86">
        <f t="shared" si="31"/>
        <v>193.4035536</v>
      </c>
      <c r="S1986" s="83" t="str">
        <f>min(R1986, offset(Sheet1!$K$9,B1986-1,0))</f>
        <v>#DIV/0!</v>
      </c>
      <c r="T1986" s="83">
        <f t="shared" si="30"/>
        <v>6865.346475</v>
      </c>
      <c r="U1986" s="83">
        <f t="shared" si="26"/>
        <v>0</v>
      </c>
      <c r="V1986" s="83" t="str">
        <f t="shared" si="27"/>
        <v>#DIV/0!</v>
      </c>
      <c r="W1986" s="83" t="str">
        <f t="shared" si="28"/>
        <v>#DIV/0!</v>
      </c>
    </row>
    <row r="1987" ht="12.75" customHeight="1">
      <c r="A1987" s="83">
        <f t="shared" si="29"/>
        <v>40.3</v>
      </c>
      <c r="B1987" s="83">
        <f>IF( ISERROR( MATCH(R1986,Sheet1!$K$9:$K$13,1) ), 1,  MATCH(R1986,Sheet1!$K$9:$K$13,1)+1)</f>
        <v>4</v>
      </c>
      <c r="C1987" s="94">
        <f>IF( ISERROR( MATCH(D1987,Sheet1!$B$25:$B$42) ), 1, MATCH(D1987,Sheet1!$B$25:$B$42))</f>
        <v>13</v>
      </c>
      <c r="D1987" s="83">
        <f>if(U1987, OFFSET(Sheet1!$P$9, 2*B1986-1, 0),T1986)</f>
        <v>6865.346475</v>
      </c>
      <c r="E1987" s="100">
        <f t="array" ref="E1987">index(Sheet1!$C$25:$H$42, C1987,B1987)</f>
        <v>183.1113845</v>
      </c>
      <c r="F1987" s="100">
        <f t="array" ref="F1987">index(Sheet1!$C$25:$H$42, C1987+1,B1987)</f>
        <v>197.1968757</v>
      </c>
      <c r="G1987" s="94">
        <f t="array" ref="G1987">index(Sheet1!$B$25:$B$42, C1987,1)</f>
        <v>6500</v>
      </c>
      <c r="H1987" s="94">
        <f t="array" ref="H1987">index(Sheet1!$B$25:$B$42, C1987+1,1)</f>
        <v>7000</v>
      </c>
      <c r="I1987" s="100">
        <f t="shared" si="17"/>
        <v>193.4035536</v>
      </c>
      <c r="J1987" s="100">
        <f t="array" ref="J1987">index(Sheet1!$F$47:$K$64, C1987,B1987)</f>
        <v>1289.79864</v>
      </c>
      <c r="K1987" s="100">
        <f t="array" ref="K1987">index(Sheet1!$F$47:$K$64, C1987+1,B1987)</f>
        <v>1168.21926</v>
      </c>
      <c r="L1987" s="102">
        <f t="shared" si="18"/>
        <v>1200.961444</v>
      </c>
      <c r="M1987" s="83">
        <f>L1987/( 0.5*Sheet1!$F$18/12)</f>
        <v>1151.653447</v>
      </c>
      <c r="N1987" s="83">
        <f t="shared" si="19"/>
        <v>0.3306498556</v>
      </c>
      <c r="O1987" s="83">
        <f t="shared" si="20"/>
        <v>703.4692605</v>
      </c>
      <c r="P1987" s="83">
        <f t="shared" si="21"/>
        <v>0.2019722252</v>
      </c>
      <c r="Q1987" s="83">
        <f t="shared" si="22"/>
        <v>1</v>
      </c>
      <c r="R1987" s="86">
        <f t="shared" si="31"/>
        <v>193.4318042</v>
      </c>
      <c r="S1987" s="83" t="str">
        <f>min(R1987, offset(Sheet1!$K$9,B1987-1,0))</f>
        <v>#DIV/0!</v>
      </c>
      <c r="T1987" s="83">
        <f t="shared" si="30"/>
        <v>6866.349301</v>
      </c>
      <c r="U1987" s="83">
        <f t="shared" si="26"/>
        <v>0</v>
      </c>
      <c r="V1987" s="83" t="str">
        <f t="shared" si="27"/>
        <v>#DIV/0!</v>
      </c>
      <c r="W1987" s="83" t="str">
        <f t="shared" si="28"/>
        <v>#DIV/0!</v>
      </c>
    </row>
    <row r="1988" ht="12.75" customHeight="1">
      <c r="A1988" s="83">
        <f t="shared" si="29"/>
        <v>40.32</v>
      </c>
      <c r="B1988" s="83">
        <f>IF( ISERROR( MATCH(R1987,Sheet1!$K$9:$K$13,1) ), 1,  MATCH(R1987,Sheet1!$K$9:$K$13,1)+1)</f>
        <v>4</v>
      </c>
      <c r="C1988" s="94">
        <f>IF( ISERROR( MATCH(D1988,Sheet1!$B$25:$B$42) ), 1, MATCH(D1988,Sheet1!$B$25:$B$42))</f>
        <v>13</v>
      </c>
      <c r="D1988" s="83">
        <f>if(U1988, OFFSET(Sheet1!$P$9, 2*B1987-1, 0),T1987)</f>
        <v>6866.349301</v>
      </c>
      <c r="E1988" s="100">
        <f t="array" ref="E1988">index(Sheet1!$C$25:$H$42, C1988,B1988)</f>
        <v>183.1113845</v>
      </c>
      <c r="F1988" s="100">
        <f t="array" ref="F1988">index(Sheet1!$C$25:$H$42, C1988+1,B1988)</f>
        <v>197.1968757</v>
      </c>
      <c r="G1988" s="94">
        <f t="array" ref="G1988">index(Sheet1!$B$25:$B$42, C1988,1)</f>
        <v>6500</v>
      </c>
      <c r="H1988" s="94">
        <f t="array" ref="H1988">index(Sheet1!$B$25:$B$42, C1988+1,1)</f>
        <v>7000</v>
      </c>
      <c r="I1988" s="100">
        <f t="shared" si="17"/>
        <v>193.4318042</v>
      </c>
      <c r="J1988" s="100">
        <f t="array" ref="J1988">index(Sheet1!$F$47:$K$64, C1988,B1988)</f>
        <v>1289.79864</v>
      </c>
      <c r="K1988" s="100">
        <f t="array" ref="K1988">index(Sheet1!$F$47:$K$64, C1988+1,B1988)</f>
        <v>1168.21926</v>
      </c>
      <c r="L1988" s="102">
        <f t="shared" si="18"/>
        <v>1200.717598</v>
      </c>
      <c r="M1988" s="83">
        <f>L1988/( 0.5*Sheet1!$F$18/12)</f>
        <v>1151.419613</v>
      </c>
      <c r="N1988" s="83">
        <f t="shared" si="19"/>
        <v>0.3305827198</v>
      </c>
      <c r="O1988" s="83">
        <f t="shared" si="20"/>
        <v>703.6747879</v>
      </c>
      <c r="P1988" s="83">
        <f t="shared" si="21"/>
        <v>0.202031234</v>
      </c>
      <c r="Q1988" s="83">
        <f t="shared" si="22"/>
        <v>1</v>
      </c>
      <c r="R1988" s="86">
        <f t="shared" si="31"/>
        <v>193.4600271</v>
      </c>
      <c r="S1988" s="83" t="str">
        <f>min(R1988, offset(Sheet1!$K$9,B1988-1,0))</f>
        <v>#DIV/0!</v>
      </c>
      <c r="T1988" s="83">
        <f t="shared" si="30"/>
        <v>6867.351143</v>
      </c>
      <c r="U1988" s="83">
        <f t="shared" si="26"/>
        <v>0</v>
      </c>
      <c r="V1988" s="83" t="str">
        <f t="shared" si="27"/>
        <v>#DIV/0!</v>
      </c>
      <c r="W1988" s="83" t="str">
        <f t="shared" si="28"/>
        <v>#DIV/0!</v>
      </c>
    </row>
    <row r="1989" ht="12.75" customHeight="1">
      <c r="A1989" s="83">
        <f t="shared" si="29"/>
        <v>40.34</v>
      </c>
      <c r="B1989" s="83">
        <f>IF( ISERROR( MATCH(R1988,Sheet1!$K$9:$K$13,1) ), 1,  MATCH(R1988,Sheet1!$K$9:$K$13,1)+1)</f>
        <v>4</v>
      </c>
      <c r="C1989" s="94">
        <f>IF( ISERROR( MATCH(D1989,Sheet1!$B$25:$B$42) ), 1, MATCH(D1989,Sheet1!$B$25:$B$42))</f>
        <v>13</v>
      </c>
      <c r="D1989" s="83">
        <f>if(U1989, OFFSET(Sheet1!$P$9, 2*B1988-1, 0),T1988)</f>
        <v>6867.351143</v>
      </c>
      <c r="E1989" s="100">
        <f t="array" ref="E1989">index(Sheet1!$C$25:$H$42, C1989,B1989)</f>
        <v>183.1113845</v>
      </c>
      <c r="F1989" s="100">
        <f t="array" ref="F1989">index(Sheet1!$C$25:$H$42, C1989+1,B1989)</f>
        <v>197.1968757</v>
      </c>
      <c r="G1989" s="94">
        <f t="array" ref="G1989">index(Sheet1!$B$25:$B$42, C1989,1)</f>
        <v>6500</v>
      </c>
      <c r="H1989" s="94">
        <f t="array" ref="H1989">index(Sheet1!$B$25:$B$42, C1989+1,1)</f>
        <v>7000</v>
      </c>
      <c r="I1989" s="100">
        <f t="shared" si="17"/>
        <v>193.4600271</v>
      </c>
      <c r="J1989" s="100">
        <f t="array" ref="J1989">index(Sheet1!$F$47:$K$64, C1989,B1989)</f>
        <v>1289.79864</v>
      </c>
      <c r="K1989" s="100">
        <f t="array" ref="K1989">index(Sheet1!$F$47:$K$64, C1989+1,B1989)</f>
        <v>1168.21926</v>
      </c>
      <c r="L1989" s="102">
        <f t="shared" si="18"/>
        <v>1200.473991</v>
      </c>
      <c r="M1989" s="83">
        <f>L1989/( 0.5*Sheet1!$F$18/12)</f>
        <v>1151.186008</v>
      </c>
      <c r="N1989" s="83">
        <f t="shared" si="19"/>
        <v>0.3305156497</v>
      </c>
      <c r="O1989" s="83">
        <f t="shared" si="20"/>
        <v>703.8801439</v>
      </c>
      <c r="P1989" s="83">
        <f t="shared" si="21"/>
        <v>0.2020901935</v>
      </c>
      <c r="Q1989" s="83">
        <f t="shared" si="22"/>
        <v>1</v>
      </c>
      <c r="R1989" s="86">
        <f t="shared" si="31"/>
        <v>193.4882223</v>
      </c>
      <c r="S1989" s="83" t="str">
        <f>min(R1989, offset(Sheet1!$K$9,B1989-1,0))</f>
        <v>#DIV/0!</v>
      </c>
      <c r="T1989" s="83">
        <f t="shared" si="30"/>
        <v>6868.352004</v>
      </c>
      <c r="U1989" s="83">
        <f t="shared" si="26"/>
        <v>0</v>
      </c>
      <c r="V1989" s="83" t="str">
        <f t="shared" si="27"/>
        <v>#DIV/0!</v>
      </c>
      <c r="W1989" s="83" t="str">
        <f t="shared" si="28"/>
        <v>#DIV/0!</v>
      </c>
    </row>
    <row r="1990" ht="12.75" customHeight="1">
      <c r="A1990" s="83">
        <f t="shared" si="29"/>
        <v>40.36</v>
      </c>
      <c r="B1990" s="83">
        <f>IF( ISERROR( MATCH(R1989,Sheet1!$K$9:$K$13,1) ), 1,  MATCH(R1989,Sheet1!$K$9:$K$13,1)+1)</f>
        <v>4</v>
      </c>
      <c r="C1990" s="94">
        <f>IF( ISERROR( MATCH(D1990,Sheet1!$B$25:$B$42) ), 1, MATCH(D1990,Sheet1!$B$25:$B$42))</f>
        <v>13</v>
      </c>
      <c r="D1990" s="83">
        <f>if(U1990, OFFSET(Sheet1!$P$9, 2*B1989-1, 0),T1989)</f>
        <v>6868.352004</v>
      </c>
      <c r="E1990" s="100">
        <f t="array" ref="E1990">index(Sheet1!$C$25:$H$42, C1990,B1990)</f>
        <v>183.1113845</v>
      </c>
      <c r="F1990" s="100">
        <f t="array" ref="F1990">index(Sheet1!$C$25:$H$42, C1990+1,B1990)</f>
        <v>197.1968757</v>
      </c>
      <c r="G1990" s="94">
        <f t="array" ref="G1990">index(Sheet1!$B$25:$B$42, C1990,1)</f>
        <v>6500</v>
      </c>
      <c r="H1990" s="94">
        <f t="array" ref="H1990">index(Sheet1!$B$25:$B$42, C1990+1,1)</f>
        <v>7000</v>
      </c>
      <c r="I1990" s="100">
        <f t="shared" si="17"/>
        <v>193.4882223</v>
      </c>
      <c r="J1990" s="100">
        <f t="array" ref="J1990">index(Sheet1!$F$47:$K$64, C1990,B1990)</f>
        <v>1289.79864</v>
      </c>
      <c r="K1990" s="100">
        <f t="array" ref="K1990">index(Sheet1!$F$47:$K$64, C1990+1,B1990)</f>
        <v>1168.21926</v>
      </c>
      <c r="L1990" s="102">
        <f t="shared" si="18"/>
        <v>1200.230623</v>
      </c>
      <c r="M1990" s="83">
        <f>L1990/( 0.5*Sheet1!$F$18/12)</f>
        <v>1150.952632</v>
      </c>
      <c r="N1990" s="83">
        <f t="shared" si="19"/>
        <v>0.3304486454</v>
      </c>
      <c r="O1990" s="83">
        <f t="shared" si="20"/>
        <v>704.0853285</v>
      </c>
      <c r="P1990" s="83">
        <f t="shared" si="21"/>
        <v>0.2021491038</v>
      </c>
      <c r="Q1990" s="83">
        <f t="shared" si="22"/>
        <v>1</v>
      </c>
      <c r="R1990" s="86">
        <f t="shared" si="31"/>
        <v>193.5163899</v>
      </c>
      <c r="S1990" s="83" t="str">
        <f>min(R1990, offset(Sheet1!$K$9,B1990-1,0))</f>
        <v>#DIV/0!</v>
      </c>
      <c r="T1990" s="83">
        <f t="shared" si="30"/>
        <v>6869.351883</v>
      </c>
      <c r="U1990" s="83">
        <f t="shared" si="26"/>
        <v>0</v>
      </c>
      <c r="V1990" s="83" t="str">
        <f t="shared" si="27"/>
        <v>#DIV/0!</v>
      </c>
      <c r="W1990" s="83" t="str">
        <f t="shared" si="28"/>
        <v>#DIV/0!</v>
      </c>
    </row>
    <row r="1991" ht="12.75" customHeight="1">
      <c r="A1991" s="83">
        <f t="shared" si="29"/>
        <v>40.38</v>
      </c>
      <c r="B1991" s="83">
        <f>IF( ISERROR( MATCH(R1990,Sheet1!$K$9:$K$13,1) ), 1,  MATCH(R1990,Sheet1!$K$9:$K$13,1)+1)</f>
        <v>4</v>
      </c>
      <c r="C1991" s="94">
        <f>IF( ISERROR( MATCH(D1991,Sheet1!$B$25:$B$42) ), 1, MATCH(D1991,Sheet1!$B$25:$B$42))</f>
        <v>13</v>
      </c>
      <c r="D1991" s="83">
        <f>if(U1991, OFFSET(Sheet1!$P$9, 2*B1990-1, 0),T1990)</f>
        <v>6869.351883</v>
      </c>
      <c r="E1991" s="100">
        <f t="array" ref="E1991">index(Sheet1!$C$25:$H$42, C1991,B1991)</f>
        <v>183.1113845</v>
      </c>
      <c r="F1991" s="100">
        <f t="array" ref="F1991">index(Sheet1!$C$25:$H$42, C1991+1,B1991)</f>
        <v>197.1968757</v>
      </c>
      <c r="G1991" s="94">
        <f t="array" ref="G1991">index(Sheet1!$B$25:$B$42, C1991,1)</f>
        <v>6500</v>
      </c>
      <c r="H1991" s="94">
        <f t="array" ref="H1991">index(Sheet1!$B$25:$B$42, C1991+1,1)</f>
        <v>7000</v>
      </c>
      <c r="I1991" s="100">
        <f t="shared" si="17"/>
        <v>193.5163899</v>
      </c>
      <c r="J1991" s="100">
        <f t="array" ref="J1991">index(Sheet1!$F$47:$K$64, C1991,B1991)</f>
        <v>1289.79864</v>
      </c>
      <c r="K1991" s="100">
        <f t="array" ref="K1991">index(Sheet1!$F$47:$K$64, C1991+1,B1991)</f>
        <v>1168.21926</v>
      </c>
      <c r="L1991" s="102">
        <f t="shared" si="18"/>
        <v>1199.987494</v>
      </c>
      <c r="M1991" s="83">
        <f>L1991/( 0.5*Sheet1!$F$18/12)</f>
        <v>1150.719485</v>
      </c>
      <c r="N1991" s="83">
        <f t="shared" si="19"/>
        <v>0.3303817068</v>
      </c>
      <c r="O1991" s="83">
        <f t="shared" si="20"/>
        <v>704.2903417</v>
      </c>
      <c r="P1991" s="83">
        <f t="shared" si="21"/>
        <v>0.2022079649</v>
      </c>
      <c r="Q1991" s="83">
        <f t="shared" si="22"/>
        <v>1</v>
      </c>
      <c r="R1991" s="86">
        <f t="shared" si="31"/>
        <v>193.5445299</v>
      </c>
      <c r="S1991" s="83" t="str">
        <f>min(R1991, offset(Sheet1!$K$9,B1991-1,0))</f>
        <v>#DIV/0!</v>
      </c>
      <c r="T1991" s="83">
        <f t="shared" si="30"/>
        <v>6870.350782</v>
      </c>
      <c r="U1991" s="83">
        <f t="shared" si="26"/>
        <v>0</v>
      </c>
      <c r="V1991" s="83" t="str">
        <f t="shared" si="27"/>
        <v>#DIV/0!</v>
      </c>
      <c r="W1991" s="83" t="str">
        <f t="shared" si="28"/>
        <v>#DIV/0!</v>
      </c>
    </row>
    <row r="1992" ht="12.75" customHeight="1">
      <c r="A1992" s="83">
        <f t="shared" si="29"/>
        <v>40.4</v>
      </c>
      <c r="B1992" s="83">
        <f>IF( ISERROR( MATCH(R1991,Sheet1!$K$9:$K$13,1) ), 1,  MATCH(R1991,Sheet1!$K$9:$K$13,1)+1)</f>
        <v>4</v>
      </c>
      <c r="C1992" s="94">
        <f>IF( ISERROR( MATCH(D1992,Sheet1!$B$25:$B$42) ), 1, MATCH(D1992,Sheet1!$B$25:$B$42))</f>
        <v>13</v>
      </c>
      <c r="D1992" s="83">
        <f>if(U1992, OFFSET(Sheet1!$P$9, 2*B1991-1, 0),T1991)</f>
        <v>6870.350782</v>
      </c>
      <c r="E1992" s="100">
        <f t="array" ref="E1992">index(Sheet1!$C$25:$H$42, C1992,B1992)</f>
        <v>183.1113845</v>
      </c>
      <c r="F1992" s="100">
        <f t="array" ref="F1992">index(Sheet1!$C$25:$H$42, C1992+1,B1992)</f>
        <v>197.1968757</v>
      </c>
      <c r="G1992" s="94">
        <f t="array" ref="G1992">index(Sheet1!$B$25:$B$42, C1992,1)</f>
        <v>6500</v>
      </c>
      <c r="H1992" s="94">
        <f t="array" ref="H1992">index(Sheet1!$B$25:$B$42, C1992+1,1)</f>
        <v>7000</v>
      </c>
      <c r="I1992" s="100">
        <f t="shared" si="17"/>
        <v>193.5445299</v>
      </c>
      <c r="J1992" s="100">
        <f t="array" ref="J1992">index(Sheet1!$F$47:$K$64, C1992,B1992)</f>
        <v>1289.79864</v>
      </c>
      <c r="K1992" s="100">
        <f t="array" ref="K1992">index(Sheet1!$F$47:$K$64, C1992+1,B1992)</f>
        <v>1168.21926</v>
      </c>
      <c r="L1992" s="102">
        <f t="shared" si="18"/>
        <v>1199.744603</v>
      </c>
      <c r="M1992" s="83">
        <f>L1992/( 0.5*Sheet1!$F$18/12)</f>
        <v>1150.486566</v>
      </c>
      <c r="N1992" s="83">
        <f t="shared" si="19"/>
        <v>0.3303148338</v>
      </c>
      <c r="O1992" s="83">
        <f t="shared" si="20"/>
        <v>704.4951837</v>
      </c>
      <c r="P1992" s="83">
        <f t="shared" si="21"/>
        <v>0.2022667768</v>
      </c>
      <c r="Q1992" s="83">
        <f t="shared" si="22"/>
        <v>1</v>
      </c>
      <c r="R1992" s="86">
        <f t="shared" si="31"/>
        <v>193.5726422</v>
      </c>
      <c r="S1992" s="83" t="str">
        <f>min(R1992, offset(Sheet1!$K$9,B1992-1,0))</f>
        <v>#DIV/0!</v>
      </c>
      <c r="T1992" s="83">
        <f t="shared" si="30"/>
        <v>6871.348702</v>
      </c>
      <c r="U1992" s="83">
        <f t="shared" si="26"/>
        <v>0</v>
      </c>
      <c r="V1992" s="83" t="str">
        <f t="shared" si="27"/>
        <v>#DIV/0!</v>
      </c>
      <c r="W1992" s="83" t="str">
        <f t="shared" si="28"/>
        <v>#DIV/0!</v>
      </c>
    </row>
    <row r="1993" ht="12.75" customHeight="1">
      <c r="A1993" s="83">
        <f t="shared" si="29"/>
        <v>40.42</v>
      </c>
      <c r="B1993" s="83">
        <f>IF( ISERROR( MATCH(R1992,Sheet1!$K$9:$K$13,1) ), 1,  MATCH(R1992,Sheet1!$K$9:$K$13,1)+1)</f>
        <v>4</v>
      </c>
      <c r="C1993" s="94">
        <f>IF( ISERROR( MATCH(D1993,Sheet1!$B$25:$B$42) ), 1, MATCH(D1993,Sheet1!$B$25:$B$42))</f>
        <v>13</v>
      </c>
      <c r="D1993" s="83">
        <f>if(U1993, OFFSET(Sheet1!$P$9, 2*B1992-1, 0),T1992)</f>
        <v>6871.348702</v>
      </c>
      <c r="E1993" s="100">
        <f t="array" ref="E1993">index(Sheet1!$C$25:$H$42, C1993,B1993)</f>
        <v>183.1113845</v>
      </c>
      <c r="F1993" s="100">
        <f t="array" ref="F1993">index(Sheet1!$C$25:$H$42, C1993+1,B1993)</f>
        <v>197.1968757</v>
      </c>
      <c r="G1993" s="94">
        <f t="array" ref="G1993">index(Sheet1!$B$25:$B$42, C1993,1)</f>
        <v>6500</v>
      </c>
      <c r="H1993" s="94">
        <f t="array" ref="H1993">index(Sheet1!$B$25:$B$42, C1993+1,1)</f>
        <v>7000</v>
      </c>
      <c r="I1993" s="100">
        <f t="shared" si="17"/>
        <v>193.5726422</v>
      </c>
      <c r="J1993" s="100">
        <f t="array" ref="J1993">index(Sheet1!$F$47:$K$64, C1993,B1993)</f>
        <v>1289.79864</v>
      </c>
      <c r="K1993" s="100">
        <f t="array" ref="K1993">index(Sheet1!$F$47:$K$64, C1993+1,B1993)</f>
        <v>1168.21926</v>
      </c>
      <c r="L1993" s="102">
        <f t="shared" si="18"/>
        <v>1199.50195</v>
      </c>
      <c r="M1993" s="83">
        <f>L1993/( 0.5*Sheet1!$F$18/12)</f>
        <v>1150.253876</v>
      </c>
      <c r="N1993" s="83">
        <f t="shared" si="19"/>
        <v>0.3302480264</v>
      </c>
      <c r="O1993" s="83">
        <f t="shared" si="20"/>
        <v>704.6998546</v>
      </c>
      <c r="P1993" s="83">
        <f t="shared" si="21"/>
        <v>0.2023255397</v>
      </c>
      <c r="Q1993" s="83">
        <f t="shared" si="22"/>
        <v>1</v>
      </c>
      <c r="R1993" s="86">
        <f t="shared" si="31"/>
        <v>193.600727</v>
      </c>
      <c r="S1993" s="83" t="str">
        <f>min(R1993, offset(Sheet1!$K$9,B1993-1,0))</f>
        <v>#DIV/0!</v>
      </c>
      <c r="T1993" s="83">
        <f t="shared" si="30"/>
        <v>6872.345642</v>
      </c>
      <c r="U1993" s="83">
        <f t="shared" si="26"/>
        <v>0</v>
      </c>
      <c r="V1993" s="83" t="str">
        <f t="shared" si="27"/>
        <v>#DIV/0!</v>
      </c>
      <c r="W1993" s="83" t="str">
        <f t="shared" si="28"/>
        <v>#DIV/0!</v>
      </c>
    </row>
    <row r="1994" ht="12.75" customHeight="1">
      <c r="A1994" s="83">
        <f t="shared" si="29"/>
        <v>40.44</v>
      </c>
      <c r="B1994" s="83">
        <f>IF( ISERROR( MATCH(R1993,Sheet1!$K$9:$K$13,1) ), 1,  MATCH(R1993,Sheet1!$K$9:$K$13,1)+1)</f>
        <v>4</v>
      </c>
      <c r="C1994" s="94">
        <f>IF( ISERROR( MATCH(D1994,Sheet1!$B$25:$B$42) ), 1, MATCH(D1994,Sheet1!$B$25:$B$42))</f>
        <v>13</v>
      </c>
      <c r="D1994" s="83">
        <f>if(U1994, OFFSET(Sheet1!$P$9, 2*B1993-1, 0),T1993)</f>
        <v>6872.345642</v>
      </c>
      <c r="E1994" s="100">
        <f t="array" ref="E1994">index(Sheet1!$C$25:$H$42, C1994,B1994)</f>
        <v>183.1113845</v>
      </c>
      <c r="F1994" s="100">
        <f t="array" ref="F1994">index(Sheet1!$C$25:$H$42, C1994+1,B1994)</f>
        <v>197.1968757</v>
      </c>
      <c r="G1994" s="94">
        <f t="array" ref="G1994">index(Sheet1!$B$25:$B$42, C1994,1)</f>
        <v>6500</v>
      </c>
      <c r="H1994" s="94">
        <f t="array" ref="H1994">index(Sheet1!$B$25:$B$42, C1994+1,1)</f>
        <v>7000</v>
      </c>
      <c r="I1994" s="100">
        <f t="shared" si="17"/>
        <v>193.600727</v>
      </c>
      <c r="J1994" s="100">
        <f t="array" ref="J1994">index(Sheet1!$F$47:$K$64, C1994,B1994)</f>
        <v>1289.79864</v>
      </c>
      <c r="K1994" s="100">
        <f t="array" ref="K1994">index(Sheet1!$F$47:$K$64, C1994+1,B1994)</f>
        <v>1168.21926</v>
      </c>
      <c r="L1994" s="102">
        <f t="shared" si="18"/>
        <v>1199.259535</v>
      </c>
      <c r="M1994" s="83">
        <f>L1994/( 0.5*Sheet1!$F$18/12)</f>
        <v>1150.021414</v>
      </c>
      <c r="N1994" s="83">
        <f t="shared" si="19"/>
        <v>0.3301812845</v>
      </c>
      <c r="O1994" s="83">
        <f t="shared" si="20"/>
        <v>704.9043545</v>
      </c>
      <c r="P1994" s="83">
        <f t="shared" si="21"/>
        <v>0.2023842534</v>
      </c>
      <c r="Q1994" s="83">
        <f t="shared" si="22"/>
        <v>1</v>
      </c>
      <c r="R1994" s="86">
        <f t="shared" si="31"/>
        <v>193.6287843</v>
      </c>
      <c r="S1994" s="83" t="str">
        <f>min(R1994, offset(Sheet1!$K$9,B1994-1,0))</f>
        <v>#DIV/0!</v>
      </c>
      <c r="T1994" s="83">
        <f t="shared" si="30"/>
        <v>6873.341605</v>
      </c>
      <c r="U1994" s="83">
        <f t="shared" si="26"/>
        <v>0</v>
      </c>
      <c r="V1994" s="83" t="str">
        <f t="shared" si="27"/>
        <v>#DIV/0!</v>
      </c>
      <c r="W1994" s="83" t="str">
        <f t="shared" si="28"/>
        <v>#DIV/0!</v>
      </c>
    </row>
    <row r="1995" ht="12.75" customHeight="1">
      <c r="A1995" s="83">
        <f t="shared" si="29"/>
        <v>40.46</v>
      </c>
      <c r="B1995" s="83">
        <f>IF( ISERROR( MATCH(R1994,Sheet1!$K$9:$K$13,1) ), 1,  MATCH(R1994,Sheet1!$K$9:$K$13,1)+1)</f>
        <v>4</v>
      </c>
      <c r="C1995" s="94">
        <f>IF( ISERROR( MATCH(D1995,Sheet1!$B$25:$B$42) ), 1, MATCH(D1995,Sheet1!$B$25:$B$42))</f>
        <v>13</v>
      </c>
      <c r="D1995" s="83">
        <f>if(U1995, OFFSET(Sheet1!$P$9, 2*B1994-1, 0),T1994)</f>
        <v>6873.341605</v>
      </c>
      <c r="E1995" s="100">
        <f t="array" ref="E1995">index(Sheet1!$C$25:$H$42, C1995,B1995)</f>
        <v>183.1113845</v>
      </c>
      <c r="F1995" s="100">
        <f t="array" ref="F1995">index(Sheet1!$C$25:$H$42, C1995+1,B1995)</f>
        <v>197.1968757</v>
      </c>
      <c r="G1995" s="94">
        <f t="array" ref="G1995">index(Sheet1!$B$25:$B$42, C1995,1)</f>
        <v>6500</v>
      </c>
      <c r="H1995" s="94">
        <f t="array" ref="H1995">index(Sheet1!$B$25:$B$42, C1995+1,1)</f>
        <v>7000</v>
      </c>
      <c r="I1995" s="100">
        <f t="shared" si="17"/>
        <v>193.6287843</v>
      </c>
      <c r="J1995" s="100">
        <f t="array" ref="J1995">index(Sheet1!$F$47:$K$64, C1995,B1995)</f>
        <v>1289.79864</v>
      </c>
      <c r="K1995" s="100">
        <f t="array" ref="K1995">index(Sheet1!$F$47:$K$64, C1995+1,B1995)</f>
        <v>1168.21926</v>
      </c>
      <c r="L1995" s="102">
        <f t="shared" si="18"/>
        <v>1199.017358</v>
      </c>
      <c r="M1995" s="83">
        <f>L1995/( 0.5*Sheet1!$F$18/12)</f>
        <v>1149.78918</v>
      </c>
      <c r="N1995" s="83">
        <f t="shared" si="19"/>
        <v>0.330114608</v>
      </c>
      <c r="O1995" s="83">
        <f t="shared" si="20"/>
        <v>705.1086835</v>
      </c>
      <c r="P1995" s="83">
        <f t="shared" si="21"/>
        <v>0.202442918</v>
      </c>
      <c r="Q1995" s="83">
        <f t="shared" si="22"/>
        <v>1</v>
      </c>
      <c r="R1995" s="86">
        <f t="shared" si="31"/>
        <v>193.656814</v>
      </c>
      <c r="S1995" s="83" t="str">
        <f>min(R1995, offset(Sheet1!$K$9,B1995-1,0))</f>
        <v>#DIV/0!</v>
      </c>
      <c r="T1995" s="83">
        <f t="shared" si="30"/>
        <v>6874.336592</v>
      </c>
      <c r="U1995" s="83">
        <f t="shared" si="26"/>
        <v>0</v>
      </c>
      <c r="V1995" s="83" t="str">
        <f t="shared" si="27"/>
        <v>#DIV/0!</v>
      </c>
      <c r="W1995" s="83" t="str">
        <f t="shared" si="28"/>
        <v>#DIV/0!</v>
      </c>
    </row>
    <row r="1996" ht="12.75" customHeight="1">
      <c r="A1996" s="83">
        <f t="shared" si="29"/>
        <v>40.48</v>
      </c>
      <c r="B1996" s="83">
        <f>IF( ISERROR( MATCH(R1995,Sheet1!$K$9:$K$13,1) ), 1,  MATCH(R1995,Sheet1!$K$9:$K$13,1)+1)</f>
        <v>4</v>
      </c>
      <c r="C1996" s="94">
        <f>IF( ISERROR( MATCH(D1996,Sheet1!$B$25:$B$42) ), 1, MATCH(D1996,Sheet1!$B$25:$B$42))</f>
        <v>13</v>
      </c>
      <c r="D1996" s="83">
        <f>if(U1996, OFFSET(Sheet1!$P$9, 2*B1995-1, 0),T1995)</f>
        <v>6874.336592</v>
      </c>
      <c r="E1996" s="100">
        <f t="array" ref="E1996">index(Sheet1!$C$25:$H$42, C1996,B1996)</f>
        <v>183.1113845</v>
      </c>
      <c r="F1996" s="100">
        <f t="array" ref="F1996">index(Sheet1!$C$25:$H$42, C1996+1,B1996)</f>
        <v>197.1968757</v>
      </c>
      <c r="G1996" s="94">
        <f t="array" ref="G1996">index(Sheet1!$B$25:$B$42, C1996,1)</f>
        <v>6500</v>
      </c>
      <c r="H1996" s="94">
        <f t="array" ref="H1996">index(Sheet1!$B$25:$B$42, C1996+1,1)</f>
        <v>7000</v>
      </c>
      <c r="I1996" s="100">
        <f t="shared" si="17"/>
        <v>193.656814</v>
      </c>
      <c r="J1996" s="100">
        <f t="array" ref="J1996">index(Sheet1!$F$47:$K$64, C1996,B1996)</f>
        <v>1289.79864</v>
      </c>
      <c r="K1996" s="100">
        <f t="array" ref="K1996">index(Sheet1!$F$47:$K$64, C1996+1,B1996)</f>
        <v>1168.21926</v>
      </c>
      <c r="L1996" s="102">
        <f t="shared" si="18"/>
        <v>1198.775419</v>
      </c>
      <c r="M1996" s="83">
        <f>L1996/( 0.5*Sheet1!$F$18/12)</f>
        <v>1149.557173</v>
      </c>
      <c r="N1996" s="83">
        <f t="shared" si="19"/>
        <v>0.330047997</v>
      </c>
      <c r="O1996" s="83">
        <f t="shared" si="20"/>
        <v>705.3128416</v>
      </c>
      <c r="P1996" s="83">
        <f t="shared" si="21"/>
        <v>0.2025015336</v>
      </c>
      <c r="Q1996" s="83">
        <f t="shared" si="22"/>
        <v>1</v>
      </c>
      <c r="R1996" s="86">
        <f t="shared" si="31"/>
        <v>193.6848163</v>
      </c>
      <c r="S1996" s="83" t="str">
        <f>min(R1996, offset(Sheet1!$K$9,B1996-1,0))</f>
        <v>#DIV/0!</v>
      </c>
      <c r="T1996" s="83">
        <f t="shared" si="30"/>
        <v>6875.330602</v>
      </c>
      <c r="U1996" s="83">
        <f t="shared" si="26"/>
        <v>0</v>
      </c>
      <c r="V1996" s="83" t="str">
        <f t="shared" si="27"/>
        <v>#DIV/0!</v>
      </c>
      <c r="W1996" s="83" t="str">
        <f t="shared" si="28"/>
        <v>#DIV/0!</v>
      </c>
    </row>
    <row r="1997" ht="12.75" customHeight="1">
      <c r="A1997" s="83">
        <f t="shared" si="29"/>
        <v>40.5</v>
      </c>
      <c r="B1997" s="83">
        <f>IF( ISERROR( MATCH(R1996,Sheet1!$K$9:$K$13,1) ), 1,  MATCH(R1996,Sheet1!$K$9:$K$13,1)+1)</f>
        <v>4</v>
      </c>
      <c r="C1997" s="94">
        <f>IF( ISERROR( MATCH(D1997,Sheet1!$B$25:$B$42) ), 1, MATCH(D1997,Sheet1!$B$25:$B$42))</f>
        <v>13</v>
      </c>
      <c r="D1997" s="83">
        <f>if(U1997, OFFSET(Sheet1!$P$9, 2*B1996-1, 0),T1996)</f>
        <v>6875.330602</v>
      </c>
      <c r="E1997" s="100">
        <f t="array" ref="E1997">index(Sheet1!$C$25:$H$42, C1997,B1997)</f>
        <v>183.1113845</v>
      </c>
      <c r="F1997" s="100">
        <f t="array" ref="F1997">index(Sheet1!$C$25:$H$42, C1997+1,B1997)</f>
        <v>197.1968757</v>
      </c>
      <c r="G1997" s="94">
        <f t="array" ref="G1997">index(Sheet1!$B$25:$B$42, C1997,1)</f>
        <v>6500</v>
      </c>
      <c r="H1997" s="94">
        <f t="array" ref="H1997">index(Sheet1!$B$25:$B$42, C1997+1,1)</f>
        <v>7000</v>
      </c>
      <c r="I1997" s="100">
        <f t="shared" si="17"/>
        <v>193.6848163</v>
      </c>
      <c r="J1997" s="100">
        <f t="array" ref="J1997">index(Sheet1!$F$47:$K$64, C1997,B1997)</f>
        <v>1289.79864</v>
      </c>
      <c r="K1997" s="100">
        <f t="array" ref="K1997">index(Sheet1!$F$47:$K$64, C1997+1,B1997)</f>
        <v>1168.21926</v>
      </c>
      <c r="L1997" s="102">
        <f t="shared" si="18"/>
        <v>1198.533716</v>
      </c>
      <c r="M1997" s="83">
        <f>L1997/( 0.5*Sheet1!$F$18/12)</f>
        <v>1149.325395</v>
      </c>
      <c r="N1997" s="83">
        <f t="shared" si="19"/>
        <v>0.3299814513</v>
      </c>
      <c r="O1997" s="83">
        <f t="shared" si="20"/>
        <v>705.5168289</v>
      </c>
      <c r="P1997" s="83">
        <f t="shared" si="21"/>
        <v>0.2025601002</v>
      </c>
      <c r="Q1997" s="83">
        <f t="shared" si="22"/>
        <v>1</v>
      </c>
      <c r="R1997" s="86">
        <f t="shared" si="31"/>
        <v>193.712791</v>
      </c>
      <c r="S1997" s="83" t="str">
        <f>min(R1997, offset(Sheet1!$K$9,B1997-1,0))</f>
        <v>#DIV/0!</v>
      </c>
      <c r="T1997" s="83">
        <f t="shared" si="30"/>
        <v>6876.323637</v>
      </c>
      <c r="U1997" s="83">
        <f t="shared" si="26"/>
        <v>0</v>
      </c>
      <c r="V1997" s="83" t="str">
        <f t="shared" si="27"/>
        <v>#DIV/0!</v>
      </c>
      <c r="W1997" s="83" t="str">
        <f t="shared" si="28"/>
        <v>#DIV/0!</v>
      </c>
    </row>
    <row r="1998" ht="12.75" customHeight="1">
      <c r="A1998" s="83">
        <f t="shared" si="29"/>
        <v>40.52</v>
      </c>
      <c r="B1998" s="83">
        <f>IF( ISERROR( MATCH(R1997,Sheet1!$K$9:$K$13,1) ), 1,  MATCH(R1997,Sheet1!$K$9:$K$13,1)+1)</f>
        <v>4</v>
      </c>
      <c r="C1998" s="94">
        <f>IF( ISERROR( MATCH(D1998,Sheet1!$B$25:$B$42) ), 1, MATCH(D1998,Sheet1!$B$25:$B$42))</f>
        <v>13</v>
      </c>
      <c r="D1998" s="83">
        <f>if(U1998, OFFSET(Sheet1!$P$9, 2*B1997-1, 0),T1997)</f>
        <v>6876.323637</v>
      </c>
      <c r="E1998" s="100">
        <f t="array" ref="E1998">index(Sheet1!$C$25:$H$42, C1998,B1998)</f>
        <v>183.1113845</v>
      </c>
      <c r="F1998" s="100">
        <f t="array" ref="F1998">index(Sheet1!$C$25:$H$42, C1998+1,B1998)</f>
        <v>197.1968757</v>
      </c>
      <c r="G1998" s="94">
        <f t="array" ref="G1998">index(Sheet1!$B$25:$B$42, C1998,1)</f>
        <v>6500</v>
      </c>
      <c r="H1998" s="94">
        <f t="array" ref="H1998">index(Sheet1!$B$25:$B$42, C1998+1,1)</f>
        <v>7000</v>
      </c>
      <c r="I1998" s="100">
        <f t="shared" si="17"/>
        <v>193.712791</v>
      </c>
      <c r="J1998" s="100">
        <f t="array" ref="J1998">index(Sheet1!$F$47:$K$64, C1998,B1998)</f>
        <v>1289.79864</v>
      </c>
      <c r="K1998" s="100">
        <f t="array" ref="K1998">index(Sheet1!$F$47:$K$64, C1998+1,B1998)</f>
        <v>1168.21926</v>
      </c>
      <c r="L1998" s="102">
        <f t="shared" si="18"/>
        <v>1198.292251</v>
      </c>
      <c r="M1998" s="83">
        <f>L1998/( 0.5*Sheet1!$F$18/12)</f>
        <v>1149.093843</v>
      </c>
      <c r="N1998" s="83">
        <f t="shared" si="19"/>
        <v>0.3299149708</v>
      </c>
      <c r="O1998" s="83">
        <f t="shared" si="20"/>
        <v>705.7206457</v>
      </c>
      <c r="P1998" s="83">
        <f t="shared" si="21"/>
        <v>0.2026186178</v>
      </c>
      <c r="Q1998" s="83">
        <f t="shared" si="22"/>
        <v>1</v>
      </c>
      <c r="R1998" s="86">
        <f t="shared" si="31"/>
        <v>193.7407384</v>
      </c>
      <c r="S1998" s="83" t="str">
        <f>min(R1998, offset(Sheet1!$K$9,B1998-1,0))</f>
        <v>#DIV/0!</v>
      </c>
      <c r="T1998" s="83">
        <f t="shared" si="30"/>
        <v>6877.315698</v>
      </c>
      <c r="U1998" s="83">
        <f t="shared" si="26"/>
        <v>0</v>
      </c>
      <c r="V1998" s="83" t="str">
        <f t="shared" si="27"/>
        <v>#DIV/0!</v>
      </c>
      <c r="W1998" s="83" t="str">
        <f t="shared" si="28"/>
        <v>#DIV/0!</v>
      </c>
    </row>
    <row r="1999" ht="12.75" customHeight="1">
      <c r="A1999" s="83">
        <f t="shared" si="29"/>
        <v>40.54</v>
      </c>
      <c r="B1999" s="83">
        <f>IF( ISERROR( MATCH(R1998,Sheet1!$K$9:$K$13,1) ), 1,  MATCH(R1998,Sheet1!$K$9:$K$13,1)+1)</f>
        <v>4</v>
      </c>
      <c r="C1999" s="94">
        <f>IF( ISERROR( MATCH(D1999,Sheet1!$B$25:$B$42) ), 1, MATCH(D1999,Sheet1!$B$25:$B$42))</f>
        <v>13</v>
      </c>
      <c r="D1999" s="83">
        <f>if(U1999, OFFSET(Sheet1!$P$9, 2*B1998-1, 0),T1998)</f>
        <v>6877.315698</v>
      </c>
      <c r="E1999" s="100">
        <f t="array" ref="E1999">index(Sheet1!$C$25:$H$42, C1999,B1999)</f>
        <v>183.1113845</v>
      </c>
      <c r="F1999" s="100">
        <f t="array" ref="F1999">index(Sheet1!$C$25:$H$42, C1999+1,B1999)</f>
        <v>197.1968757</v>
      </c>
      <c r="G1999" s="94">
        <f t="array" ref="G1999">index(Sheet1!$B$25:$B$42, C1999,1)</f>
        <v>6500</v>
      </c>
      <c r="H1999" s="94">
        <f t="array" ref="H1999">index(Sheet1!$B$25:$B$42, C1999+1,1)</f>
        <v>7000</v>
      </c>
      <c r="I1999" s="100">
        <f t="shared" si="17"/>
        <v>193.7407384</v>
      </c>
      <c r="J1999" s="100">
        <f t="array" ref="J1999">index(Sheet1!$F$47:$K$64, C1999,B1999)</f>
        <v>1289.79864</v>
      </c>
      <c r="K1999" s="100">
        <f t="array" ref="K1999">index(Sheet1!$F$47:$K$64, C1999+1,B1999)</f>
        <v>1168.21926</v>
      </c>
      <c r="L1999" s="102">
        <f t="shared" si="18"/>
        <v>1198.051023</v>
      </c>
      <c r="M1999" s="83">
        <f>L1999/( 0.5*Sheet1!$F$18/12)</f>
        <v>1148.862519</v>
      </c>
      <c r="N1999" s="83">
        <f t="shared" si="19"/>
        <v>0.3298485556</v>
      </c>
      <c r="O1999" s="83">
        <f t="shared" si="20"/>
        <v>705.9242918</v>
      </c>
      <c r="P1999" s="83">
        <f t="shared" si="21"/>
        <v>0.2026770864</v>
      </c>
      <c r="Q1999" s="83">
        <f t="shared" si="22"/>
        <v>1</v>
      </c>
      <c r="R1999" s="86">
        <f t="shared" si="31"/>
        <v>193.7686583</v>
      </c>
      <c r="S1999" s="83" t="str">
        <f>min(R1999, offset(Sheet1!$K$9,B1999-1,0))</f>
        <v>#DIV/0!</v>
      </c>
      <c r="T1999" s="83">
        <f t="shared" si="30"/>
        <v>6878.306786</v>
      </c>
      <c r="U1999" s="83">
        <f t="shared" si="26"/>
        <v>0</v>
      </c>
      <c r="V1999" s="83" t="str">
        <f t="shared" si="27"/>
        <v>#DIV/0!</v>
      </c>
      <c r="W1999" s="83" t="str">
        <f t="shared" si="28"/>
        <v>#DIV/0!</v>
      </c>
    </row>
    <row r="2000" ht="12.75" customHeight="1">
      <c r="A2000" s="83">
        <f t="shared" si="29"/>
        <v>40.56</v>
      </c>
      <c r="B2000" s="83">
        <f>IF( ISERROR( MATCH(R1999,Sheet1!$K$9:$K$13,1) ), 1,  MATCH(R1999,Sheet1!$K$9:$K$13,1)+1)</f>
        <v>4</v>
      </c>
      <c r="C2000" s="94">
        <f>IF( ISERROR( MATCH(D2000,Sheet1!$B$25:$B$42) ), 1, MATCH(D2000,Sheet1!$B$25:$B$42))</f>
        <v>13</v>
      </c>
      <c r="D2000" s="83">
        <f>if(U2000, OFFSET(Sheet1!$P$9, 2*B1999-1, 0),T1999)</f>
        <v>6878.306786</v>
      </c>
      <c r="E2000" s="100">
        <f t="array" ref="E2000">index(Sheet1!$C$25:$H$42, C2000,B2000)</f>
        <v>183.1113845</v>
      </c>
      <c r="F2000" s="100">
        <f t="array" ref="F2000">index(Sheet1!$C$25:$H$42, C2000+1,B2000)</f>
        <v>197.1968757</v>
      </c>
      <c r="G2000" s="94">
        <f t="array" ref="G2000">index(Sheet1!$B$25:$B$42, C2000,1)</f>
        <v>6500</v>
      </c>
      <c r="H2000" s="94">
        <f t="array" ref="H2000">index(Sheet1!$B$25:$B$42, C2000+1,1)</f>
        <v>7000</v>
      </c>
      <c r="I2000" s="100">
        <f t="shared" si="17"/>
        <v>193.7686583</v>
      </c>
      <c r="J2000" s="100">
        <f t="array" ref="J2000">index(Sheet1!$F$47:$K$64, C2000,B2000)</f>
        <v>1289.79864</v>
      </c>
      <c r="K2000" s="100">
        <f t="array" ref="K2000">index(Sheet1!$F$47:$K$64, C2000+1,B2000)</f>
        <v>1168.21926</v>
      </c>
      <c r="L2000" s="102">
        <f t="shared" si="18"/>
        <v>1197.810031</v>
      </c>
      <c r="M2000" s="83">
        <f>L2000/( 0.5*Sheet1!$F$18/12)</f>
        <v>1148.631422</v>
      </c>
      <c r="N2000" s="83">
        <f t="shared" si="19"/>
        <v>0.3297822055</v>
      </c>
      <c r="O2000" s="83">
        <f t="shared" si="20"/>
        <v>706.1277676</v>
      </c>
      <c r="P2000" s="83">
        <f t="shared" si="21"/>
        <v>0.202735506</v>
      </c>
      <c r="Q2000" s="83">
        <f t="shared" si="22"/>
        <v>1</v>
      </c>
      <c r="R2000" s="86">
        <f t="shared" si="31"/>
        <v>193.7965508</v>
      </c>
      <c r="S2000" s="83" t="str">
        <f>min(R2000, offset(Sheet1!$K$9,B2000-1,0))</f>
        <v>#DIV/0!</v>
      </c>
      <c r="T2000" s="83">
        <f t="shared" si="30"/>
        <v>6879.296902</v>
      </c>
      <c r="U2000" s="83">
        <f t="shared" si="26"/>
        <v>0</v>
      </c>
      <c r="V2000" s="83" t="str">
        <f t="shared" si="27"/>
        <v>#DIV/0!</v>
      </c>
      <c r="W2000" s="83" t="str">
        <f t="shared" si="28"/>
        <v>#DIV/0!</v>
      </c>
    </row>
    <row r="2001" ht="12.75" customHeight="1">
      <c r="A2001" s="83">
        <f t="shared" si="29"/>
        <v>40.58</v>
      </c>
      <c r="B2001" s="83">
        <f>IF( ISERROR( MATCH(R2000,Sheet1!$K$9:$K$13,1) ), 1,  MATCH(R2000,Sheet1!$K$9:$K$13,1)+1)</f>
        <v>4</v>
      </c>
      <c r="C2001" s="94">
        <f>IF( ISERROR( MATCH(D2001,Sheet1!$B$25:$B$42) ), 1, MATCH(D2001,Sheet1!$B$25:$B$42))</f>
        <v>13</v>
      </c>
      <c r="D2001" s="83">
        <f>if(U2001, OFFSET(Sheet1!$P$9, 2*B2000-1, 0),T2000)</f>
        <v>6879.296902</v>
      </c>
      <c r="E2001" s="100">
        <f t="array" ref="E2001">index(Sheet1!$C$25:$H$42, C2001,B2001)</f>
        <v>183.1113845</v>
      </c>
      <c r="F2001" s="100">
        <f t="array" ref="F2001">index(Sheet1!$C$25:$H$42, C2001+1,B2001)</f>
        <v>197.1968757</v>
      </c>
      <c r="G2001" s="94">
        <f t="array" ref="G2001">index(Sheet1!$B$25:$B$42, C2001,1)</f>
        <v>6500</v>
      </c>
      <c r="H2001" s="94">
        <f t="array" ref="H2001">index(Sheet1!$B$25:$B$42, C2001+1,1)</f>
        <v>7000</v>
      </c>
      <c r="I2001" s="100">
        <f t="shared" si="17"/>
        <v>193.7965508</v>
      </c>
      <c r="J2001" s="100">
        <f t="array" ref="J2001">index(Sheet1!$F$47:$K$64, C2001,B2001)</f>
        <v>1289.79864</v>
      </c>
      <c r="K2001" s="100">
        <f t="array" ref="K2001">index(Sheet1!$F$47:$K$64, C2001+1,B2001)</f>
        <v>1168.21926</v>
      </c>
      <c r="L2001" s="102">
        <f t="shared" si="18"/>
        <v>1197.569276</v>
      </c>
      <c r="M2001" s="83">
        <f>L2001/( 0.5*Sheet1!$F$18/12)</f>
        <v>1148.400551</v>
      </c>
      <c r="N2001" s="83">
        <f t="shared" si="19"/>
        <v>0.3297159206</v>
      </c>
      <c r="O2001" s="83">
        <f t="shared" si="20"/>
        <v>706.3310729</v>
      </c>
      <c r="P2001" s="83">
        <f t="shared" si="21"/>
        <v>0.2027938768</v>
      </c>
      <c r="Q2001" s="83">
        <f t="shared" si="22"/>
        <v>1</v>
      </c>
      <c r="R2001" s="86">
        <f t="shared" si="31"/>
        <v>193.824416</v>
      </c>
      <c r="S2001" s="83" t="str">
        <f>min(R2001, offset(Sheet1!$K$9,B2001-1,0))</f>
        <v>#DIV/0!</v>
      </c>
      <c r="T2001" s="83">
        <f t="shared" si="30"/>
        <v>6880.286046</v>
      </c>
      <c r="U2001" s="83">
        <f t="shared" si="26"/>
        <v>0</v>
      </c>
      <c r="V2001" s="83" t="str">
        <f t="shared" si="27"/>
        <v>#DIV/0!</v>
      </c>
      <c r="W2001" s="83" t="str">
        <f t="shared" si="28"/>
        <v>#DIV/0!</v>
      </c>
    </row>
    <row r="2002" ht="12.75" customHeight="1">
      <c r="A2002" s="83">
        <f t="shared" si="29"/>
        <v>40.6</v>
      </c>
      <c r="B2002" s="83">
        <f>IF( ISERROR( MATCH(R2001,Sheet1!$K$9:$K$13,1) ), 1,  MATCH(R2001,Sheet1!$K$9:$K$13,1)+1)</f>
        <v>4</v>
      </c>
      <c r="C2002" s="94">
        <f>IF( ISERROR( MATCH(D2002,Sheet1!$B$25:$B$42) ), 1, MATCH(D2002,Sheet1!$B$25:$B$42))</f>
        <v>13</v>
      </c>
      <c r="D2002" s="83">
        <f>if(U2002, OFFSET(Sheet1!$P$9, 2*B2001-1, 0),T2001)</f>
        <v>6880.286046</v>
      </c>
      <c r="E2002" s="100">
        <f t="array" ref="E2002">index(Sheet1!$C$25:$H$42, C2002,B2002)</f>
        <v>183.1113845</v>
      </c>
      <c r="F2002" s="100">
        <f t="array" ref="F2002">index(Sheet1!$C$25:$H$42, C2002+1,B2002)</f>
        <v>197.1968757</v>
      </c>
      <c r="G2002" s="94">
        <f t="array" ref="G2002">index(Sheet1!$B$25:$B$42, C2002,1)</f>
        <v>6500</v>
      </c>
      <c r="H2002" s="94">
        <f t="array" ref="H2002">index(Sheet1!$B$25:$B$42, C2002+1,1)</f>
        <v>7000</v>
      </c>
      <c r="I2002" s="100">
        <f t="shared" si="17"/>
        <v>193.824416</v>
      </c>
      <c r="J2002" s="100">
        <f t="array" ref="J2002">index(Sheet1!$F$47:$K$64, C2002,B2002)</f>
        <v>1289.79864</v>
      </c>
      <c r="K2002" s="100">
        <f t="array" ref="K2002">index(Sheet1!$F$47:$K$64, C2002+1,B2002)</f>
        <v>1168.21926</v>
      </c>
      <c r="L2002" s="102">
        <f t="shared" si="18"/>
        <v>1197.328757</v>
      </c>
      <c r="M2002" s="83">
        <f>L2002/( 0.5*Sheet1!$F$18/12)</f>
        <v>1148.169907</v>
      </c>
      <c r="N2002" s="83">
        <f t="shared" si="19"/>
        <v>0.3296497006</v>
      </c>
      <c r="O2002" s="83">
        <f t="shared" si="20"/>
        <v>706.534208</v>
      </c>
      <c r="P2002" s="83">
        <f t="shared" si="21"/>
        <v>0.2028521987</v>
      </c>
      <c r="Q2002" s="83">
        <f t="shared" si="22"/>
        <v>1</v>
      </c>
      <c r="R2002" s="86">
        <f t="shared" si="31"/>
        <v>193.8522538</v>
      </c>
      <c r="S2002" s="83" t="str">
        <f>min(R2002, offset(Sheet1!$K$9,B2002-1,0))</f>
        <v>#DIV/0!</v>
      </c>
      <c r="T2002" s="83">
        <f t="shared" si="30"/>
        <v>6881.274219</v>
      </c>
      <c r="U2002" s="83">
        <f t="shared" si="26"/>
        <v>0</v>
      </c>
      <c r="V2002" s="83" t="str">
        <f t="shared" si="27"/>
        <v>#DIV/0!</v>
      </c>
      <c r="W2002" s="83" t="str">
        <f t="shared" si="28"/>
        <v>#DIV/0!</v>
      </c>
    </row>
    <row r="2003" ht="12.75" customHeight="1">
      <c r="A2003" s="83">
        <f t="shared" si="29"/>
        <v>40.62</v>
      </c>
      <c r="B2003" s="83">
        <f>IF( ISERROR( MATCH(R2002,Sheet1!$K$9:$K$13,1) ), 1,  MATCH(R2002,Sheet1!$K$9:$K$13,1)+1)</f>
        <v>4</v>
      </c>
      <c r="C2003" s="94">
        <f>IF( ISERROR( MATCH(D2003,Sheet1!$B$25:$B$42) ), 1, MATCH(D2003,Sheet1!$B$25:$B$42))</f>
        <v>13</v>
      </c>
      <c r="D2003" s="83">
        <f>if(U2003, OFFSET(Sheet1!$P$9, 2*B2002-1, 0),T2002)</f>
        <v>6881.274219</v>
      </c>
      <c r="E2003" s="100">
        <f t="array" ref="E2003">index(Sheet1!$C$25:$H$42, C2003,B2003)</f>
        <v>183.1113845</v>
      </c>
      <c r="F2003" s="100">
        <f t="array" ref="F2003">index(Sheet1!$C$25:$H$42, C2003+1,B2003)</f>
        <v>197.1968757</v>
      </c>
      <c r="G2003" s="94">
        <f t="array" ref="G2003">index(Sheet1!$B$25:$B$42, C2003,1)</f>
        <v>6500</v>
      </c>
      <c r="H2003" s="94">
        <f t="array" ref="H2003">index(Sheet1!$B$25:$B$42, C2003+1,1)</f>
        <v>7000</v>
      </c>
      <c r="I2003" s="100">
        <f t="shared" si="17"/>
        <v>193.8522538</v>
      </c>
      <c r="J2003" s="100">
        <f t="array" ref="J2003">index(Sheet1!$F$47:$K$64, C2003,B2003)</f>
        <v>1289.79864</v>
      </c>
      <c r="K2003" s="100">
        <f t="array" ref="K2003">index(Sheet1!$F$47:$K$64, C2003+1,B2003)</f>
        <v>1168.21926</v>
      </c>
      <c r="L2003" s="102">
        <f t="shared" si="18"/>
        <v>1197.088474</v>
      </c>
      <c r="M2003" s="83">
        <f>L2003/( 0.5*Sheet1!$F$18/12)</f>
        <v>1147.93949</v>
      </c>
      <c r="N2003" s="83">
        <f t="shared" si="19"/>
        <v>0.3295835457</v>
      </c>
      <c r="O2003" s="83">
        <f t="shared" si="20"/>
        <v>706.737173</v>
      </c>
      <c r="P2003" s="83">
        <f t="shared" si="21"/>
        <v>0.2029104717</v>
      </c>
      <c r="Q2003" s="83">
        <f t="shared" si="22"/>
        <v>1</v>
      </c>
      <c r="R2003" s="86">
        <f t="shared" si="31"/>
        <v>193.8800643</v>
      </c>
      <c r="S2003" s="83" t="str">
        <f>min(R2003, offset(Sheet1!$K$9,B2003-1,0))</f>
        <v>#DIV/0!</v>
      </c>
      <c r="T2003" s="83">
        <f t="shared" si="30"/>
        <v>6882.261423</v>
      </c>
      <c r="U2003" s="83">
        <f t="shared" si="26"/>
        <v>0</v>
      </c>
      <c r="V2003" s="83" t="str">
        <f t="shared" si="27"/>
        <v>#DIV/0!</v>
      </c>
      <c r="W2003" s="83" t="str">
        <f t="shared" si="28"/>
        <v>#DIV/0!</v>
      </c>
    </row>
    <row r="2004" ht="12.75" customHeight="1">
      <c r="A2004" s="83">
        <f t="shared" si="29"/>
        <v>40.64</v>
      </c>
      <c r="B2004" s="83">
        <f>IF( ISERROR( MATCH(R2003,Sheet1!$K$9:$K$13,1) ), 1,  MATCH(R2003,Sheet1!$K$9:$K$13,1)+1)</f>
        <v>4</v>
      </c>
      <c r="C2004" s="94">
        <f>IF( ISERROR( MATCH(D2004,Sheet1!$B$25:$B$42) ), 1, MATCH(D2004,Sheet1!$B$25:$B$42))</f>
        <v>13</v>
      </c>
      <c r="D2004" s="83">
        <f>if(U2004, OFFSET(Sheet1!$P$9, 2*B2003-1, 0),T2003)</f>
        <v>6882.261423</v>
      </c>
      <c r="E2004" s="100">
        <f t="array" ref="E2004">index(Sheet1!$C$25:$H$42, C2004,B2004)</f>
        <v>183.1113845</v>
      </c>
      <c r="F2004" s="100">
        <f t="array" ref="F2004">index(Sheet1!$C$25:$H$42, C2004+1,B2004)</f>
        <v>197.1968757</v>
      </c>
      <c r="G2004" s="94">
        <f t="array" ref="G2004">index(Sheet1!$B$25:$B$42, C2004,1)</f>
        <v>6500</v>
      </c>
      <c r="H2004" s="94">
        <f t="array" ref="H2004">index(Sheet1!$B$25:$B$42, C2004+1,1)</f>
        <v>7000</v>
      </c>
      <c r="I2004" s="100">
        <f t="shared" si="17"/>
        <v>193.8800643</v>
      </c>
      <c r="J2004" s="100">
        <f t="array" ref="J2004">index(Sheet1!$F$47:$K$64, C2004,B2004)</f>
        <v>1289.79864</v>
      </c>
      <c r="K2004" s="100">
        <f t="array" ref="K2004">index(Sheet1!$F$47:$K$64, C2004+1,B2004)</f>
        <v>1168.21926</v>
      </c>
      <c r="L2004" s="102">
        <f t="shared" si="18"/>
        <v>1196.848426</v>
      </c>
      <c r="M2004" s="83">
        <f>L2004/( 0.5*Sheet1!$F$18/12)</f>
        <v>1147.709298</v>
      </c>
      <c r="N2004" s="83">
        <f t="shared" si="19"/>
        <v>0.3295174557</v>
      </c>
      <c r="O2004" s="83">
        <f t="shared" si="20"/>
        <v>706.9399679</v>
      </c>
      <c r="P2004" s="83">
        <f t="shared" si="21"/>
        <v>0.2029686959</v>
      </c>
      <c r="Q2004" s="83">
        <f t="shared" si="22"/>
        <v>1</v>
      </c>
      <c r="R2004" s="86">
        <f t="shared" si="31"/>
        <v>193.9078475</v>
      </c>
      <c r="S2004" s="83" t="str">
        <f>min(R2004, offset(Sheet1!$K$9,B2004-1,0))</f>
        <v>#DIV/0!</v>
      </c>
      <c r="T2004" s="83">
        <f t="shared" si="30"/>
        <v>6883.247657</v>
      </c>
      <c r="U2004" s="83">
        <f t="shared" si="26"/>
        <v>0</v>
      </c>
      <c r="V2004" s="83" t="str">
        <f t="shared" si="27"/>
        <v>#DIV/0!</v>
      </c>
      <c r="W2004" s="83" t="str">
        <f t="shared" si="28"/>
        <v>#DIV/0!</v>
      </c>
    </row>
    <row r="2005" ht="12.75" customHeight="1">
      <c r="A2005" s="83">
        <f t="shared" si="29"/>
        <v>40.66</v>
      </c>
      <c r="B2005" s="83">
        <f>IF( ISERROR( MATCH(R2004,Sheet1!$K$9:$K$13,1) ), 1,  MATCH(R2004,Sheet1!$K$9:$K$13,1)+1)</f>
        <v>4</v>
      </c>
      <c r="C2005" s="94">
        <f>IF( ISERROR( MATCH(D2005,Sheet1!$B$25:$B$42) ), 1, MATCH(D2005,Sheet1!$B$25:$B$42))</f>
        <v>13</v>
      </c>
      <c r="D2005" s="83">
        <f>if(U2005, OFFSET(Sheet1!$P$9, 2*B2004-1, 0),T2004)</f>
        <v>6883.247657</v>
      </c>
      <c r="E2005" s="100">
        <f t="array" ref="E2005">index(Sheet1!$C$25:$H$42, C2005,B2005)</f>
        <v>183.1113845</v>
      </c>
      <c r="F2005" s="100">
        <f t="array" ref="F2005">index(Sheet1!$C$25:$H$42, C2005+1,B2005)</f>
        <v>197.1968757</v>
      </c>
      <c r="G2005" s="94">
        <f t="array" ref="G2005">index(Sheet1!$B$25:$B$42, C2005,1)</f>
        <v>6500</v>
      </c>
      <c r="H2005" s="94">
        <f t="array" ref="H2005">index(Sheet1!$B$25:$B$42, C2005+1,1)</f>
        <v>7000</v>
      </c>
      <c r="I2005" s="100">
        <f t="shared" si="17"/>
        <v>193.9078475</v>
      </c>
      <c r="J2005" s="100">
        <f t="array" ref="J2005">index(Sheet1!$F$47:$K$64, C2005,B2005)</f>
        <v>1289.79864</v>
      </c>
      <c r="K2005" s="100">
        <f t="array" ref="K2005">index(Sheet1!$F$47:$K$64, C2005+1,B2005)</f>
        <v>1168.21926</v>
      </c>
      <c r="L2005" s="102">
        <f t="shared" si="18"/>
        <v>1196.608615</v>
      </c>
      <c r="M2005" s="83">
        <f>L2005/( 0.5*Sheet1!$F$18/12)</f>
        <v>1147.479332</v>
      </c>
      <c r="N2005" s="83">
        <f t="shared" si="19"/>
        <v>0.3294514305</v>
      </c>
      <c r="O2005" s="83">
        <f t="shared" si="20"/>
        <v>707.1425928</v>
      </c>
      <c r="P2005" s="83">
        <f t="shared" si="21"/>
        <v>0.2030268713</v>
      </c>
      <c r="Q2005" s="83">
        <f t="shared" si="22"/>
        <v>1</v>
      </c>
      <c r="R2005" s="86">
        <f t="shared" si="31"/>
        <v>193.9356034</v>
      </c>
      <c r="S2005" s="83" t="str">
        <f>min(R2005, offset(Sheet1!$K$9,B2005-1,0))</f>
        <v>#DIV/0!</v>
      </c>
      <c r="T2005" s="83">
        <f t="shared" si="30"/>
        <v>6884.232924</v>
      </c>
      <c r="U2005" s="83">
        <f t="shared" si="26"/>
        <v>0</v>
      </c>
      <c r="V2005" s="83" t="str">
        <f t="shared" si="27"/>
        <v>#DIV/0!</v>
      </c>
      <c r="W2005" s="83" t="str">
        <f t="shared" si="28"/>
        <v>#DIV/0!</v>
      </c>
    </row>
    <row r="2006" ht="12.75" customHeight="1">
      <c r="A2006" s="83">
        <f t="shared" si="29"/>
        <v>40.68</v>
      </c>
      <c r="B2006" s="83">
        <f>IF( ISERROR( MATCH(R2005,Sheet1!$K$9:$K$13,1) ), 1,  MATCH(R2005,Sheet1!$K$9:$K$13,1)+1)</f>
        <v>4</v>
      </c>
      <c r="C2006" s="94">
        <f>IF( ISERROR( MATCH(D2006,Sheet1!$B$25:$B$42) ), 1, MATCH(D2006,Sheet1!$B$25:$B$42))</f>
        <v>13</v>
      </c>
      <c r="D2006" s="83">
        <f>if(U2006, OFFSET(Sheet1!$P$9, 2*B2005-1, 0),T2005)</f>
        <v>6884.232924</v>
      </c>
      <c r="E2006" s="100">
        <f t="array" ref="E2006">index(Sheet1!$C$25:$H$42, C2006,B2006)</f>
        <v>183.1113845</v>
      </c>
      <c r="F2006" s="100">
        <f t="array" ref="F2006">index(Sheet1!$C$25:$H$42, C2006+1,B2006)</f>
        <v>197.1968757</v>
      </c>
      <c r="G2006" s="94">
        <f t="array" ref="G2006">index(Sheet1!$B$25:$B$42, C2006,1)</f>
        <v>6500</v>
      </c>
      <c r="H2006" s="94">
        <f t="array" ref="H2006">index(Sheet1!$B$25:$B$42, C2006+1,1)</f>
        <v>7000</v>
      </c>
      <c r="I2006" s="100">
        <f t="shared" si="17"/>
        <v>193.9356034</v>
      </c>
      <c r="J2006" s="100">
        <f t="array" ref="J2006">index(Sheet1!$F$47:$K$64, C2006,B2006)</f>
        <v>1289.79864</v>
      </c>
      <c r="K2006" s="100">
        <f t="array" ref="K2006">index(Sheet1!$F$47:$K$64, C2006+1,B2006)</f>
        <v>1168.21926</v>
      </c>
      <c r="L2006" s="102">
        <f t="shared" si="18"/>
        <v>1196.369039</v>
      </c>
      <c r="M2006" s="83">
        <f>L2006/( 0.5*Sheet1!$F$18/12)</f>
        <v>1147.249592</v>
      </c>
      <c r="N2006" s="83">
        <f t="shared" si="19"/>
        <v>0.3293854701</v>
      </c>
      <c r="O2006" s="83">
        <f t="shared" si="20"/>
        <v>707.3450478</v>
      </c>
      <c r="P2006" s="83">
        <f t="shared" si="21"/>
        <v>0.2030849979</v>
      </c>
      <c r="Q2006" s="83">
        <f t="shared" si="22"/>
        <v>1</v>
      </c>
      <c r="R2006" s="86">
        <f t="shared" si="31"/>
        <v>193.9633321</v>
      </c>
      <c r="S2006" s="83" t="str">
        <f>min(R2006, offset(Sheet1!$K$9,B2006-1,0))</f>
        <v>#DIV/0!</v>
      </c>
      <c r="T2006" s="83">
        <f t="shared" si="30"/>
        <v>6885.217224</v>
      </c>
      <c r="U2006" s="83">
        <f t="shared" si="26"/>
        <v>0</v>
      </c>
      <c r="V2006" s="83" t="str">
        <f t="shared" si="27"/>
        <v>#DIV/0!</v>
      </c>
      <c r="W2006" s="83" t="str">
        <f t="shared" si="28"/>
        <v>#DIV/0!</v>
      </c>
    </row>
    <row r="2007" ht="12.75" customHeight="1">
      <c r="A2007" s="83">
        <f t="shared" si="29"/>
        <v>40.7</v>
      </c>
      <c r="B2007" s="83">
        <f>IF( ISERROR( MATCH(R2006,Sheet1!$K$9:$K$13,1) ), 1,  MATCH(R2006,Sheet1!$K$9:$K$13,1)+1)</f>
        <v>4</v>
      </c>
      <c r="C2007" s="94">
        <f>IF( ISERROR( MATCH(D2007,Sheet1!$B$25:$B$42) ), 1, MATCH(D2007,Sheet1!$B$25:$B$42))</f>
        <v>13</v>
      </c>
      <c r="D2007" s="83">
        <f>if(U2007, OFFSET(Sheet1!$P$9, 2*B2006-1, 0),T2006)</f>
        <v>6885.217224</v>
      </c>
      <c r="E2007" s="100">
        <f t="array" ref="E2007">index(Sheet1!$C$25:$H$42, C2007,B2007)</f>
        <v>183.1113845</v>
      </c>
      <c r="F2007" s="100">
        <f t="array" ref="F2007">index(Sheet1!$C$25:$H$42, C2007+1,B2007)</f>
        <v>197.1968757</v>
      </c>
      <c r="G2007" s="94">
        <f t="array" ref="G2007">index(Sheet1!$B$25:$B$42, C2007,1)</f>
        <v>6500</v>
      </c>
      <c r="H2007" s="94">
        <f t="array" ref="H2007">index(Sheet1!$B$25:$B$42, C2007+1,1)</f>
        <v>7000</v>
      </c>
      <c r="I2007" s="100">
        <f t="shared" si="17"/>
        <v>193.9633321</v>
      </c>
      <c r="J2007" s="100">
        <f t="array" ref="J2007">index(Sheet1!$F$47:$K$64, C2007,B2007)</f>
        <v>1289.79864</v>
      </c>
      <c r="K2007" s="100">
        <f t="array" ref="K2007">index(Sheet1!$F$47:$K$64, C2007+1,B2007)</f>
        <v>1168.21926</v>
      </c>
      <c r="L2007" s="102">
        <f t="shared" si="18"/>
        <v>1196.129697</v>
      </c>
      <c r="M2007" s="83">
        <f>L2007/( 0.5*Sheet1!$F$18/12)</f>
        <v>1147.020078</v>
      </c>
      <c r="N2007" s="83">
        <f t="shared" si="19"/>
        <v>0.3293195745</v>
      </c>
      <c r="O2007" s="83">
        <f t="shared" si="20"/>
        <v>707.5473331</v>
      </c>
      <c r="P2007" s="83">
        <f t="shared" si="21"/>
        <v>0.2031430758</v>
      </c>
      <c r="Q2007" s="83">
        <f t="shared" si="22"/>
        <v>1</v>
      </c>
      <c r="R2007" s="86">
        <f t="shared" si="31"/>
        <v>193.9910336</v>
      </c>
      <c r="S2007" s="83" t="str">
        <f>min(R2007, offset(Sheet1!$K$9,B2007-1,0))</f>
        <v>#DIV/0!</v>
      </c>
      <c r="T2007" s="83">
        <f t="shared" si="30"/>
        <v>6886.200558</v>
      </c>
      <c r="U2007" s="83">
        <f t="shared" si="26"/>
        <v>0</v>
      </c>
      <c r="V2007" s="83" t="str">
        <f t="shared" si="27"/>
        <v>#DIV/0!</v>
      </c>
      <c r="W2007" s="83" t="str">
        <f t="shared" si="28"/>
        <v>#DIV/0!</v>
      </c>
    </row>
    <row r="2008" ht="12.75" customHeight="1">
      <c r="A2008" s="83">
        <f t="shared" si="29"/>
        <v>40.72</v>
      </c>
      <c r="B2008" s="83">
        <f>IF( ISERROR( MATCH(R2007,Sheet1!$K$9:$K$13,1) ), 1,  MATCH(R2007,Sheet1!$K$9:$K$13,1)+1)</f>
        <v>4</v>
      </c>
      <c r="C2008" s="94">
        <f>IF( ISERROR( MATCH(D2008,Sheet1!$B$25:$B$42) ), 1, MATCH(D2008,Sheet1!$B$25:$B$42))</f>
        <v>13</v>
      </c>
      <c r="D2008" s="83">
        <f>if(U2008, OFFSET(Sheet1!$P$9, 2*B2007-1, 0),T2007)</f>
        <v>6886.200558</v>
      </c>
      <c r="E2008" s="100">
        <f t="array" ref="E2008">index(Sheet1!$C$25:$H$42, C2008,B2008)</f>
        <v>183.1113845</v>
      </c>
      <c r="F2008" s="100">
        <f t="array" ref="F2008">index(Sheet1!$C$25:$H$42, C2008+1,B2008)</f>
        <v>197.1968757</v>
      </c>
      <c r="G2008" s="94">
        <f t="array" ref="G2008">index(Sheet1!$B$25:$B$42, C2008,1)</f>
        <v>6500</v>
      </c>
      <c r="H2008" s="94">
        <f t="array" ref="H2008">index(Sheet1!$B$25:$B$42, C2008+1,1)</f>
        <v>7000</v>
      </c>
      <c r="I2008" s="100">
        <f t="shared" si="17"/>
        <v>193.9910336</v>
      </c>
      <c r="J2008" s="100">
        <f t="array" ref="J2008">index(Sheet1!$F$47:$K$64, C2008,B2008)</f>
        <v>1289.79864</v>
      </c>
      <c r="K2008" s="100">
        <f t="array" ref="K2008">index(Sheet1!$F$47:$K$64, C2008+1,B2008)</f>
        <v>1168.21926</v>
      </c>
      <c r="L2008" s="102">
        <f t="shared" si="18"/>
        <v>1195.890591</v>
      </c>
      <c r="M2008" s="83">
        <f>L2008/( 0.5*Sheet1!$F$18/12)</f>
        <v>1146.790789</v>
      </c>
      <c r="N2008" s="83">
        <f t="shared" si="19"/>
        <v>0.3292537435</v>
      </c>
      <c r="O2008" s="83">
        <f t="shared" si="20"/>
        <v>707.7494487</v>
      </c>
      <c r="P2008" s="83">
        <f t="shared" si="21"/>
        <v>0.203201105</v>
      </c>
      <c r="Q2008" s="83">
        <f t="shared" si="22"/>
        <v>1</v>
      </c>
      <c r="R2008" s="86">
        <f t="shared" si="31"/>
        <v>194.0187079</v>
      </c>
      <c r="S2008" s="83" t="str">
        <f>min(R2008, offset(Sheet1!$K$9,B2008-1,0))</f>
        <v>#DIV/0!</v>
      </c>
      <c r="T2008" s="83">
        <f t="shared" si="30"/>
        <v>6887.182926</v>
      </c>
      <c r="U2008" s="83">
        <f t="shared" si="26"/>
        <v>0</v>
      </c>
      <c r="V2008" s="83" t="str">
        <f t="shared" si="27"/>
        <v>#DIV/0!</v>
      </c>
      <c r="W2008" s="83" t="str">
        <f t="shared" si="28"/>
        <v>#DIV/0!</v>
      </c>
    </row>
    <row r="2009" ht="12.75" customHeight="1">
      <c r="A2009" s="83">
        <f t="shared" si="29"/>
        <v>40.74</v>
      </c>
      <c r="B2009" s="83">
        <f>IF( ISERROR( MATCH(R2008,Sheet1!$K$9:$K$13,1) ), 1,  MATCH(R2008,Sheet1!$K$9:$K$13,1)+1)</f>
        <v>4</v>
      </c>
      <c r="C2009" s="94">
        <f>IF( ISERROR( MATCH(D2009,Sheet1!$B$25:$B$42) ), 1, MATCH(D2009,Sheet1!$B$25:$B$42))</f>
        <v>13</v>
      </c>
      <c r="D2009" s="83">
        <f>if(U2009, OFFSET(Sheet1!$P$9, 2*B2008-1, 0),T2008)</f>
        <v>6887.182926</v>
      </c>
      <c r="E2009" s="100">
        <f t="array" ref="E2009">index(Sheet1!$C$25:$H$42, C2009,B2009)</f>
        <v>183.1113845</v>
      </c>
      <c r="F2009" s="100">
        <f t="array" ref="F2009">index(Sheet1!$C$25:$H$42, C2009+1,B2009)</f>
        <v>197.1968757</v>
      </c>
      <c r="G2009" s="94">
        <f t="array" ref="G2009">index(Sheet1!$B$25:$B$42, C2009,1)</f>
        <v>6500</v>
      </c>
      <c r="H2009" s="94">
        <f t="array" ref="H2009">index(Sheet1!$B$25:$B$42, C2009+1,1)</f>
        <v>7000</v>
      </c>
      <c r="I2009" s="100">
        <f t="shared" si="17"/>
        <v>194.0187079</v>
      </c>
      <c r="J2009" s="100">
        <f t="array" ref="J2009">index(Sheet1!$F$47:$K$64, C2009,B2009)</f>
        <v>1289.79864</v>
      </c>
      <c r="K2009" s="100">
        <f t="array" ref="K2009">index(Sheet1!$F$47:$K$64, C2009+1,B2009)</f>
        <v>1168.21926</v>
      </c>
      <c r="L2009" s="102">
        <f t="shared" si="18"/>
        <v>1195.65172</v>
      </c>
      <c r="M2009" s="83">
        <f>L2009/( 0.5*Sheet1!$F$18/12)</f>
        <v>1146.561725</v>
      </c>
      <c r="N2009" s="83">
        <f t="shared" si="19"/>
        <v>0.3291879772</v>
      </c>
      <c r="O2009" s="83">
        <f t="shared" si="20"/>
        <v>707.9513946</v>
      </c>
      <c r="P2009" s="83">
        <f t="shared" si="21"/>
        <v>0.2032590855</v>
      </c>
      <c r="Q2009" s="83">
        <f t="shared" si="22"/>
        <v>1</v>
      </c>
      <c r="R2009" s="86">
        <f t="shared" si="31"/>
        <v>194.046355</v>
      </c>
      <c r="S2009" s="83" t="str">
        <f>min(R2009, offset(Sheet1!$K$9,B2009-1,0))</f>
        <v>#DIV/0!</v>
      </c>
      <c r="T2009" s="83">
        <f t="shared" si="30"/>
        <v>6888.164331</v>
      </c>
      <c r="U2009" s="83">
        <f t="shared" si="26"/>
        <v>0</v>
      </c>
      <c r="V2009" s="83" t="str">
        <f t="shared" si="27"/>
        <v>#DIV/0!</v>
      </c>
      <c r="W2009" s="83" t="str">
        <f t="shared" si="28"/>
        <v>#DIV/0!</v>
      </c>
    </row>
    <row r="2010" ht="12.75" customHeight="1">
      <c r="A2010" s="83">
        <f t="shared" si="29"/>
        <v>40.76</v>
      </c>
      <c r="B2010" s="83">
        <f>IF( ISERROR( MATCH(R2009,Sheet1!$K$9:$K$13,1) ), 1,  MATCH(R2009,Sheet1!$K$9:$K$13,1)+1)</f>
        <v>4</v>
      </c>
      <c r="C2010" s="94">
        <f>IF( ISERROR( MATCH(D2010,Sheet1!$B$25:$B$42) ), 1, MATCH(D2010,Sheet1!$B$25:$B$42))</f>
        <v>13</v>
      </c>
      <c r="D2010" s="83">
        <f>if(U2010, OFFSET(Sheet1!$P$9, 2*B2009-1, 0),T2009)</f>
        <v>6888.164331</v>
      </c>
      <c r="E2010" s="100">
        <f t="array" ref="E2010">index(Sheet1!$C$25:$H$42, C2010,B2010)</f>
        <v>183.1113845</v>
      </c>
      <c r="F2010" s="100">
        <f t="array" ref="F2010">index(Sheet1!$C$25:$H$42, C2010+1,B2010)</f>
        <v>197.1968757</v>
      </c>
      <c r="G2010" s="94">
        <f t="array" ref="G2010">index(Sheet1!$B$25:$B$42, C2010,1)</f>
        <v>6500</v>
      </c>
      <c r="H2010" s="94">
        <f t="array" ref="H2010">index(Sheet1!$B$25:$B$42, C2010+1,1)</f>
        <v>7000</v>
      </c>
      <c r="I2010" s="100">
        <f t="shared" si="17"/>
        <v>194.046355</v>
      </c>
      <c r="J2010" s="100">
        <f t="array" ref="J2010">index(Sheet1!$F$47:$K$64, C2010,B2010)</f>
        <v>1289.79864</v>
      </c>
      <c r="K2010" s="100">
        <f t="array" ref="K2010">index(Sheet1!$F$47:$K$64, C2010+1,B2010)</f>
        <v>1168.21926</v>
      </c>
      <c r="L2010" s="102">
        <f t="shared" si="18"/>
        <v>1195.413083</v>
      </c>
      <c r="M2010" s="83">
        <f>L2010/( 0.5*Sheet1!$F$18/12)</f>
        <v>1146.332885</v>
      </c>
      <c r="N2010" s="83">
        <f t="shared" si="19"/>
        <v>0.3291222754</v>
      </c>
      <c r="O2010" s="83">
        <f t="shared" si="20"/>
        <v>708.1531712</v>
      </c>
      <c r="P2010" s="83">
        <f t="shared" si="21"/>
        <v>0.2033170173</v>
      </c>
      <c r="Q2010" s="83">
        <f t="shared" si="22"/>
        <v>1</v>
      </c>
      <c r="R2010" s="86">
        <f t="shared" si="31"/>
        <v>194.073975</v>
      </c>
      <c r="S2010" s="83" t="str">
        <f>min(R2010, offset(Sheet1!$K$9,B2010-1,0))</f>
        <v>#DIV/0!</v>
      </c>
      <c r="T2010" s="83">
        <f t="shared" si="30"/>
        <v>6889.144771</v>
      </c>
      <c r="U2010" s="83">
        <f t="shared" si="26"/>
        <v>0</v>
      </c>
      <c r="V2010" s="83" t="str">
        <f t="shared" si="27"/>
        <v>#DIV/0!</v>
      </c>
      <c r="W2010" s="83" t="str">
        <f t="shared" si="28"/>
        <v>#DIV/0!</v>
      </c>
    </row>
    <row r="2011" ht="12.75" customHeight="1">
      <c r="A2011" s="83">
        <f t="shared" si="29"/>
        <v>40.78</v>
      </c>
      <c r="B2011" s="83">
        <f>IF( ISERROR( MATCH(R2010,Sheet1!$K$9:$K$13,1) ), 1,  MATCH(R2010,Sheet1!$K$9:$K$13,1)+1)</f>
        <v>4</v>
      </c>
      <c r="C2011" s="94">
        <f>IF( ISERROR( MATCH(D2011,Sheet1!$B$25:$B$42) ), 1, MATCH(D2011,Sheet1!$B$25:$B$42))</f>
        <v>13</v>
      </c>
      <c r="D2011" s="83">
        <f>if(U2011, OFFSET(Sheet1!$P$9, 2*B2010-1, 0),T2010)</f>
        <v>6889.144771</v>
      </c>
      <c r="E2011" s="100">
        <f t="array" ref="E2011">index(Sheet1!$C$25:$H$42, C2011,B2011)</f>
        <v>183.1113845</v>
      </c>
      <c r="F2011" s="100">
        <f t="array" ref="F2011">index(Sheet1!$C$25:$H$42, C2011+1,B2011)</f>
        <v>197.1968757</v>
      </c>
      <c r="G2011" s="94">
        <f t="array" ref="G2011">index(Sheet1!$B$25:$B$42, C2011,1)</f>
        <v>6500</v>
      </c>
      <c r="H2011" s="94">
        <f t="array" ref="H2011">index(Sheet1!$B$25:$B$42, C2011+1,1)</f>
        <v>7000</v>
      </c>
      <c r="I2011" s="100">
        <f t="shared" si="17"/>
        <v>194.073975</v>
      </c>
      <c r="J2011" s="100">
        <f t="array" ref="J2011">index(Sheet1!$F$47:$K$64, C2011,B2011)</f>
        <v>1289.79864</v>
      </c>
      <c r="K2011" s="100">
        <f t="array" ref="K2011">index(Sheet1!$F$47:$K$64, C2011+1,B2011)</f>
        <v>1168.21926</v>
      </c>
      <c r="L2011" s="102">
        <f t="shared" si="18"/>
        <v>1195.17468</v>
      </c>
      <c r="M2011" s="83">
        <f>L2011/( 0.5*Sheet1!$F$18/12)</f>
        <v>1146.104271</v>
      </c>
      <c r="N2011" s="83">
        <f t="shared" si="19"/>
        <v>0.3290566382</v>
      </c>
      <c r="O2011" s="83">
        <f t="shared" si="20"/>
        <v>708.3547783</v>
      </c>
      <c r="P2011" s="83">
        <f t="shared" si="21"/>
        <v>0.2033749005</v>
      </c>
      <c r="Q2011" s="83">
        <f t="shared" si="22"/>
        <v>1</v>
      </c>
      <c r="R2011" s="86">
        <f t="shared" si="31"/>
        <v>194.1015678</v>
      </c>
      <c r="S2011" s="83" t="str">
        <f>min(R2011, offset(Sheet1!$K$9,B2011-1,0))</f>
        <v>#DIV/0!</v>
      </c>
      <c r="T2011" s="83">
        <f t="shared" si="30"/>
        <v>6890.124249</v>
      </c>
      <c r="U2011" s="83">
        <f t="shared" si="26"/>
        <v>0</v>
      </c>
      <c r="V2011" s="83" t="str">
        <f t="shared" si="27"/>
        <v>#DIV/0!</v>
      </c>
      <c r="W2011" s="83" t="str">
        <f t="shared" si="28"/>
        <v>#DIV/0!</v>
      </c>
    </row>
    <row r="2012" ht="12.75" customHeight="1">
      <c r="A2012" s="83">
        <f t="shared" si="29"/>
        <v>40.8</v>
      </c>
      <c r="B2012" s="83">
        <f>IF( ISERROR( MATCH(R2011,Sheet1!$K$9:$K$13,1) ), 1,  MATCH(R2011,Sheet1!$K$9:$K$13,1)+1)</f>
        <v>4</v>
      </c>
      <c r="C2012" s="94">
        <f>IF( ISERROR( MATCH(D2012,Sheet1!$B$25:$B$42) ), 1, MATCH(D2012,Sheet1!$B$25:$B$42))</f>
        <v>13</v>
      </c>
      <c r="D2012" s="83">
        <f>if(U2012, OFFSET(Sheet1!$P$9, 2*B2011-1, 0),T2011)</f>
        <v>6890.124249</v>
      </c>
      <c r="E2012" s="100">
        <f t="array" ref="E2012">index(Sheet1!$C$25:$H$42, C2012,B2012)</f>
        <v>183.1113845</v>
      </c>
      <c r="F2012" s="100">
        <f t="array" ref="F2012">index(Sheet1!$C$25:$H$42, C2012+1,B2012)</f>
        <v>197.1968757</v>
      </c>
      <c r="G2012" s="94">
        <f t="array" ref="G2012">index(Sheet1!$B$25:$B$42, C2012,1)</f>
        <v>6500</v>
      </c>
      <c r="H2012" s="94">
        <f t="array" ref="H2012">index(Sheet1!$B$25:$B$42, C2012+1,1)</f>
        <v>7000</v>
      </c>
      <c r="I2012" s="100">
        <f t="shared" si="17"/>
        <v>194.1015678</v>
      </c>
      <c r="J2012" s="100">
        <f t="array" ref="J2012">index(Sheet1!$F$47:$K$64, C2012,B2012)</f>
        <v>1289.79864</v>
      </c>
      <c r="K2012" s="100">
        <f t="array" ref="K2012">index(Sheet1!$F$47:$K$64, C2012+1,B2012)</f>
        <v>1168.21926</v>
      </c>
      <c r="L2012" s="102">
        <f t="shared" si="18"/>
        <v>1194.936511</v>
      </c>
      <c r="M2012" s="83">
        <f>L2012/( 0.5*Sheet1!$F$18/12)</f>
        <v>1145.875881</v>
      </c>
      <c r="N2012" s="83">
        <f t="shared" si="19"/>
        <v>0.3289910654</v>
      </c>
      <c r="O2012" s="83">
        <f t="shared" si="20"/>
        <v>708.5562161</v>
      </c>
      <c r="P2012" s="83">
        <f t="shared" si="21"/>
        <v>0.203432735</v>
      </c>
      <c r="Q2012" s="83">
        <f t="shared" si="22"/>
        <v>1</v>
      </c>
      <c r="R2012" s="86">
        <f t="shared" si="31"/>
        <v>194.1291336</v>
      </c>
      <c r="S2012" s="83" t="str">
        <f>min(R2012, offset(Sheet1!$K$9,B2012-1,0))</f>
        <v>#DIV/0!</v>
      </c>
      <c r="T2012" s="83">
        <f t="shared" si="30"/>
        <v>6891.102765</v>
      </c>
      <c r="U2012" s="83">
        <f t="shared" si="26"/>
        <v>0</v>
      </c>
      <c r="V2012" s="83" t="str">
        <f t="shared" si="27"/>
        <v>#DIV/0!</v>
      </c>
      <c r="W2012" s="83" t="str">
        <f t="shared" si="28"/>
        <v>#DIV/0!</v>
      </c>
    </row>
    <row r="2013" ht="12.75" customHeight="1">
      <c r="A2013" s="83">
        <f t="shared" si="29"/>
        <v>40.82</v>
      </c>
      <c r="B2013" s="83">
        <f>IF( ISERROR( MATCH(R2012,Sheet1!$K$9:$K$13,1) ), 1,  MATCH(R2012,Sheet1!$K$9:$K$13,1)+1)</f>
        <v>4</v>
      </c>
      <c r="C2013" s="94">
        <f>IF( ISERROR( MATCH(D2013,Sheet1!$B$25:$B$42) ), 1, MATCH(D2013,Sheet1!$B$25:$B$42))</f>
        <v>13</v>
      </c>
      <c r="D2013" s="83">
        <f>if(U2013, OFFSET(Sheet1!$P$9, 2*B2012-1, 0),T2012)</f>
        <v>6891.102765</v>
      </c>
      <c r="E2013" s="100">
        <f t="array" ref="E2013">index(Sheet1!$C$25:$H$42, C2013,B2013)</f>
        <v>183.1113845</v>
      </c>
      <c r="F2013" s="100">
        <f t="array" ref="F2013">index(Sheet1!$C$25:$H$42, C2013+1,B2013)</f>
        <v>197.1968757</v>
      </c>
      <c r="G2013" s="94">
        <f t="array" ref="G2013">index(Sheet1!$B$25:$B$42, C2013,1)</f>
        <v>6500</v>
      </c>
      <c r="H2013" s="94">
        <f t="array" ref="H2013">index(Sheet1!$B$25:$B$42, C2013+1,1)</f>
        <v>7000</v>
      </c>
      <c r="I2013" s="100">
        <f t="shared" si="17"/>
        <v>194.1291336</v>
      </c>
      <c r="J2013" s="100">
        <f t="array" ref="J2013">index(Sheet1!$F$47:$K$64, C2013,B2013)</f>
        <v>1289.79864</v>
      </c>
      <c r="K2013" s="100">
        <f t="array" ref="K2013">index(Sheet1!$F$47:$K$64, C2013+1,B2013)</f>
        <v>1168.21926</v>
      </c>
      <c r="L2013" s="102">
        <f t="shared" si="18"/>
        <v>1194.698577</v>
      </c>
      <c r="M2013" s="83">
        <f>L2013/( 0.5*Sheet1!$F$18/12)</f>
        <v>1145.647715</v>
      </c>
      <c r="N2013" s="83">
        <f t="shared" si="19"/>
        <v>0.3289255569</v>
      </c>
      <c r="O2013" s="83">
        <f t="shared" si="20"/>
        <v>708.7574847</v>
      </c>
      <c r="P2013" s="83">
        <f t="shared" si="21"/>
        <v>0.203490521</v>
      </c>
      <c r="Q2013" s="83">
        <f t="shared" si="22"/>
        <v>1</v>
      </c>
      <c r="R2013" s="86">
        <f t="shared" si="31"/>
        <v>194.1566723</v>
      </c>
      <c r="S2013" s="83" t="str">
        <f>min(R2013, offset(Sheet1!$K$9,B2013-1,0))</f>
        <v>#DIV/0!</v>
      </c>
      <c r="T2013" s="83">
        <f t="shared" si="30"/>
        <v>6892.08032</v>
      </c>
      <c r="U2013" s="83">
        <f t="shared" si="26"/>
        <v>0</v>
      </c>
      <c r="V2013" s="83" t="str">
        <f t="shared" si="27"/>
        <v>#DIV/0!</v>
      </c>
      <c r="W2013" s="83" t="str">
        <f t="shared" si="28"/>
        <v>#DIV/0!</v>
      </c>
    </row>
    <row r="2014" ht="12.75" customHeight="1">
      <c r="A2014" s="83">
        <f t="shared" si="29"/>
        <v>40.84</v>
      </c>
      <c r="B2014" s="83">
        <f>IF( ISERROR( MATCH(R2013,Sheet1!$K$9:$K$13,1) ), 1,  MATCH(R2013,Sheet1!$K$9:$K$13,1)+1)</f>
        <v>4</v>
      </c>
      <c r="C2014" s="94">
        <f>IF( ISERROR( MATCH(D2014,Sheet1!$B$25:$B$42) ), 1, MATCH(D2014,Sheet1!$B$25:$B$42))</f>
        <v>13</v>
      </c>
      <c r="D2014" s="83">
        <f>if(U2014, OFFSET(Sheet1!$P$9, 2*B2013-1, 0),T2013)</f>
        <v>6892.08032</v>
      </c>
      <c r="E2014" s="100">
        <f t="array" ref="E2014">index(Sheet1!$C$25:$H$42, C2014,B2014)</f>
        <v>183.1113845</v>
      </c>
      <c r="F2014" s="100">
        <f t="array" ref="F2014">index(Sheet1!$C$25:$H$42, C2014+1,B2014)</f>
        <v>197.1968757</v>
      </c>
      <c r="G2014" s="94">
        <f t="array" ref="G2014">index(Sheet1!$B$25:$B$42, C2014,1)</f>
        <v>6500</v>
      </c>
      <c r="H2014" s="94">
        <f t="array" ref="H2014">index(Sheet1!$B$25:$B$42, C2014+1,1)</f>
        <v>7000</v>
      </c>
      <c r="I2014" s="100">
        <f t="shared" si="17"/>
        <v>194.1566723</v>
      </c>
      <c r="J2014" s="100">
        <f t="array" ref="J2014">index(Sheet1!$F$47:$K$64, C2014,B2014)</f>
        <v>1289.79864</v>
      </c>
      <c r="K2014" s="100">
        <f t="array" ref="K2014">index(Sheet1!$F$47:$K$64, C2014+1,B2014)</f>
        <v>1168.21926</v>
      </c>
      <c r="L2014" s="102">
        <f t="shared" si="18"/>
        <v>1194.460875</v>
      </c>
      <c r="M2014" s="83">
        <f>L2014/( 0.5*Sheet1!$F$18/12)</f>
        <v>1145.419773</v>
      </c>
      <c r="N2014" s="83">
        <f t="shared" si="19"/>
        <v>0.3288601128</v>
      </c>
      <c r="O2014" s="83">
        <f t="shared" si="20"/>
        <v>708.9585843</v>
      </c>
      <c r="P2014" s="83">
        <f t="shared" si="21"/>
        <v>0.2035482585</v>
      </c>
      <c r="Q2014" s="83">
        <f t="shared" si="22"/>
        <v>1</v>
      </c>
      <c r="R2014" s="86">
        <f t="shared" si="31"/>
        <v>194.1841839</v>
      </c>
      <c r="S2014" s="83" t="str">
        <f>min(R2014, offset(Sheet1!$K$9,B2014-1,0))</f>
        <v>#DIV/0!</v>
      </c>
      <c r="T2014" s="83">
        <f t="shared" si="30"/>
        <v>6893.056916</v>
      </c>
      <c r="U2014" s="83">
        <f t="shared" si="26"/>
        <v>0</v>
      </c>
      <c r="V2014" s="83" t="str">
        <f t="shared" si="27"/>
        <v>#DIV/0!</v>
      </c>
      <c r="W2014" s="83" t="str">
        <f t="shared" si="28"/>
        <v>#DIV/0!</v>
      </c>
    </row>
    <row r="2015" ht="12.75" customHeight="1">
      <c r="C2015" s="94"/>
      <c r="E2015" s="94"/>
      <c r="F2015" s="94"/>
      <c r="G2015" s="94"/>
      <c r="H2015" s="94"/>
      <c r="I2015" s="94"/>
      <c r="J2015" s="94"/>
      <c r="K2015" s="94"/>
      <c r="L2015" s="97"/>
    </row>
    <row r="2016" ht="12.75" customHeight="1">
      <c r="C2016" s="94"/>
      <c r="E2016" s="94"/>
      <c r="F2016" s="94"/>
      <c r="G2016" s="94"/>
      <c r="H2016" s="94"/>
      <c r="I2016" s="94"/>
      <c r="J2016" s="94"/>
      <c r="K2016" s="94"/>
      <c r="L2016" s="97"/>
    </row>
    <row r="2017" ht="12.75" customHeight="1">
      <c r="C2017" s="94"/>
      <c r="E2017" s="94"/>
      <c r="F2017" s="94"/>
      <c r="G2017" s="94"/>
      <c r="H2017" s="94"/>
      <c r="I2017" s="94"/>
      <c r="J2017" s="94"/>
      <c r="K2017" s="94"/>
      <c r="L2017" s="97"/>
    </row>
    <row r="2018" ht="12.75" customHeight="1">
      <c r="C2018" s="94"/>
      <c r="E2018" s="94"/>
      <c r="F2018" s="94"/>
      <c r="G2018" s="94"/>
      <c r="H2018" s="94"/>
      <c r="I2018" s="94"/>
      <c r="J2018" s="94"/>
      <c r="K2018" s="94"/>
      <c r="L2018" s="97"/>
    </row>
    <row r="2019" ht="12.75" customHeight="1">
      <c r="C2019" s="94"/>
      <c r="E2019" s="94"/>
      <c r="F2019" s="94"/>
      <c r="G2019" s="94"/>
      <c r="H2019" s="94"/>
      <c r="I2019" s="94"/>
      <c r="J2019" s="94"/>
      <c r="K2019" s="94"/>
      <c r="L2019" s="97"/>
    </row>
    <row r="2020" ht="12.75" customHeight="1">
      <c r="C2020" s="94"/>
      <c r="E2020" s="94"/>
      <c r="F2020" s="94"/>
      <c r="G2020" s="94"/>
      <c r="H2020" s="94"/>
      <c r="I2020" s="94"/>
      <c r="J2020" s="94"/>
      <c r="K2020" s="94"/>
      <c r="L2020" s="97"/>
    </row>
    <row r="2021" ht="12.75" customHeight="1">
      <c r="C2021" s="94"/>
      <c r="E2021" s="94"/>
      <c r="F2021" s="94"/>
      <c r="G2021" s="94"/>
      <c r="H2021" s="94"/>
      <c r="I2021" s="94"/>
      <c r="J2021" s="94"/>
      <c r="K2021" s="94"/>
      <c r="L2021" s="97"/>
    </row>
    <row r="2022" ht="12.75" customHeight="1">
      <c r="C2022" s="94"/>
      <c r="E2022" s="94"/>
      <c r="F2022" s="94"/>
      <c r="G2022" s="94"/>
      <c r="H2022" s="94"/>
      <c r="I2022" s="94"/>
      <c r="J2022" s="94"/>
      <c r="K2022" s="94"/>
      <c r="L2022" s="97"/>
    </row>
    <row r="2023" ht="12.75" customHeight="1">
      <c r="C2023" s="94"/>
      <c r="E2023" s="94"/>
      <c r="F2023" s="94"/>
      <c r="G2023" s="94"/>
      <c r="H2023" s="94"/>
      <c r="I2023" s="94"/>
      <c r="J2023" s="94"/>
      <c r="K2023" s="94"/>
      <c r="L2023" s="97"/>
    </row>
    <row r="2024" ht="12.75" customHeight="1">
      <c r="C2024" s="94"/>
      <c r="E2024" s="94"/>
      <c r="F2024" s="94"/>
      <c r="G2024" s="94"/>
      <c r="H2024" s="94"/>
      <c r="I2024" s="94"/>
      <c r="J2024" s="94"/>
      <c r="K2024" s="94"/>
      <c r="L2024" s="97"/>
    </row>
    <row r="2025" ht="12.75" customHeight="1">
      <c r="C2025" s="94"/>
      <c r="E2025" s="94"/>
      <c r="F2025" s="94"/>
      <c r="G2025" s="94"/>
      <c r="H2025" s="94"/>
      <c r="I2025" s="94"/>
      <c r="J2025" s="94"/>
      <c r="K2025" s="94"/>
      <c r="L2025" s="97"/>
    </row>
    <row r="2026" ht="12.75" customHeight="1">
      <c r="C2026" s="94"/>
      <c r="E2026" s="94"/>
      <c r="F2026" s="94"/>
      <c r="G2026" s="94"/>
      <c r="H2026" s="94"/>
      <c r="I2026" s="94"/>
      <c r="J2026" s="94"/>
      <c r="K2026" s="94"/>
      <c r="L2026" s="97"/>
    </row>
    <row r="2027" ht="12.75" customHeight="1">
      <c r="C2027" s="94"/>
      <c r="E2027" s="94"/>
      <c r="F2027" s="94"/>
      <c r="G2027" s="94"/>
      <c r="H2027" s="94"/>
      <c r="I2027" s="94"/>
      <c r="J2027" s="94"/>
      <c r="K2027" s="94"/>
      <c r="L2027" s="97"/>
    </row>
    <row r="2028" ht="12.75" customHeight="1">
      <c r="C2028" s="94"/>
      <c r="E2028" s="94"/>
      <c r="F2028" s="94"/>
      <c r="G2028" s="94"/>
      <c r="H2028" s="94"/>
      <c r="I2028" s="94"/>
      <c r="J2028" s="94"/>
      <c r="K2028" s="94"/>
      <c r="L2028" s="97"/>
    </row>
    <row r="2029" ht="12.75" customHeight="1">
      <c r="C2029" s="94"/>
      <c r="E2029" s="94"/>
      <c r="F2029" s="94"/>
      <c r="G2029" s="94"/>
      <c r="H2029" s="94"/>
      <c r="I2029" s="94"/>
      <c r="J2029" s="94"/>
      <c r="K2029" s="94"/>
      <c r="L2029" s="97"/>
    </row>
    <row r="2030" ht="12.75" customHeight="1">
      <c r="C2030" s="94"/>
      <c r="E2030" s="94"/>
      <c r="F2030" s="94"/>
      <c r="G2030" s="94"/>
      <c r="H2030" s="94"/>
      <c r="I2030" s="94"/>
      <c r="J2030" s="94"/>
      <c r="K2030" s="94"/>
      <c r="L2030" s="97"/>
    </row>
    <row r="2031" ht="12.75" customHeight="1">
      <c r="C2031" s="94"/>
      <c r="E2031" s="94"/>
      <c r="F2031" s="94"/>
      <c r="G2031" s="94"/>
      <c r="H2031" s="94"/>
      <c r="I2031" s="94"/>
      <c r="J2031" s="94"/>
      <c r="K2031" s="94"/>
      <c r="L2031" s="97"/>
    </row>
    <row r="2032" ht="12.75" customHeight="1">
      <c r="C2032" s="94"/>
      <c r="E2032" s="94"/>
      <c r="F2032" s="94"/>
      <c r="G2032" s="94"/>
      <c r="H2032" s="94"/>
      <c r="I2032" s="94"/>
      <c r="J2032" s="94"/>
      <c r="K2032" s="94"/>
      <c r="L2032" s="97"/>
    </row>
    <row r="2033" ht="12.75" customHeight="1">
      <c r="C2033" s="94"/>
      <c r="E2033" s="94"/>
      <c r="F2033" s="94"/>
      <c r="G2033" s="94"/>
      <c r="H2033" s="94"/>
      <c r="I2033" s="94"/>
      <c r="J2033" s="94"/>
      <c r="K2033" s="94"/>
      <c r="L2033" s="97"/>
    </row>
    <row r="2034" ht="12.75" customHeight="1">
      <c r="C2034" s="94"/>
      <c r="E2034" s="94"/>
      <c r="F2034" s="94"/>
      <c r="G2034" s="94"/>
      <c r="H2034" s="94"/>
      <c r="I2034" s="94"/>
      <c r="J2034" s="94"/>
      <c r="K2034" s="94"/>
      <c r="L2034" s="97"/>
    </row>
    <row r="2035" ht="12.75" customHeight="1">
      <c r="C2035" s="94"/>
      <c r="E2035" s="94"/>
      <c r="F2035" s="94"/>
      <c r="G2035" s="94"/>
      <c r="H2035" s="94"/>
      <c r="I2035" s="94"/>
      <c r="J2035" s="94"/>
      <c r="K2035" s="94"/>
      <c r="L2035" s="97"/>
    </row>
    <row r="2036" ht="12.75" customHeight="1">
      <c r="C2036" s="94"/>
      <c r="E2036" s="94"/>
      <c r="F2036" s="94"/>
      <c r="G2036" s="94"/>
      <c r="H2036" s="94"/>
      <c r="I2036" s="94"/>
      <c r="J2036" s="94"/>
      <c r="K2036" s="94"/>
      <c r="L2036" s="97"/>
    </row>
    <row r="2037" ht="12.75" customHeight="1">
      <c r="C2037" s="94"/>
      <c r="E2037" s="94"/>
      <c r="F2037" s="94"/>
      <c r="G2037" s="94"/>
      <c r="H2037" s="94"/>
      <c r="I2037" s="94"/>
      <c r="J2037" s="94"/>
      <c r="K2037" s="94"/>
      <c r="L2037" s="97"/>
    </row>
    <row r="2038" ht="12.75" customHeight="1">
      <c r="C2038" s="94"/>
      <c r="E2038" s="94"/>
      <c r="F2038" s="94"/>
      <c r="G2038" s="94"/>
      <c r="H2038" s="94"/>
      <c r="I2038" s="94"/>
      <c r="J2038" s="94"/>
      <c r="K2038" s="94"/>
      <c r="L2038" s="97"/>
    </row>
    <row r="2039" ht="12.75" customHeight="1">
      <c r="C2039" s="94"/>
      <c r="E2039" s="94"/>
      <c r="F2039" s="94"/>
      <c r="G2039" s="94"/>
      <c r="H2039" s="94"/>
      <c r="I2039" s="94"/>
      <c r="J2039" s="94"/>
      <c r="K2039" s="94"/>
      <c r="L2039" s="97"/>
    </row>
    <row r="2040" ht="12.75" customHeight="1">
      <c r="C2040" s="94"/>
      <c r="E2040" s="94"/>
      <c r="F2040" s="94"/>
      <c r="G2040" s="94"/>
      <c r="H2040" s="94"/>
      <c r="I2040" s="94"/>
      <c r="J2040" s="94"/>
      <c r="K2040" s="94"/>
      <c r="L2040" s="97"/>
    </row>
    <row r="2041" ht="12.75" customHeight="1">
      <c r="C2041" s="94"/>
      <c r="E2041" s="94"/>
      <c r="F2041" s="94"/>
      <c r="G2041" s="94"/>
      <c r="H2041" s="94"/>
      <c r="I2041" s="94"/>
      <c r="J2041" s="94"/>
      <c r="K2041" s="94"/>
      <c r="L2041" s="97"/>
    </row>
    <row r="2042" ht="12.75" customHeight="1">
      <c r="C2042" s="94"/>
      <c r="E2042" s="94"/>
      <c r="F2042" s="94"/>
      <c r="G2042" s="94"/>
      <c r="H2042" s="94"/>
      <c r="I2042" s="94"/>
      <c r="J2042" s="94"/>
      <c r="K2042" s="94"/>
      <c r="L2042" s="97"/>
    </row>
    <row r="2043" ht="12.75" customHeight="1">
      <c r="C2043" s="94"/>
      <c r="E2043" s="94"/>
      <c r="F2043" s="94"/>
      <c r="G2043" s="94"/>
      <c r="H2043" s="94"/>
      <c r="I2043" s="94"/>
      <c r="J2043" s="94"/>
      <c r="K2043" s="94"/>
      <c r="L2043" s="97"/>
    </row>
    <row r="2044" ht="12.75" customHeight="1">
      <c r="C2044" s="94"/>
      <c r="E2044" s="94"/>
      <c r="F2044" s="94"/>
      <c r="G2044" s="94"/>
      <c r="H2044" s="94"/>
      <c r="I2044" s="94"/>
      <c r="J2044" s="94"/>
      <c r="K2044" s="94"/>
      <c r="L2044" s="97"/>
    </row>
    <row r="2045" ht="12.75" customHeight="1">
      <c r="C2045" s="94"/>
      <c r="E2045" s="94"/>
      <c r="F2045" s="94"/>
      <c r="G2045" s="94"/>
      <c r="H2045" s="94"/>
      <c r="I2045" s="94"/>
      <c r="J2045" s="94"/>
      <c r="K2045" s="94"/>
      <c r="L2045" s="97"/>
    </row>
    <row r="2046" ht="12.75" customHeight="1">
      <c r="C2046" s="94"/>
      <c r="E2046" s="94"/>
      <c r="F2046" s="94"/>
      <c r="G2046" s="94"/>
      <c r="H2046" s="94"/>
      <c r="I2046" s="94"/>
      <c r="J2046" s="94"/>
      <c r="K2046" s="94"/>
      <c r="L2046" s="97"/>
    </row>
    <row r="2047" ht="12.75" customHeight="1">
      <c r="C2047" s="94"/>
      <c r="E2047" s="94"/>
      <c r="F2047" s="94"/>
      <c r="G2047" s="94"/>
      <c r="H2047" s="94"/>
      <c r="I2047" s="94"/>
      <c r="J2047" s="94"/>
      <c r="K2047" s="94"/>
      <c r="L2047" s="97"/>
    </row>
    <row r="2048" ht="12.75" customHeight="1">
      <c r="C2048" s="94"/>
      <c r="E2048" s="94"/>
      <c r="F2048" s="94"/>
      <c r="G2048" s="94"/>
      <c r="H2048" s="94"/>
      <c r="I2048" s="94"/>
      <c r="J2048" s="94"/>
      <c r="K2048" s="94"/>
      <c r="L2048" s="97"/>
    </row>
    <row r="2049" ht="12.75" customHeight="1">
      <c r="C2049" s="94"/>
      <c r="E2049" s="94"/>
      <c r="F2049" s="94"/>
      <c r="G2049" s="94"/>
      <c r="H2049" s="94"/>
      <c r="I2049" s="94"/>
      <c r="J2049" s="94"/>
      <c r="K2049" s="94"/>
      <c r="L2049" s="97"/>
    </row>
    <row r="2050" ht="12.75" customHeight="1">
      <c r="C2050" s="94"/>
      <c r="E2050" s="94"/>
      <c r="F2050" s="94"/>
      <c r="G2050" s="94"/>
      <c r="H2050" s="94"/>
      <c r="I2050" s="94"/>
      <c r="J2050" s="94"/>
      <c r="K2050" s="94"/>
      <c r="L2050" s="97"/>
    </row>
    <row r="2051" ht="12.75" customHeight="1">
      <c r="C2051" s="94"/>
      <c r="E2051" s="94"/>
      <c r="F2051" s="94"/>
      <c r="G2051" s="94"/>
      <c r="H2051" s="94"/>
      <c r="I2051" s="94"/>
      <c r="J2051" s="94"/>
      <c r="K2051" s="94"/>
      <c r="L2051" s="97"/>
    </row>
    <row r="2052" ht="12.75" customHeight="1">
      <c r="C2052" s="94"/>
      <c r="E2052" s="94"/>
      <c r="F2052" s="94"/>
      <c r="G2052" s="94"/>
      <c r="H2052" s="94"/>
      <c r="I2052" s="94"/>
      <c r="J2052" s="94"/>
      <c r="K2052" s="94"/>
      <c r="L2052" s="97"/>
    </row>
    <row r="2053" ht="12.75" customHeight="1">
      <c r="C2053" s="94"/>
      <c r="E2053" s="94"/>
      <c r="F2053" s="94"/>
      <c r="G2053" s="94"/>
      <c r="H2053" s="94"/>
      <c r="I2053" s="94"/>
      <c r="J2053" s="94"/>
      <c r="K2053" s="94"/>
      <c r="L2053" s="97"/>
    </row>
    <row r="2054" ht="12.75" customHeight="1">
      <c r="C2054" s="94"/>
      <c r="E2054" s="94"/>
      <c r="F2054" s="94"/>
      <c r="G2054" s="94"/>
      <c r="H2054" s="94"/>
      <c r="I2054" s="94"/>
      <c r="J2054" s="94"/>
      <c r="K2054" s="94"/>
      <c r="L2054" s="97"/>
    </row>
    <row r="2055" ht="12.75" customHeight="1">
      <c r="C2055" s="94"/>
      <c r="E2055" s="94"/>
      <c r="F2055" s="94"/>
      <c r="G2055" s="94"/>
      <c r="H2055" s="94"/>
      <c r="I2055" s="94"/>
      <c r="J2055" s="94"/>
      <c r="K2055" s="94"/>
      <c r="L2055" s="97"/>
    </row>
    <row r="2056" ht="12.75" customHeight="1">
      <c r="C2056" s="94"/>
      <c r="E2056" s="94"/>
      <c r="F2056" s="94"/>
      <c r="G2056" s="94"/>
      <c r="H2056" s="94"/>
      <c r="I2056" s="94"/>
      <c r="J2056" s="94"/>
      <c r="K2056" s="94"/>
      <c r="L2056" s="97"/>
    </row>
    <row r="2057" ht="12.75" customHeight="1">
      <c r="C2057" s="94"/>
      <c r="E2057" s="94"/>
      <c r="F2057" s="94"/>
      <c r="G2057" s="94"/>
      <c r="H2057" s="94"/>
      <c r="I2057" s="94"/>
      <c r="J2057" s="94"/>
      <c r="K2057" s="94"/>
      <c r="L2057" s="97"/>
    </row>
    <row r="2058" ht="12.75" customHeight="1">
      <c r="C2058" s="94"/>
      <c r="E2058" s="94"/>
      <c r="F2058" s="94"/>
      <c r="G2058" s="94"/>
      <c r="H2058" s="94"/>
      <c r="I2058" s="94"/>
      <c r="J2058" s="94"/>
      <c r="K2058" s="94"/>
      <c r="L2058" s="97"/>
    </row>
    <row r="2059" ht="12.75" customHeight="1">
      <c r="C2059" s="94"/>
      <c r="E2059" s="94"/>
      <c r="F2059" s="94"/>
      <c r="G2059" s="94"/>
      <c r="H2059" s="94"/>
      <c r="I2059" s="94"/>
      <c r="J2059" s="94"/>
      <c r="K2059" s="94"/>
      <c r="L2059" s="97"/>
    </row>
    <row r="2060" ht="12.75" customHeight="1">
      <c r="C2060" s="94"/>
      <c r="E2060" s="94"/>
      <c r="F2060" s="94"/>
      <c r="G2060" s="94"/>
      <c r="H2060" s="94"/>
      <c r="I2060" s="94"/>
      <c r="J2060" s="94"/>
      <c r="K2060" s="94"/>
      <c r="L2060" s="97"/>
    </row>
    <row r="2061" ht="12.75" customHeight="1">
      <c r="C2061" s="94"/>
      <c r="E2061" s="94"/>
      <c r="F2061" s="94"/>
      <c r="G2061" s="94"/>
      <c r="H2061" s="94"/>
      <c r="I2061" s="94"/>
      <c r="J2061" s="94"/>
      <c r="K2061" s="94"/>
      <c r="L2061" s="97"/>
    </row>
    <row r="2062" ht="12.75" customHeight="1">
      <c r="C2062" s="94"/>
      <c r="E2062" s="94"/>
      <c r="F2062" s="94"/>
      <c r="G2062" s="94"/>
      <c r="H2062" s="94"/>
      <c r="I2062" s="94"/>
      <c r="J2062" s="94"/>
      <c r="K2062" s="94"/>
      <c r="L2062" s="97"/>
    </row>
    <row r="2063" ht="12.75" customHeight="1">
      <c r="C2063" s="94"/>
      <c r="E2063" s="94"/>
      <c r="F2063" s="94"/>
      <c r="G2063" s="94"/>
      <c r="H2063" s="94"/>
      <c r="I2063" s="94"/>
      <c r="J2063" s="94"/>
      <c r="K2063" s="94"/>
      <c r="L2063" s="97"/>
    </row>
    <row r="2064" ht="12.75" customHeight="1">
      <c r="C2064" s="94"/>
      <c r="E2064" s="94"/>
      <c r="F2064" s="94"/>
      <c r="G2064" s="94"/>
      <c r="H2064" s="94"/>
      <c r="I2064" s="94"/>
      <c r="J2064" s="94"/>
      <c r="K2064" s="94"/>
      <c r="L2064" s="97"/>
    </row>
    <row r="2065" ht="12.75" customHeight="1">
      <c r="C2065" s="94"/>
      <c r="E2065" s="94"/>
      <c r="F2065" s="94"/>
      <c r="G2065" s="94"/>
      <c r="H2065" s="94"/>
      <c r="I2065" s="94"/>
      <c r="J2065" s="94"/>
      <c r="K2065" s="94"/>
      <c r="L2065" s="97"/>
    </row>
    <row r="2066" ht="12.75" customHeight="1">
      <c r="C2066" s="94"/>
      <c r="E2066" s="94"/>
      <c r="F2066" s="94"/>
      <c r="G2066" s="94"/>
      <c r="H2066" s="94"/>
      <c r="I2066" s="94"/>
      <c r="J2066" s="94"/>
      <c r="K2066" s="94"/>
      <c r="L2066" s="97"/>
    </row>
    <row r="2067" ht="12.75" customHeight="1">
      <c r="C2067" s="94"/>
      <c r="E2067" s="94"/>
      <c r="F2067" s="94"/>
      <c r="G2067" s="94"/>
      <c r="H2067" s="94"/>
      <c r="I2067" s="94"/>
      <c r="J2067" s="94"/>
      <c r="K2067" s="94"/>
      <c r="L2067" s="97"/>
    </row>
    <row r="2068" ht="12.75" customHeight="1">
      <c r="C2068" s="94"/>
      <c r="E2068" s="94"/>
      <c r="F2068" s="94"/>
      <c r="G2068" s="94"/>
      <c r="H2068" s="94"/>
      <c r="I2068" s="94"/>
      <c r="J2068" s="94"/>
      <c r="K2068" s="94"/>
      <c r="L2068" s="97"/>
    </row>
    <row r="2069" ht="12.75" customHeight="1">
      <c r="C2069" s="94"/>
      <c r="E2069" s="94"/>
      <c r="F2069" s="94"/>
      <c r="G2069" s="94"/>
      <c r="H2069" s="94"/>
      <c r="I2069" s="94"/>
      <c r="J2069" s="94"/>
      <c r="K2069" s="94"/>
      <c r="L2069" s="97"/>
    </row>
    <row r="2070" ht="12.75" customHeight="1">
      <c r="C2070" s="94"/>
      <c r="E2070" s="94"/>
      <c r="F2070" s="94"/>
      <c r="G2070" s="94"/>
      <c r="H2070" s="94"/>
      <c r="I2070" s="94"/>
      <c r="J2070" s="94"/>
      <c r="K2070" s="94"/>
      <c r="L2070" s="97"/>
    </row>
    <row r="2071" ht="12.75" customHeight="1">
      <c r="C2071" s="94"/>
      <c r="E2071" s="94"/>
      <c r="F2071" s="94"/>
      <c r="G2071" s="94"/>
      <c r="H2071" s="94"/>
      <c r="I2071" s="94"/>
      <c r="J2071" s="94"/>
      <c r="K2071" s="94"/>
      <c r="L2071" s="97"/>
    </row>
    <row r="2072" ht="12.75" customHeight="1">
      <c r="C2072" s="94"/>
      <c r="E2072" s="94"/>
      <c r="F2072" s="94"/>
      <c r="G2072" s="94"/>
      <c r="H2072" s="94"/>
      <c r="I2072" s="94"/>
      <c r="J2072" s="94"/>
      <c r="K2072" s="94"/>
      <c r="L2072" s="97"/>
    </row>
    <row r="2073" ht="12.75" customHeight="1">
      <c r="C2073" s="94"/>
      <c r="E2073" s="94"/>
      <c r="F2073" s="94"/>
      <c r="G2073" s="94"/>
      <c r="H2073" s="94"/>
      <c r="I2073" s="94"/>
      <c r="J2073" s="94"/>
      <c r="K2073" s="94"/>
      <c r="L2073" s="97"/>
    </row>
    <row r="2074" ht="12.75" customHeight="1">
      <c r="C2074" s="94"/>
      <c r="E2074" s="94"/>
      <c r="F2074" s="94"/>
      <c r="G2074" s="94"/>
      <c r="H2074" s="94"/>
      <c r="I2074" s="94"/>
      <c r="J2074" s="94"/>
      <c r="K2074" s="94"/>
      <c r="L2074" s="97"/>
    </row>
    <row r="2075" ht="12.75" customHeight="1">
      <c r="C2075" s="94"/>
      <c r="E2075" s="94"/>
      <c r="F2075" s="94"/>
      <c r="G2075" s="94"/>
      <c r="H2075" s="94"/>
      <c r="I2075" s="94"/>
      <c r="J2075" s="94"/>
      <c r="K2075" s="94"/>
      <c r="L2075" s="97"/>
    </row>
    <row r="2076" ht="12.75" customHeight="1">
      <c r="C2076" s="94"/>
      <c r="E2076" s="94"/>
      <c r="F2076" s="94"/>
      <c r="G2076" s="94"/>
      <c r="H2076" s="94"/>
      <c r="I2076" s="94"/>
      <c r="J2076" s="94"/>
      <c r="K2076" s="94"/>
      <c r="L2076" s="97"/>
    </row>
    <row r="2077" ht="12.75" customHeight="1">
      <c r="C2077" s="94"/>
      <c r="E2077" s="94"/>
      <c r="F2077" s="94"/>
      <c r="G2077" s="94"/>
      <c r="H2077" s="94"/>
      <c r="I2077" s="94"/>
      <c r="J2077" s="94"/>
      <c r="K2077" s="94"/>
      <c r="L2077" s="97"/>
    </row>
    <row r="2078" ht="12.75" customHeight="1">
      <c r="C2078" s="94"/>
      <c r="E2078" s="94"/>
      <c r="F2078" s="94"/>
      <c r="G2078" s="94"/>
      <c r="H2078" s="94"/>
      <c r="I2078" s="94"/>
      <c r="J2078" s="94"/>
      <c r="K2078" s="94"/>
      <c r="L2078" s="97"/>
    </row>
    <row r="2079" ht="12.75" customHeight="1">
      <c r="C2079" s="94"/>
      <c r="E2079" s="94"/>
      <c r="F2079" s="94"/>
      <c r="G2079" s="94"/>
      <c r="H2079" s="94"/>
      <c r="I2079" s="94"/>
      <c r="J2079" s="94"/>
      <c r="K2079" s="94"/>
      <c r="L2079" s="97"/>
    </row>
    <row r="2080" ht="12.75" customHeight="1">
      <c r="C2080" s="94"/>
      <c r="E2080" s="94"/>
      <c r="F2080" s="94"/>
      <c r="G2080" s="94"/>
      <c r="H2080" s="94"/>
      <c r="I2080" s="94"/>
      <c r="J2080" s="94"/>
      <c r="K2080" s="94"/>
      <c r="L2080" s="97"/>
    </row>
    <row r="2081" ht="12.75" customHeight="1">
      <c r="C2081" s="94"/>
      <c r="E2081" s="94"/>
      <c r="F2081" s="94"/>
      <c r="G2081" s="94"/>
      <c r="H2081" s="94"/>
      <c r="I2081" s="94"/>
      <c r="J2081" s="94"/>
      <c r="K2081" s="94"/>
      <c r="L2081" s="97"/>
    </row>
    <row r="2082" ht="12.75" customHeight="1">
      <c r="C2082" s="94"/>
      <c r="E2082" s="94"/>
      <c r="F2082" s="94"/>
      <c r="G2082" s="94"/>
      <c r="H2082" s="94"/>
      <c r="I2082" s="94"/>
      <c r="J2082" s="94"/>
      <c r="K2082" s="94"/>
      <c r="L2082" s="97"/>
    </row>
    <row r="2083" ht="12.75" customHeight="1">
      <c r="C2083" s="94"/>
      <c r="E2083" s="94"/>
      <c r="F2083" s="94"/>
      <c r="G2083" s="94"/>
      <c r="H2083" s="94"/>
      <c r="I2083" s="94"/>
      <c r="J2083" s="94"/>
      <c r="K2083" s="94"/>
      <c r="L2083" s="97"/>
    </row>
    <row r="2084" ht="12.75" customHeight="1">
      <c r="C2084" s="94"/>
      <c r="E2084" s="94"/>
      <c r="F2084" s="94"/>
      <c r="G2084" s="94"/>
      <c r="H2084" s="94"/>
      <c r="I2084" s="94"/>
      <c r="J2084" s="94"/>
      <c r="K2084" s="94"/>
      <c r="L2084" s="97"/>
    </row>
    <row r="2085" ht="12.75" customHeight="1">
      <c r="C2085" s="94"/>
      <c r="E2085" s="94"/>
      <c r="F2085" s="94"/>
      <c r="G2085" s="94"/>
      <c r="H2085" s="94"/>
      <c r="I2085" s="94"/>
      <c r="J2085" s="94"/>
      <c r="K2085" s="94"/>
      <c r="L2085" s="97"/>
    </row>
    <row r="2086" ht="12.75" customHeight="1">
      <c r="C2086" s="94"/>
      <c r="E2086" s="94"/>
      <c r="F2086" s="94"/>
      <c r="G2086" s="94"/>
      <c r="H2086" s="94"/>
      <c r="I2086" s="94"/>
      <c r="J2086" s="94"/>
      <c r="K2086" s="94"/>
      <c r="L2086" s="97"/>
    </row>
    <row r="2087" ht="12.75" customHeight="1">
      <c r="C2087" s="94"/>
      <c r="E2087" s="94"/>
      <c r="F2087" s="94"/>
      <c r="G2087" s="94"/>
      <c r="H2087" s="94"/>
      <c r="I2087" s="94"/>
      <c r="J2087" s="94"/>
      <c r="K2087" s="94"/>
      <c r="L2087" s="97"/>
    </row>
    <row r="2088" ht="12.75" customHeight="1">
      <c r="C2088" s="94"/>
      <c r="E2088" s="94"/>
      <c r="F2088" s="94"/>
      <c r="G2088" s="94"/>
      <c r="H2088" s="94"/>
      <c r="I2088" s="94"/>
      <c r="J2088" s="94"/>
      <c r="K2088" s="94"/>
      <c r="L2088" s="97"/>
    </row>
    <row r="2089" ht="12.75" customHeight="1">
      <c r="C2089" s="94"/>
      <c r="E2089" s="94"/>
      <c r="F2089" s="94"/>
      <c r="G2089" s="94"/>
      <c r="H2089" s="94"/>
      <c r="I2089" s="94"/>
      <c r="J2089" s="94"/>
      <c r="K2089" s="94"/>
      <c r="L2089" s="97"/>
    </row>
    <row r="2090" ht="12.75" customHeight="1">
      <c r="C2090" s="94"/>
      <c r="E2090" s="94"/>
      <c r="F2090" s="94"/>
      <c r="G2090" s="94"/>
      <c r="H2090" s="94"/>
      <c r="I2090" s="94"/>
      <c r="J2090" s="94"/>
      <c r="K2090" s="94"/>
      <c r="L2090" s="97"/>
    </row>
    <row r="2091" ht="12.75" customHeight="1">
      <c r="C2091" s="94"/>
      <c r="E2091" s="94"/>
      <c r="F2091" s="94"/>
      <c r="G2091" s="94"/>
      <c r="H2091" s="94"/>
      <c r="I2091" s="94"/>
      <c r="J2091" s="94"/>
      <c r="K2091" s="94"/>
      <c r="L2091" s="97"/>
    </row>
    <row r="2092" ht="12.75" customHeight="1">
      <c r="C2092" s="94"/>
      <c r="E2092" s="94"/>
      <c r="F2092" s="94"/>
      <c r="G2092" s="94"/>
      <c r="H2092" s="94"/>
      <c r="I2092" s="94"/>
      <c r="J2092" s="94"/>
      <c r="K2092" s="94"/>
      <c r="L2092" s="97"/>
    </row>
    <row r="2093" ht="12.75" customHeight="1">
      <c r="C2093" s="94"/>
      <c r="E2093" s="94"/>
      <c r="F2093" s="94"/>
      <c r="G2093" s="94"/>
      <c r="H2093" s="94"/>
      <c r="I2093" s="94"/>
      <c r="J2093" s="94"/>
      <c r="K2093" s="94"/>
      <c r="L2093" s="97"/>
    </row>
    <row r="2094" ht="12.75" customHeight="1">
      <c r="C2094" s="94"/>
      <c r="E2094" s="94"/>
      <c r="F2094" s="94"/>
      <c r="G2094" s="94"/>
      <c r="H2094" s="94"/>
      <c r="I2094" s="94"/>
      <c r="J2094" s="94"/>
      <c r="K2094" s="94"/>
      <c r="L2094" s="97"/>
    </row>
    <row r="2095" ht="12.75" customHeight="1">
      <c r="C2095" s="94"/>
      <c r="E2095" s="94"/>
      <c r="F2095" s="94"/>
      <c r="G2095" s="94"/>
      <c r="H2095" s="94"/>
      <c r="I2095" s="94"/>
      <c r="J2095" s="94"/>
      <c r="K2095" s="94"/>
      <c r="L2095" s="97"/>
    </row>
    <row r="2096" ht="12.75" customHeight="1">
      <c r="C2096" s="94"/>
      <c r="E2096" s="94"/>
      <c r="F2096" s="94"/>
      <c r="G2096" s="94"/>
      <c r="H2096" s="94"/>
      <c r="I2096" s="94"/>
      <c r="J2096" s="94"/>
      <c r="K2096" s="94"/>
      <c r="L2096" s="97"/>
    </row>
    <row r="2097" ht="12.75" customHeight="1">
      <c r="C2097" s="94"/>
      <c r="E2097" s="94"/>
      <c r="F2097" s="94"/>
      <c r="G2097" s="94"/>
      <c r="H2097" s="94"/>
      <c r="I2097" s="94"/>
      <c r="J2097" s="94"/>
      <c r="K2097" s="94"/>
      <c r="L2097" s="97"/>
    </row>
    <row r="2098" ht="12.75" customHeight="1">
      <c r="C2098" s="94"/>
      <c r="E2098" s="94"/>
      <c r="F2098" s="94"/>
      <c r="G2098" s="94"/>
      <c r="H2098" s="94"/>
      <c r="I2098" s="94"/>
      <c r="J2098" s="94"/>
      <c r="K2098" s="94"/>
      <c r="L2098" s="97"/>
    </row>
    <row r="2099" ht="12.75" customHeight="1">
      <c r="C2099" s="94"/>
      <c r="E2099" s="94"/>
      <c r="F2099" s="94"/>
      <c r="G2099" s="94"/>
      <c r="H2099" s="94"/>
      <c r="I2099" s="94"/>
      <c r="J2099" s="94"/>
      <c r="K2099" s="94"/>
      <c r="L2099" s="97"/>
    </row>
    <row r="2100" ht="12.75" customHeight="1">
      <c r="C2100" s="94"/>
      <c r="E2100" s="94"/>
      <c r="F2100" s="94"/>
      <c r="G2100" s="94"/>
      <c r="H2100" s="94"/>
      <c r="I2100" s="94"/>
      <c r="J2100" s="94"/>
      <c r="K2100" s="94"/>
      <c r="L2100" s="97"/>
    </row>
    <row r="2101" ht="12.75" customHeight="1">
      <c r="C2101" s="94"/>
      <c r="E2101" s="94"/>
      <c r="F2101" s="94"/>
      <c r="G2101" s="94"/>
      <c r="H2101" s="94"/>
      <c r="I2101" s="94"/>
      <c r="J2101" s="94"/>
      <c r="K2101" s="94"/>
      <c r="L2101" s="97"/>
    </row>
    <row r="2102" ht="12.75" customHeight="1">
      <c r="C2102" s="94"/>
      <c r="E2102" s="94"/>
      <c r="F2102" s="94"/>
      <c r="G2102" s="94"/>
      <c r="H2102" s="94"/>
      <c r="I2102" s="94"/>
      <c r="J2102" s="94"/>
      <c r="K2102" s="94"/>
      <c r="L2102" s="97"/>
    </row>
    <row r="2103" ht="12.75" customHeight="1">
      <c r="C2103" s="94"/>
      <c r="E2103" s="94"/>
      <c r="F2103" s="94"/>
      <c r="G2103" s="94"/>
      <c r="H2103" s="94"/>
      <c r="I2103" s="94"/>
      <c r="J2103" s="94"/>
      <c r="K2103" s="94"/>
      <c r="L2103" s="97"/>
    </row>
    <row r="2104" ht="12.75" customHeight="1">
      <c r="C2104" s="94"/>
      <c r="E2104" s="94"/>
      <c r="F2104" s="94"/>
      <c r="G2104" s="94"/>
      <c r="H2104" s="94"/>
      <c r="I2104" s="94"/>
      <c r="J2104" s="94"/>
      <c r="K2104" s="94"/>
      <c r="L2104" s="97"/>
    </row>
    <row r="2105" ht="12.75" customHeight="1">
      <c r="C2105" s="94"/>
      <c r="E2105" s="94"/>
      <c r="F2105" s="94"/>
      <c r="G2105" s="94"/>
      <c r="H2105" s="94"/>
      <c r="I2105" s="94"/>
      <c r="J2105" s="94"/>
      <c r="K2105" s="94"/>
      <c r="L2105" s="97"/>
    </row>
    <row r="2106" ht="12.75" customHeight="1">
      <c r="C2106" s="94"/>
      <c r="E2106" s="94"/>
      <c r="F2106" s="94"/>
      <c r="G2106" s="94"/>
      <c r="H2106" s="94"/>
      <c r="I2106" s="94"/>
      <c r="J2106" s="94"/>
      <c r="K2106" s="94"/>
      <c r="L2106" s="97"/>
    </row>
    <row r="2107" ht="12.75" customHeight="1">
      <c r="C2107" s="94"/>
      <c r="E2107" s="94"/>
      <c r="F2107" s="94"/>
      <c r="G2107" s="94"/>
      <c r="H2107" s="94"/>
      <c r="I2107" s="94"/>
      <c r="J2107" s="94"/>
      <c r="K2107" s="94"/>
      <c r="L2107" s="97"/>
    </row>
    <row r="2108" ht="12.75" customHeight="1">
      <c r="C2108" s="94"/>
      <c r="E2108" s="94"/>
      <c r="F2108" s="94"/>
      <c r="G2108" s="94"/>
      <c r="H2108" s="94"/>
      <c r="I2108" s="94"/>
      <c r="J2108" s="94"/>
      <c r="K2108" s="94"/>
      <c r="L2108" s="97"/>
    </row>
    <row r="2109" ht="12.75" customHeight="1">
      <c r="C2109" s="94"/>
      <c r="E2109" s="94"/>
      <c r="F2109" s="94"/>
      <c r="G2109" s="94"/>
      <c r="H2109" s="94"/>
      <c r="I2109" s="94"/>
      <c r="J2109" s="94"/>
      <c r="K2109" s="94"/>
      <c r="L2109" s="97"/>
    </row>
    <row r="2110" ht="12.75" customHeight="1">
      <c r="C2110" s="94"/>
      <c r="E2110" s="94"/>
      <c r="F2110" s="94"/>
      <c r="G2110" s="94"/>
      <c r="H2110" s="94"/>
      <c r="I2110" s="94"/>
      <c r="J2110" s="94"/>
      <c r="K2110" s="94"/>
      <c r="L2110" s="97"/>
    </row>
    <row r="2111" ht="12.75" customHeight="1">
      <c r="C2111" s="94"/>
      <c r="E2111" s="94"/>
      <c r="F2111" s="94"/>
      <c r="G2111" s="94"/>
      <c r="H2111" s="94"/>
      <c r="I2111" s="94"/>
      <c r="J2111" s="94"/>
      <c r="K2111" s="94"/>
      <c r="L2111" s="97"/>
    </row>
    <row r="2112" ht="12.75" customHeight="1">
      <c r="C2112" s="94"/>
      <c r="E2112" s="94"/>
      <c r="F2112" s="94"/>
      <c r="G2112" s="94"/>
      <c r="H2112" s="94"/>
      <c r="I2112" s="94"/>
      <c r="J2112" s="94"/>
      <c r="K2112" s="94"/>
      <c r="L2112" s="97"/>
    </row>
    <row r="2113" ht="12.75" customHeight="1">
      <c r="C2113" s="94"/>
      <c r="E2113" s="94"/>
      <c r="F2113" s="94"/>
      <c r="G2113" s="94"/>
      <c r="H2113" s="94"/>
      <c r="I2113" s="94"/>
      <c r="J2113" s="94"/>
      <c r="K2113" s="94"/>
      <c r="L2113" s="97"/>
    </row>
    <row r="2114" ht="12.75" customHeight="1">
      <c r="C2114" s="94"/>
      <c r="E2114" s="94"/>
      <c r="F2114" s="94"/>
      <c r="G2114" s="94"/>
      <c r="H2114" s="94"/>
      <c r="I2114" s="94"/>
      <c r="J2114" s="94"/>
      <c r="K2114" s="94"/>
      <c r="L2114" s="97"/>
    </row>
    <row r="2115" ht="12.75" customHeight="1">
      <c r="C2115" s="94"/>
      <c r="E2115" s="94"/>
      <c r="F2115" s="94"/>
      <c r="G2115" s="94"/>
      <c r="H2115" s="94"/>
      <c r="I2115" s="94"/>
      <c r="J2115" s="94"/>
      <c r="K2115" s="94"/>
      <c r="L2115" s="97"/>
    </row>
    <row r="2116" ht="12.75" customHeight="1">
      <c r="C2116" s="94"/>
      <c r="E2116" s="94"/>
      <c r="F2116" s="94"/>
      <c r="G2116" s="94"/>
      <c r="H2116" s="94"/>
      <c r="I2116" s="94"/>
      <c r="J2116" s="94"/>
      <c r="K2116" s="94"/>
      <c r="L2116" s="97"/>
    </row>
    <row r="2117" ht="12.75" customHeight="1">
      <c r="C2117" s="94"/>
      <c r="E2117" s="94"/>
      <c r="F2117" s="94"/>
      <c r="G2117" s="94"/>
      <c r="H2117" s="94"/>
      <c r="I2117" s="94"/>
      <c r="J2117" s="94"/>
      <c r="K2117" s="94"/>
      <c r="L2117" s="97"/>
    </row>
    <row r="2118" ht="12.75" customHeight="1">
      <c r="C2118" s="94"/>
      <c r="E2118" s="94"/>
      <c r="F2118" s="94"/>
      <c r="G2118" s="94"/>
      <c r="H2118" s="94"/>
      <c r="I2118" s="94"/>
      <c r="J2118" s="94"/>
      <c r="K2118" s="94"/>
      <c r="L2118" s="97"/>
    </row>
    <row r="2119" ht="12.75" customHeight="1">
      <c r="C2119" s="94"/>
      <c r="E2119" s="94"/>
      <c r="F2119" s="94"/>
      <c r="G2119" s="94"/>
      <c r="H2119" s="94"/>
      <c r="I2119" s="94"/>
      <c r="J2119" s="94"/>
      <c r="K2119" s="94"/>
      <c r="L2119" s="97"/>
    </row>
    <row r="2120" ht="12.75" customHeight="1">
      <c r="C2120" s="94"/>
      <c r="E2120" s="94"/>
      <c r="F2120" s="94"/>
      <c r="G2120" s="94"/>
      <c r="H2120" s="94"/>
      <c r="I2120" s="94"/>
      <c r="J2120" s="94"/>
      <c r="K2120" s="94"/>
      <c r="L2120" s="97"/>
    </row>
    <row r="2121" ht="12.75" customHeight="1">
      <c r="C2121" s="94"/>
      <c r="E2121" s="94"/>
      <c r="F2121" s="94"/>
      <c r="G2121" s="94"/>
      <c r="H2121" s="94"/>
      <c r="I2121" s="94"/>
      <c r="J2121" s="94"/>
      <c r="K2121" s="94"/>
      <c r="L2121" s="97"/>
    </row>
    <row r="2122" ht="12.75" customHeight="1">
      <c r="C2122" s="94"/>
      <c r="E2122" s="94"/>
      <c r="F2122" s="94"/>
      <c r="G2122" s="94"/>
      <c r="H2122" s="94"/>
      <c r="I2122" s="94"/>
      <c r="J2122" s="94"/>
      <c r="K2122" s="94"/>
      <c r="L2122" s="97"/>
    </row>
    <row r="2123" ht="12.75" customHeight="1">
      <c r="C2123" s="94"/>
      <c r="E2123" s="94"/>
      <c r="F2123" s="94"/>
      <c r="G2123" s="94"/>
      <c r="H2123" s="94"/>
      <c r="I2123" s="94"/>
      <c r="J2123" s="94"/>
      <c r="K2123" s="94"/>
      <c r="L2123" s="97"/>
    </row>
    <row r="2124" ht="12.75" customHeight="1">
      <c r="C2124" s="94"/>
      <c r="E2124" s="94"/>
      <c r="F2124" s="94"/>
      <c r="G2124" s="94"/>
      <c r="H2124" s="94"/>
      <c r="I2124" s="94"/>
      <c r="J2124" s="94"/>
      <c r="K2124" s="94"/>
      <c r="L2124" s="97"/>
    </row>
    <row r="2125" ht="12.75" customHeight="1">
      <c r="C2125" s="94"/>
      <c r="E2125" s="94"/>
      <c r="F2125" s="94"/>
      <c r="G2125" s="94"/>
      <c r="H2125" s="94"/>
      <c r="I2125" s="94"/>
      <c r="J2125" s="94"/>
      <c r="K2125" s="94"/>
      <c r="L2125" s="97"/>
    </row>
    <row r="2126" ht="12.75" customHeight="1">
      <c r="C2126" s="94"/>
      <c r="E2126" s="94"/>
      <c r="F2126" s="94"/>
      <c r="G2126" s="94"/>
      <c r="H2126" s="94"/>
      <c r="I2126" s="94"/>
      <c r="J2126" s="94"/>
      <c r="K2126" s="94"/>
      <c r="L2126" s="97"/>
    </row>
    <row r="2127" ht="12.75" customHeight="1">
      <c r="C2127" s="94"/>
      <c r="E2127" s="94"/>
      <c r="F2127" s="94"/>
      <c r="G2127" s="94"/>
      <c r="H2127" s="94"/>
      <c r="I2127" s="94"/>
      <c r="J2127" s="94"/>
      <c r="K2127" s="94"/>
      <c r="L2127" s="97"/>
    </row>
    <row r="2128" ht="12.75" customHeight="1">
      <c r="C2128" s="94"/>
      <c r="E2128" s="94"/>
      <c r="F2128" s="94"/>
      <c r="G2128" s="94"/>
      <c r="H2128" s="94"/>
      <c r="I2128" s="94"/>
      <c r="J2128" s="94"/>
      <c r="K2128" s="94"/>
      <c r="L2128" s="97"/>
    </row>
    <row r="2129" ht="12.75" customHeight="1">
      <c r="C2129" s="94"/>
      <c r="E2129" s="94"/>
      <c r="F2129" s="94"/>
      <c r="G2129" s="94"/>
      <c r="H2129" s="94"/>
      <c r="I2129" s="94"/>
      <c r="J2129" s="94"/>
      <c r="K2129" s="94"/>
      <c r="L2129" s="97"/>
    </row>
    <row r="2130" ht="12.75" customHeight="1">
      <c r="C2130" s="94"/>
      <c r="E2130" s="94"/>
      <c r="F2130" s="94"/>
      <c r="G2130" s="94"/>
      <c r="H2130" s="94"/>
      <c r="I2130" s="94"/>
      <c r="J2130" s="94"/>
      <c r="K2130" s="94"/>
      <c r="L2130" s="97"/>
    </row>
    <row r="2131" ht="12.75" customHeight="1">
      <c r="C2131" s="94"/>
      <c r="E2131" s="94"/>
      <c r="F2131" s="94"/>
      <c r="G2131" s="94"/>
      <c r="H2131" s="94"/>
      <c r="I2131" s="94"/>
      <c r="J2131" s="94"/>
      <c r="K2131" s="94"/>
      <c r="L2131" s="97"/>
    </row>
    <row r="2132" ht="12.75" customHeight="1">
      <c r="C2132" s="94"/>
      <c r="E2132" s="94"/>
      <c r="F2132" s="94"/>
      <c r="G2132" s="94"/>
      <c r="H2132" s="94"/>
      <c r="I2132" s="94"/>
      <c r="J2132" s="94"/>
      <c r="K2132" s="94"/>
      <c r="L2132" s="97"/>
    </row>
    <row r="2133" ht="12.75" customHeight="1">
      <c r="C2133" s="94"/>
      <c r="E2133" s="94"/>
      <c r="F2133" s="94"/>
      <c r="G2133" s="94"/>
      <c r="H2133" s="94"/>
      <c r="I2133" s="94"/>
      <c r="J2133" s="94"/>
      <c r="K2133" s="94"/>
      <c r="L2133" s="97"/>
    </row>
    <row r="2134" ht="12.75" customHeight="1">
      <c r="C2134" s="94"/>
      <c r="E2134" s="94"/>
      <c r="F2134" s="94"/>
      <c r="G2134" s="94"/>
      <c r="H2134" s="94"/>
      <c r="I2134" s="94"/>
      <c r="J2134" s="94"/>
      <c r="K2134" s="94"/>
      <c r="L2134" s="97"/>
    </row>
    <row r="2135" ht="12.75" customHeight="1">
      <c r="C2135" s="94"/>
      <c r="E2135" s="94"/>
      <c r="F2135" s="94"/>
      <c r="G2135" s="94"/>
      <c r="H2135" s="94"/>
      <c r="I2135" s="94"/>
      <c r="J2135" s="94"/>
      <c r="K2135" s="94"/>
      <c r="L2135" s="97"/>
    </row>
    <row r="2136" ht="12.75" customHeight="1">
      <c r="C2136" s="94"/>
      <c r="E2136" s="94"/>
      <c r="F2136" s="94"/>
      <c r="G2136" s="94"/>
      <c r="H2136" s="94"/>
      <c r="I2136" s="94"/>
      <c r="J2136" s="94"/>
      <c r="K2136" s="94"/>
      <c r="L2136" s="97"/>
    </row>
    <row r="2137" ht="12.75" customHeight="1">
      <c r="C2137" s="94"/>
      <c r="E2137" s="94"/>
      <c r="F2137" s="94"/>
      <c r="G2137" s="94"/>
      <c r="H2137" s="94"/>
      <c r="I2137" s="94"/>
      <c r="J2137" s="94"/>
      <c r="K2137" s="94"/>
      <c r="L2137" s="97"/>
    </row>
    <row r="2138" ht="12.75" customHeight="1">
      <c r="C2138" s="94"/>
      <c r="E2138" s="94"/>
      <c r="F2138" s="94"/>
      <c r="G2138" s="94"/>
      <c r="H2138" s="94"/>
      <c r="I2138" s="94"/>
      <c r="J2138" s="94"/>
      <c r="K2138" s="94"/>
      <c r="L2138" s="97"/>
    </row>
    <row r="2139" ht="12.75" customHeight="1">
      <c r="C2139" s="94"/>
      <c r="E2139" s="94"/>
      <c r="F2139" s="94"/>
      <c r="G2139" s="94"/>
      <c r="H2139" s="94"/>
      <c r="I2139" s="94"/>
      <c r="J2139" s="94"/>
      <c r="K2139" s="94"/>
      <c r="L2139" s="97"/>
    </row>
    <row r="2140" ht="12.75" customHeight="1">
      <c r="C2140" s="94"/>
      <c r="E2140" s="94"/>
      <c r="F2140" s="94"/>
      <c r="G2140" s="94"/>
      <c r="H2140" s="94"/>
      <c r="I2140" s="94"/>
      <c r="J2140" s="94"/>
      <c r="K2140" s="94"/>
      <c r="L2140" s="97"/>
    </row>
    <row r="2141" ht="12.75" customHeight="1">
      <c r="C2141" s="94"/>
      <c r="E2141" s="94"/>
      <c r="F2141" s="94"/>
      <c r="G2141" s="94"/>
      <c r="H2141" s="94"/>
      <c r="I2141" s="94"/>
      <c r="J2141" s="94"/>
      <c r="K2141" s="94"/>
      <c r="L2141" s="97"/>
    </row>
    <row r="2142" ht="12.75" customHeight="1">
      <c r="C2142" s="94"/>
      <c r="E2142" s="94"/>
      <c r="F2142" s="94"/>
      <c r="G2142" s="94"/>
      <c r="H2142" s="94"/>
      <c r="I2142" s="94"/>
      <c r="J2142" s="94"/>
      <c r="K2142" s="94"/>
      <c r="L2142" s="97"/>
    </row>
    <row r="2143" ht="12.75" customHeight="1">
      <c r="C2143" s="94"/>
      <c r="E2143" s="94"/>
      <c r="F2143" s="94"/>
      <c r="G2143" s="94"/>
      <c r="H2143" s="94"/>
      <c r="I2143" s="94"/>
      <c r="J2143" s="94"/>
      <c r="K2143" s="94"/>
      <c r="L2143" s="97"/>
    </row>
    <row r="2144" ht="12.75" customHeight="1">
      <c r="C2144" s="94"/>
      <c r="E2144" s="94"/>
      <c r="F2144" s="94"/>
      <c r="G2144" s="94"/>
      <c r="H2144" s="94"/>
      <c r="I2144" s="94"/>
      <c r="J2144" s="94"/>
      <c r="K2144" s="94"/>
      <c r="L2144" s="97"/>
    </row>
    <row r="2145" ht="12.75" customHeight="1">
      <c r="C2145" s="94"/>
      <c r="E2145" s="94"/>
      <c r="F2145" s="94"/>
      <c r="G2145" s="94"/>
      <c r="H2145" s="94"/>
      <c r="I2145" s="94"/>
      <c r="J2145" s="94"/>
      <c r="K2145" s="94"/>
      <c r="L2145" s="97"/>
    </row>
    <row r="2146" ht="12.75" customHeight="1">
      <c r="C2146" s="94"/>
      <c r="E2146" s="94"/>
      <c r="F2146" s="94"/>
      <c r="G2146" s="94"/>
      <c r="H2146" s="94"/>
      <c r="I2146" s="94"/>
      <c r="J2146" s="94"/>
      <c r="K2146" s="94"/>
      <c r="L2146" s="97"/>
    </row>
    <row r="2147" ht="12.75" customHeight="1">
      <c r="C2147" s="94"/>
      <c r="E2147" s="94"/>
      <c r="F2147" s="94"/>
      <c r="G2147" s="94"/>
      <c r="H2147" s="94"/>
      <c r="I2147" s="94"/>
      <c r="J2147" s="94"/>
      <c r="K2147" s="94"/>
      <c r="L2147" s="97"/>
    </row>
    <row r="2148" ht="12.75" customHeight="1">
      <c r="C2148" s="94"/>
      <c r="E2148" s="94"/>
      <c r="F2148" s="94"/>
      <c r="G2148" s="94"/>
      <c r="H2148" s="94"/>
      <c r="I2148" s="94"/>
      <c r="J2148" s="94"/>
      <c r="K2148" s="94"/>
      <c r="L2148" s="97"/>
    </row>
    <row r="2149" ht="12.75" customHeight="1">
      <c r="C2149" s="94"/>
      <c r="E2149" s="94"/>
      <c r="F2149" s="94"/>
      <c r="G2149" s="94"/>
      <c r="H2149" s="94"/>
      <c r="I2149" s="94"/>
      <c r="J2149" s="94"/>
      <c r="K2149" s="94"/>
      <c r="L2149" s="97"/>
    </row>
    <row r="2150" ht="12.75" customHeight="1">
      <c r="C2150" s="94"/>
      <c r="E2150" s="94"/>
      <c r="F2150" s="94"/>
      <c r="G2150" s="94"/>
      <c r="H2150" s="94"/>
      <c r="I2150" s="94"/>
      <c r="J2150" s="94"/>
      <c r="K2150" s="94"/>
      <c r="L2150" s="97"/>
    </row>
    <row r="2151" ht="12.75" customHeight="1">
      <c r="C2151" s="94"/>
      <c r="E2151" s="94"/>
      <c r="F2151" s="94"/>
      <c r="G2151" s="94"/>
      <c r="H2151" s="94"/>
      <c r="I2151" s="94"/>
      <c r="J2151" s="94"/>
      <c r="K2151" s="94"/>
      <c r="L2151" s="97"/>
    </row>
    <row r="2152" ht="12.75" customHeight="1">
      <c r="C2152" s="94"/>
      <c r="E2152" s="94"/>
      <c r="F2152" s="94"/>
      <c r="G2152" s="94"/>
      <c r="H2152" s="94"/>
      <c r="I2152" s="94"/>
      <c r="J2152" s="94"/>
      <c r="K2152" s="94"/>
      <c r="L2152" s="97"/>
    </row>
    <row r="2153" ht="12.75" customHeight="1">
      <c r="C2153" s="94"/>
      <c r="E2153" s="94"/>
      <c r="F2153" s="94"/>
      <c r="G2153" s="94"/>
      <c r="H2153" s="94"/>
      <c r="I2153" s="94"/>
      <c r="J2153" s="94"/>
      <c r="K2153" s="94"/>
      <c r="L2153" s="97"/>
    </row>
    <row r="2154" ht="12.75" customHeight="1">
      <c r="C2154" s="94"/>
      <c r="E2154" s="94"/>
      <c r="F2154" s="94"/>
      <c r="G2154" s="94"/>
      <c r="H2154" s="94"/>
      <c r="I2154" s="94"/>
      <c r="J2154" s="94"/>
      <c r="K2154" s="94"/>
      <c r="L2154" s="97"/>
    </row>
    <row r="2155" ht="12.75" customHeight="1">
      <c r="C2155" s="94"/>
      <c r="E2155" s="94"/>
      <c r="F2155" s="94"/>
      <c r="G2155" s="94"/>
      <c r="H2155" s="94"/>
      <c r="I2155" s="94"/>
      <c r="J2155" s="94"/>
      <c r="K2155" s="94"/>
      <c r="L2155" s="97"/>
    </row>
    <row r="2156" ht="12.75" customHeight="1">
      <c r="C2156" s="94"/>
      <c r="E2156" s="94"/>
      <c r="F2156" s="94"/>
      <c r="G2156" s="94"/>
      <c r="H2156" s="94"/>
      <c r="I2156" s="94"/>
      <c r="J2156" s="94"/>
      <c r="K2156" s="94"/>
      <c r="L2156" s="97"/>
    </row>
    <row r="2157" ht="12.75" customHeight="1">
      <c r="C2157" s="94"/>
      <c r="E2157" s="94"/>
      <c r="F2157" s="94"/>
      <c r="G2157" s="94"/>
      <c r="H2157" s="94"/>
      <c r="I2157" s="94"/>
      <c r="J2157" s="94"/>
      <c r="K2157" s="94"/>
      <c r="L2157" s="97"/>
    </row>
    <row r="2158" ht="12.75" customHeight="1">
      <c r="C2158" s="94"/>
      <c r="E2158" s="94"/>
      <c r="F2158" s="94"/>
      <c r="G2158" s="94"/>
      <c r="H2158" s="94"/>
      <c r="I2158" s="94"/>
      <c r="J2158" s="94"/>
      <c r="K2158" s="94"/>
      <c r="L2158" s="97"/>
    </row>
    <row r="2159" ht="12.75" customHeight="1">
      <c r="C2159" s="94"/>
      <c r="E2159" s="94"/>
      <c r="F2159" s="94"/>
      <c r="G2159" s="94"/>
      <c r="H2159" s="94"/>
      <c r="I2159" s="94"/>
      <c r="J2159" s="94"/>
      <c r="K2159" s="94"/>
      <c r="L2159" s="97"/>
    </row>
    <row r="2160" ht="12.75" customHeight="1">
      <c r="C2160" s="94"/>
      <c r="E2160" s="94"/>
      <c r="F2160" s="94"/>
      <c r="G2160" s="94"/>
      <c r="H2160" s="94"/>
      <c r="I2160" s="94"/>
      <c r="J2160" s="94"/>
      <c r="K2160" s="94"/>
      <c r="L2160" s="97"/>
    </row>
    <row r="2161" ht="12.75" customHeight="1">
      <c r="C2161" s="94"/>
      <c r="E2161" s="94"/>
      <c r="F2161" s="94"/>
      <c r="G2161" s="94"/>
      <c r="H2161" s="94"/>
      <c r="I2161" s="94"/>
      <c r="J2161" s="94"/>
      <c r="K2161" s="94"/>
      <c r="L2161" s="97"/>
    </row>
    <row r="2162" ht="12.75" customHeight="1">
      <c r="C2162" s="94"/>
      <c r="E2162" s="94"/>
      <c r="F2162" s="94"/>
      <c r="G2162" s="94"/>
      <c r="H2162" s="94"/>
      <c r="I2162" s="94"/>
      <c r="J2162" s="94"/>
      <c r="K2162" s="94"/>
      <c r="L2162" s="97"/>
    </row>
    <row r="2163" ht="12.75" customHeight="1">
      <c r="C2163" s="94"/>
      <c r="E2163" s="94"/>
      <c r="F2163" s="94"/>
      <c r="G2163" s="94"/>
      <c r="H2163" s="94"/>
      <c r="I2163" s="94"/>
      <c r="J2163" s="94"/>
      <c r="K2163" s="94"/>
      <c r="L2163" s="97"/>
    </row>
    <row r="2164" ht="12.75" customHeight="1">
      <c r="C2164" s="94"/>
      <c r="E2164" s="94"/>
      <c r="F2164" s="94"/>
      <c r="G2164" s="94"/>
      <c r="H2164" s="94"/>
      <c r="I2164" s="94"/>
      <c r="J2164" s="94"/>
      <c r="K2164" s="94"/>
      <c r="L2164" s="97"/>
    </row>
    <row r="2165" ht="12.75" customHeight="1">
      <c r="C2165" s="94"/>
      <c r="E2165" s="94"/>
      <c r="F2165" s="94"/>
      <c r="G2165" s="94"/>
      <c r="H2165" s="94"/>
      <c r="I2165" s="94"/>
      <c r="J2165" s="94"/>
      <c r="K2165" s="94"/>
      <c r="L2165" s="97"/>
    </row>
    <row r="2166" ht="12.75" customHeight="1">
      <c r="C2166" s="94"/>
      <c r="E2166" s="94"/>
      <c r="F2166" s="94"/>
      <c r="G2166" s="94"/>
      <c r="H2166" s="94"/>
      <c r="I2166" s="94"/>
      <c r="J2166" s="94"/>
      <c r="K2166" s="94"/>
      <c r="L2166" s="97"/>
    </row>
    <row r="2167" ht="12.75" customHeight="1">
      <c r="C2167" s="94"/>
      <c r="E2167" s="94"/>
      <c r="F2167" s="94"/>
      <c r="G2167" s="94"/>
      <c r="H2167" s="94"/>
      <c r="I2167" s="94"/>
      <c r="J2167" s="94"/>
      <c r="K2167" s="94"/>
      <c r="L2167" s="97"/>
    </row>
    <row r="2168" ht="12.75" customHeight="1">
      <c r="C2168" s="94"/>
      <c r="E2168" s="94"/>
      <c r="F2168" s="94"/>
      <c r="G2168" s="94"/>
      <c r="H2168" s="94"/>
      <c r="I2168" s="94"/>
      <c r="J2168" s="94"/>
      <c r="K2168" s="94"/>
      <c r="L2168" s="97"/>
    </row>
    <row r="2169" ht="12.75" customHeight="1">
      <c r="C2169" s="94"/>
      <c r="E2169" s="94"/>
      <c r="F2169" s="94"/>
      <c r="G2169" s="94"/>
      <c r="H2169" s="94"/>
      <c r="I2169" s="94"/>
      <c r="J2169" s="94"/>
      <c r="K2169" s="94"/>
      <c r="L2169" s="97"/>
    </row>
    <row r="2170" ht="12.75" customHeight="1">
      <c r="C2170" s="94"/>
      <c r="E2170" s="94"/>
      <c r="F2170" s="94"/>
      <c r="G2170" s="94"/>
      <c r="H2170" s="94"/>
      <c r="I2170" s="94"/>
      <c r="J2170" s="94"/>
      <c r="K2170" s="94"/>
      <c r="L2170" s="97"/>
    </row>
    <row r="2171" ht="12.75" customHeight="1">
      <c r="C2171" s="94"/>
      <c r="E2171" s="94"/>
      <c r="F2171" s="94"/>
      <c r="G2171" s="94"/>
      <c r="H2171" s="94"/>
      <c r="I2171" s="94"/>
      <c r="J2171" s="94"/>
      <c r="K2171" s="94"/>
      <c r="L2171" s="97"/>
    </row>
    <row r="2172" ht="12.75" customHeight="1">
      <c r="C2172" s="94"/>
      <c r="E2172" s="94"/>
      <c r="F2172" s="94"/>
      <c r="G2172" s="94"/>
      <c r="H2172" s="94"/>
      <c r="I2172" s="94"/>
      <c r="J2172" s="94"/>
      <c r="K2172" s="94"/>
      <c r="L2172" s="97"/>
    </row>
    <row r="2173" ht="12.75" customHeight="1">
      <c r="C2173" s="94"/>
      <c r="E2173" s="94"/>
      <c r="F2173" s="94"/>
      <c r="G2173" s="94"/>
      <c r="H2173" s="94"/>
      <c r="I2173" s="94"/>
      <c r="J2173" s="94"/>
      <c r="K2173" s="94"/>
      <c r="L2173" s="97"/>
    </row>
    <row r="2174" ht="12.75" customHeight="1">
      <c r="C2174" s="94"/>
      <c r="E2174" s="94"/>
      <c r="F2174" s="94"/>
      <c r="G2174" s="94"/>
      <c r="H2174" s="94"/>
      <c r="I2174" s="94"/>
      <c r="J2174" s="94"/>
      <c r="K2174" s="94"/>
      <c r="L2174" s="97"/>
    </row>
    <row r="2175" ht="12.75" customHeight="1">
      <c r="C2175" s="94"/>
      <c r="E2175" s="94"/>
      <c r="F2175" s="94"/>
      <c r="G2175" s="94"/>
      <c r="H2175" s="94"/>
      <c r="I2175" s="94"/>
      <c r="J2175" s="94"/>
      <c r="K2175" s="94"/>
      <c r="L2175" s="97"/>
    </row>
    <row r="2176" ht="12.75" customHeight="1">
      <c r="C2176" s="94"/>
      <c r="E2176" s="94"/>
      <c r="F2176" s="94"/>
      <c r="G2176" s="94"/>
      <c r="H2176" s="94"/>
      <c r="I2176" s="94"/>
      <c r="J2176" s="94"/>
      <c r="K2176" s="94"/>
      <c r="L2176" s="97"/>
    </row>
    <row r="2177" ht="12.75" customHeight="1">
      <c r="C2177" s="94"/>
      <c r="E2177" s="94"/>
      <c r="F2177" s="94"/>
      <c r="G2177" s="94"/>
      <c r="H2177" s="94"/>
      <c r="I2177" s="94"/>
      <c r="J2177" s="94"/>
      <c r="K2177" s="94"/>
      <c r="L2177" s="97"/>
    </row>
    <row r="2178" ht="12.75" customHeight="1">
      <c r="C2178" s="94"/>
      <c r="E2178" s="94"/>
      <c r="F2178" s="94"/>
      <c r="G2178" s="94"/>
      <c r="H2178" s="94"/>
      <c r="I2178" s="94"/>
      <c r="J2178" s="94"/>
      <c r="K2178" s="94"/>
      <c r="L2178" s="97"/>
    </row>
    <row r="2179" ht="12.75" customHeight="1">
      <c r="C2179" s="94"/>
      <c r="E2179" s="94"/>
      <c r="F2179" s="94"/>
      <c r="G2179" s="94"/>
      <c r="H2179" s="94"/>
      <c r="I2179" s="94"/>
      <c r="J2179" s="94"/>
      <c r="K2179" s="94"/>
      <c r="L2179" s="97"/>
    </row>
    <row r="2180" ht="12.75" customHeight="1">
      <c r="C2180" s="94"/>
      <c r="E2180" s="94"/>
      <c r="F2180" s="94"/>
      <c r="G2180" s="94"/>
      <c r="H2180" s="94"/>
      <c r="I2180" s="94"/>
      <c r="J2180" s="94"/>
      <c r="K2180" s="94"/>
      <c r="L2180" s="97"/>
    </row>
    <row r="2181" ht="12.75" customHeight="1">
      <c r="C2181" s="94"/>
      <c r="E2181" s="94"/>
      <c r="F2181" s="94"/>
      <c r="G2181" s="94"/>
      <c r="H2181" s="94"/>
      <c r="I2181" s="94"/>
      <c r="J2181" s="94"/>
      <c r="K2181" s="94"/>
      <c r="L2181" s="97"/>
    </row>
    <row r="2182" ht="12.75" customHeight="1">
      <c r="C2182" s="94"/>
      <c r="E2182" s="94"/>
      <c r="F2182" s="94"/>
      <c r="G2182" s="94"/>
      <c r="H2182" s="94"/>
      <c r="I2182" s="94"/>
      <c r="J2182" s="94"/>
      <c r="K2182" s="94"/>
      <c r="L2182" s="97"/>
    </row>
    <row r="2183" ht="12.75" customHeight="1">
      <c r="C2183" s="94"/>
      <c r="E2183" s="94"/>
      <c r="F2183" s="94"/>
      <c r="G2183" s="94"/>
      <c r="H2183" s="94"/>
      <c r="I2183" s="94"/>
      <c r="J2183" s="94"/>
      <c r="K2183" s="94"/>
      <c r="L2183" s="97"/>
    </row>
    <row r="2184" ht="12.75" customHeight="1">
      <c r="C2184" s="94"/>
      <c r="E2184" s="94"/>
      <c r="F2184" s="94"/>
      <c r="G2184" s="94"/>
      <c r="H2184" s="94"/>
      <c r="I2184" s="94"/>
      <c r="J2184" s="94"/>
      <c r="K2184" s="94"/>
      <c r="L2184" s="97"/>
    </row>
    <row r="2185" ht="12.75" customHeight="1">
      <c r="C2185" s="94"/>
      <c r="E2185" s="94"/>
      <c r="F2185" s="94"/>
      <c r="G2185" s="94"/>
      <c r="H2185" s="94"/>
      <c r="I2185" s="94"/>
      <c r="J2185" s="94"/>
      <c r="K2185" s="94"/>
      <c r="L2185" s="97"/>
    </row>
    <row r="2186" ht="12.75" customHeight="1">
      <c r="C2186" s="94"/>
      <c r="E2186" s="94"/>
      <c r="F2186" s="94"/>
      <c r="G2186" s="94"/>
      <c r="H2186" s="94"/>
      <c r="I2186" s="94"/>
      <c r="J2186" s="94"/>
      <c r="K2186" s="94"/>
      <c r="L2186" s="97"/>
    </row>
    <row r="2187" ht="12.75" customHeight="1">
      <c r="C2187" s="94"/>
      <c r="E2187" s="94"/>
      <c r="F2187" s="94"/>
      <c r="G2187" s="94"/>
      <c r="H2187" s="94"/>
      <c r="I2187" s="94"/>
      <c r="J2187" s="94"/>
      <c r="K2187" s="94"/>
      <c r="L2187" s="97"/>
    </row>
    <row r="2188" ht="12.75" customHeight="1">
      <c r="C2188" s="94"/>
      <c r="E2188" s="94"/>
      <c r="F2188" s="94"/>
      <c r="G2188" s="94"/>
      <c r="H2188" s="94"/>
      <c r="I2188" s="94"/>
      <c r="J2188" s="94"/>
      <c r="K2188" s="94"/>
      <c r="L2188" s="97"/>
    </row>
    <row r="2189" ht="12.75" customHeight="1">
      <c r="C2189" s="94"/>
      <c r="E2189" s="94"/>
      <c r="F2189" s="94"/>
      <c r="G2189" s="94"/>
      <c r="H2189" s="94"/>
      <c r="I2189" s="94"/>
      <c r="J2189" s="94"/>
      <c r="K2189" s="94"/>
      <c r="L2189" s="97"/>
    </row>
    <row r="2190" ht="12.75" customHeight="1">
      <c r="C2190" s="94"/>
      <c r="E2190" s="94"/>
      <c r="F2190" s="94"/>
      <c r="G2190" s="94"/>
      <c r="H2190" s="94"/>
      <c r="I2190" s="94"/>
      <c r="J2190" s="94"/>
      <c r="K2190" s="94"/>
      <c r="L2190" s="97"/>
    </row>
    <row r="2191" ht="12.75" customHeight="1">
      <c r="C2191" s="94"/>
      <c r="E2191" s="94"/>
      <c r="F2191" s="94"/>
      <c r="G2191" s="94"/>
      <c r="H2191" s="94"/>
      <c r="I2191" s="94"/>
      <c r="J2191" s="94"/>
      <c r="K2191" s="94"/>
      <c r="L2191" s="97"/>
    </row>
    <row r="2192" ht="12.75" customHeight="1">
      <c r="C2192" s="94"/>
      <c r="E2192" s="94"/>
      <c r="F2192" s="94"/>
      <c r="G2192" s="94"/>
      <c r="H2192" s="94"/>
      <c r="I2192" s="94"/>
      <c r="J2192" s="94"/>
      <c r="K2192" s="94"/>
      <c r="L2192" s="97"/>
    </row>
    <row r="2193" ht="12.75" customHeight="1">
      <c r="C2193" s="94"/>
      <c r="E2193" s="94"/>
      <c r="F2193" s="94"/>
      <c r="G2193" s="94"/>
      <c r="H2193" s="94"/>
      <c r="I2193" s="94"/>
      <c r="J2193" s="94"/>
      <c r="K2193" s="94"/>
      <c r="L2193" s="97"/>
    </row>
    <row r="2194" ht="12.75" customHeight="1">
      <c r="C2194" s="94"/>
      <c r="E2194" s="94"/>
      <c r="F2194" s="94"/>
      <c r="G2194" s="94"/>
      <c r="H2194" s="94"/>
      <c r="I2194" s="94"/>
      <c r="J2194" s="94"/>
      <c r="K2194" s="94"/>
      <c r="L2194" s="97"/>
    </row>
    <row r="2195" ht="12.75" customHeight="1">
      <c r="C2195" s="94"/>
      <c r="E2195" s="94"/>
      <c r="F2195" s="94"/>
      <c r="G2195" s="94"/>
      <c r="H2195" s="94"/>
      <c r="I2195" s="94"/>
      <c r="J2195" s="94"/>
      <c r="K2195" s="94"/>
      <c r="L2195" s="97"/>
    </row>
    <row r="2196" ht="12.75" customHeight="1">
      <c r="C2196" s="94"/>
      <c r="E2196" s="94"/>
      <c r="F2196" s="94"/>
      <c r="G2196" s="94"/>
      <c r="H2196" s="94"/>
      <c r="I2196" s="94"/>
      <c r="J2196" s="94"/>
      <c r="K2196" s="94"/>
      <c r="L2196" s="97"/>
    </row>
    <row r="2197" ht="12.75" customHeight="1">
      <c r="C2197" s="94"/>
      <c r="E2197" s="94"/>
      <c r="F2197" s="94"/>
      <c r="G2197" s="94"/>
      <c r="H2197" s="94"/>
      <c r="I2197" s="94"/>
      <c r="J2197" s="94"/>
      <c r="K2197" s="94"/>
      <c r="L2197" s="97"/>
    </row>
    <row r="2198" ht="12.75" customHeight="1">
      <c r="C2198" s="94"/>
      <c r="E2198" s="94"/>
      <c r="F2198" s="94"/>
      <c r="G2198" s="94"/>
      <c r="H2198" s="94"/>
      <c r="I2198" s="94"/>
      <c r="J2198" s="94"/>
      <c r="K2198" s="94"/>
      <c r="L2198" s="97"/>
    </row>
    <row r="2199" ht="12.75" customHeight="1">
      <c r="C2199" s="94"/>
      <c r="E2199" s="94"/>
      <c r="F2199" s="94"/>
      <c r="G2199" s="94"/>
      <c r="H2199" s="94"/>
      <c r="I2199" s="94"/>
      <c r="J2199" s="94"/>
      <c r="K2199" s="94"/>
      <c r="L2199" s="97"/>
    </row>
    <row r="2200" ht="12.75" customHeight="1">
      <c r="C2200" s="94"/>
      <c r="E2200" s="94"/>
      <c r="F2200" s="94"/>
      <c r="G2200" s="94"/>
      <c r="H2200" s="94"/>
      <c r="I2200" s="94"/>
      <c r="J2200" s="94"/>
      <c r="K2200" s="94"/>
      <c r="L2200" s="97"/>
    </row>
    <row r="2201" ht="12.75" customHeight="1">
      <c r="C2201" s="94"/>
      <c r="E2201" s="94"/>
      <c r="F2201" s="94"/>
      <c r="G2201" s="94"/>
      <c r="H2201" s="94"/>
      <c r="I2201" s="94"/>
      <c r="J2201" s="94"/>
      <c r="K2201" s="94"/>
      <c r="L2201" s="97"/>
    </row>
    <row r="2202" ht="12.75" customHeight="1">
      <c r="C2202" s="94"/>
      <c r="E2202" s="94"/>
      <c r="F2202" s="94"/>
      <c r="G2202" s="94"/>
      <c r="H2202" s="94"/>
      <c r="I2202" s="94"/>
      <c r="J2202" s="94"/>
      <c r="K2202" s="94"/>
      <c r="L2202" s="97"/>
    </row>
    <row r="2203" ht="12.75" customHeight="1">
      <c r="C2203" s="94"/>
      <c r="E2203" s="94"/>
      <c r="F2203" s="94"/>
      <c r="G2203" s="94"/>
      <c r="H2203" s="94"/>
      <c r="I2203" s="94"/>
      <c r="J2203" s="94"/>
      <c r="K2203" s="94"/>
      <c r="L2203" s="97"/>
    </row>
    <row r="2204" ht="12.75" customHeight="1">
      <c r="C2204" s="94"/>
      <c r="E2204" s="94"/>
      <c r="F2204" s="94"/>
      <c r="G2204" s="94"/>
      <c r="H2204" s="94"/>
      <c r="I2204" s="94"/>
      <c r="J2204" s="94"/>
      <c r="K2204" s="94"/>
      <c r="L2204" s="97"/>
    </row>
    <row r="2205" ht="12.75" customHeight="1">
      <c r="C2205" s="94"/>
      <c r="E2205" s="94"/>
      <c r="F2205" s="94"/>
      <c r="G2205" s="94"/>
      <c r="H2205" s="94"/>
      <c r="I2205" s="94"/>
      <c r="J2205" s="94"/>
      <c r="K2205" s="94"/>
      <c r="L2205" s="97"/>
    </row>
    <row r="2206" ht="12.75" customHeight="1">
      <c r="C2206" s="94"/>
      <c r="E2206" s="94"/>
      <c r="F2206" s="94"/>
      <c r="G2206" s="94"/>
      <c r="H2206" s="94"/>
      <c r="I2206" s="94"/>
      <c r="J2206" s="94"/>
      <c r="K2206" s="94"/>
      <c r="L2206" s="97"/>
    </row>
    <row r="2207" ht="12.75" customHeight="1">
      <c r="C2207" s="94"/>
      <c r="E2207" s="94"/>
      <c r="F2207" s="94"/>
      <c r="G2207" s="94"/>
      <c r="H2207" s="94"/>
      <c r="I2207" s="94"/>
      <c r="J2207" s="94"/>
      <c r="K2207" s="94"/>
      <c r="L2207" s="97"/>
    </row>
    <row r="2208" ht="12.75" customHeight="1">
      <c r="C2208" s="94"/>
      <c r="E2208" s="94"/>
      <c r="F2208" s="94"/>
      <c r="G2208" s="94"/>
      <c r="H2208" s="94"/>
      <c r="I2208" s="94"/>
      <c r="J2208" s="94"/>
      <c r="K2208" s="94"/>
      <c r="L2208" s="97"/>
    </row>
    <row r="2209" ht="12.75" customHeight="1">
      <c r="C2209" s="94"/>
      <c r="E2209" s="94"/>
      <c r="F2209" s="94"/>
      <c r="G2209" s="94"/>
      <c r="H2209" s="94"/>
      <c r="I2209" s="94"/>
      <c r="J2209" s="94"/>
      <c r="K2209" s="94"/>
      <c r="L2209" s="97"/>
    </row>
    <row r="2210" ht="12.75" customHeight="1">
      <c r="C2210" s="94"/>
      <c r="E2210" s="94"/>
      <c r="F2210" s="94"/>
      <c r="G2210" s="94"/>
      <c r="H2210" s="94"/>
      <c r="I2210" s="94"/>
      <c r="J2210" s="94"/>
      <c r="K2210" s="94"/>
      <c r="L2210" s="97"/>
    </row>
    <row r="2211" ht="12.75" customHeight="1">
      <c r="C2211" s="94"/>
      <c r="E2211" s="94"/>
      <c r="F2211" s="94"/>
      <c r="G2211" s="94"/>
      <c r="H2211" s="94"/>
      <c r="I2211" s="94"/>
      <c r="J2211" s="94"/>
      <c r="K2211" s="94"/>
      <c r="L2211" s="97"/>
    </row>
    <row r="2212" ht="12.75" customHeight="1">
      <c r="C2212" s="94"/>
      <c r="E2212" s="94"/>
      <c r="F2212" s="94"/>
      <c r="G2212" s="94"/>
      <c r="H2212" s="94"/>
      <c r="I2212" s="94"/>
      <c r="J2212" s="94"/>
      <c r="K2212" s="94"/>
      <c r="L2212" s="97"/>
    </row>
    <row r="2213" ht="12.75" customHeight="1">
      <c r="C2213" s="94"/>
      <c r="E2213" s="94"/>
      <c r="F2213" s="94"/>
      <c r="G2213" s="94"/>
      <c r="H2213" s="94"/>
      <c r="I2213" s="94"/>
      <c r="J2213" s="94"/>
      <c r="K2213" s="94"/>
      <c r="L2213" s="97"/>
    </row>
    <row r="2214" ht="12.75" customHeight="1">
      <c r="C2214" s="94"/>
      <c r="E2214" s="94"/>
      <c r="F2214" s="94"/>
      <c r="G2214" s="94"/>
      <c r="H2214" s="94"/>
      <c r="I2214" s="94"/>
      <c r="J2214" s="94"/>
      <c r="K2214" s="94"/>
      <c r="L2214" s="97"/>
    </row>
    <row r="2215" ht="12.75" customHeight="1">
      <c r="C2215" s="94"/>
      <c r="E2215" s="94"/>
      <c r="F2215" s="94"/>
      <c r="G2215" s="94"/>
      <c r="H2215" s="94"/>
      <c r="I2215" s="94"/>
      <c r="J2215" s="94"/>
      <c r="K2215" s="94"/>
      <c r="L2215" s="97"/>
    </row>
    <row r="2216" ht="12.75" customHeight="1">
      <c r="C2216" s="94"/>
      <c r="E2216" s="94"/>
      <c r="F2216" s="94"/>
      <c r="G2216" s="94"/>
      <c r="H2216" s="94"/>
      <c r="I2216" s="94"/>
      <c r="J2216" s="94"/>
      <c r="K2216" s="94"/>
      <c r="L2216" s="97"/>
    </row>
    <row r="2217" ht="12.75" customHeight="1">
      <c r="C2217" s="94"/>
      <c r="E2217" s="94"/>
      <c r="F2217" s="94"/>
      <c r="G2217" s="94"/>
      <c r="H2217" s="94"/>
      <c r="I2217" s="94"/>
      <c r="J2217" s="94"/>
      <c r="K2217" s="94"/>
      <c r="L2217" s="97"/>
    </row>
    <row r="2218" ht="12.75" customHeight="1">
      <c r="C2218" s="94"/>
      <c r="E2218" s="94"/>
      <c r="F2218" s="94"/>
      <c r="G2218" s="94"/>
      <c r="H2218" s="94"/>
      <c r="I2218" s="94"/>
      <c r="J2218" s="94"/>
      <c r="K2218" s="94"/>
      <c r="L2218" s="97"/>
    </row>
    <row r="2219" ht="12.75" customHeight="1">
      <c r="C2219" s="94"/>
      <c r="E2219" s="94"/>
      <c r="F2219" s="94"/>
      <c r="G2219" s="94"/>
      <c r="H2219" s="94"/>
      <c r="I2219" s="94"/>
      <c r="J2219" s="94"/>
      <c r="K2219" s="94"/>
      <c r="L2219" s="97"/>
    </row>
    <row r="2220" ht="12.75" customHeight="1">
      <c r="C2220" s="94"/>
      <c r="E2220" s="94"/>
      <c r="F2220" s="94"/>
      <c r="G2220" s="94"/>
      <c r="H2220" s="94"/>
      <c r="I2220" s="94"/>
      <c r="J2220" s="94"/>
      <c r="K2220" s="94"/>
      <c r="L2220" s="97"/>
    </row>
    <row r="2221" ht="12.75" customHeight="1">
      <c r="C2221" s="94"/>
      <c r="E2221" s="94"/>
      <c r="F2221" s="94"/>
      <c r="G2221" s="94"/>
      <c r="H2221" s="94"/>
      <c r="I2221" s="94"/>
      <c r="J2221" s="94"/>
      <c r="K2221" s="94"/>
      <c r="L2221" s="97"/>
    </row>
    <row r="2222" ht="12.75" customHeight="1">
      <c r="C2222" s="94"/>
      <c r="E2222" s="94"/>
      <c r="F2222" s="94"/>
      <c r="G2222" s="94"/>
      <c r="H2222" s="94"/>
      <c r="I2222" s="94"/>
      <c r="J2222" s="94"/>
      <c r="K2222" s="94"/>
      <c r="L2222" s="97"/>
    </row>
    <row r="2223" ht="12.75" customHeight="1">
      <c r="C2223" s="94"/>
      <c r="E2223" s="94"/>
      <c r="F2223" s="94"/>
      <c r="G2223" s="94"/>
      <c r="H2223" s="94"/>
      <c r="I2223" s="94"/>
      <c r="J2223" s="94"/>
      <c r="K2223" s="94"/>
      <c r="L2223" s="97"/>
    </row>
    <row r="2224" ht="12.75" customHeight="1">
      <c r="C2224" s="94"/>
      <c r="E2224" s="94"/>
      <c r="F2224" s="94"/>
      <c r="G2224" s="94"/>
      <c r="H2224" s="94"/>
      <c r="I2224" s="94"/>
      <c r="J2224" s="94"/>
      <c r="K2224" s="94"/>
      <c r="L2224" s="97"/>
    </row>
    <row r="2225" ht="12.75" customHeight="1">
      <c r="C2225" s="94"/>
      <c r="E2225" s="94"/>
      <c r="F2225" s="94"/>
      <c r="G2225" s="94"/>
      <c r="H2225" s="94"/>
      <c r="I2225" s="94"/>
      <c r="J2225" s="94"/>
      <c r="K2225" s="94"/>
      <c r="L2225" s="97"/>
    </row>
    <row r="2226" ht="12.75" customHeight="1">
      <c r="C2226" s="94"/>
      <c r="E2226" s="94"/>
      <c r="F2226" s="94"/>
      <c r="G2226" s="94"/>
      <c r="H2226" s="94"/>
      <c r="I2226" s="94"/>
      <c r="J2226" s="94"/>
      <c r="K2226" s="94"/>
      <c r="L2226" s="97"/>
    </row>
    <row r="2227" ht="12.75" customHeight="1">
      <c r="C2227" s="94"/>
      <c r="E2227" s="94"/>
      <c r="F2227" s="94"/>
      <c r="G2227" s="94"/>
      <c r="H2227" s="94"/>
      <c r="I2227" s="94"/>
      <c r="J2227" s="94"/>
      <c r="K2227" s="94"/>
      <c r="L2227" s="97"/>
    </row>
    <row r="2228" ht="12.75" customHeight="1">
      <c r="C2228" s="94"/>
      <c r="E2228" s="94"/>
      <c r="F2228" s="94"/>
      <c r="G2228" s="94"/>
      <c r="H2228" s="94"/>
      <c r="I2228" s="94"/>
      <c r="J2228" s="94"/>
      <c r="K2228" s="94"/>
      <c r="L2228" s="97"/>
    </row>
    <row r="2229" ht="12.75" customHeight="1">
      <c r="C2229" s="94"/>
      <c r="E2229" s="94"/>
      <c r="F2229" s="94"/>
      <c r="G2229" s="94"/>
      <c r="H2229" s="94"/>
      <c r="I2229" s="94"/>
      <c r="J2229" s="94"/>
      <c r="K2229" s="94"/>
      <c r="L2229" s="97"/>
    </row>
    <row r="2230" ht="12.75" customHeight="1">
      <c r="C2230" s="94"/>
      <c r="E2230" s="94"/>
      <c r="F2230" s="94"/>
      <c r="G2230" s="94"/>
      <c r="H2230" s="94"/>
      <c r="I2230" s="94"/>
      <c r="J2230" s="94"/>
      <c r="K2230" s="94"/>
      <c r="L2230" s="97"/>
    </row>
    <row r="2231" ht="12.75" customHeight="1">
      <c r="C2231" s="94"/>
      <c r="E2231" s="94"/>
      <c r="F2231" s="94"/>
      <c r="G2231" s="94"/>
      <c r="H2231" s="94"/>
      <c r="I2231" s="94"/>
      <c r="J2231" s="94"/>
      <c r="K2231" s="94"/>
      <c r="L2231" s="97"/>
    </row>
    <row r="2232" ht="12.75" customHeight="1">
      <c r="C2232" s="94"/>
      <c r="E2232" s="94"/>
      <c r="F2232" s="94"/>
      <c r="G2232" s="94"/>
      <c r="H2232" s="94"/>
      <c r="I2232" s="94"/>
      <c r="J2232" s="94"/>
      <c r="K2232" s="94"/>
      <c r="L2232" s="97"/>
    </row>
    <row r="2233" ht="12.75" customHeight="1">
      <c r="C2233" s="94"/>
      <c r="E2233" s="94"/>
      <c r="F2233" s="94"/>
      <c r="G2233" s="94"/>
      <c r="H2233" s="94"/>
      <c r="I2233" s="94"/>
      <c r="J2233" s="94"/>
      <c r="K2233" s="94"/>
      <c r="L2233" s="97"/>
    </row>
    <row r="2234" ht="12.75" customHeight="1">
      <c r="C2234" s="94"/>
      <c r="E2234" s="94"/>
      <c r="F2234" s="94"/>
      <c r="G2234" s="94"/>
      <c r="H2234" s="94"/>
      <c r="I2234" s="94"/>
      <c r="J2234" s="94"/>
      <c r="K2234" s="94"/>
      <c r="L2234" s="97"/>
    </row>
    <row r="2235" ht="12.75" customHeight="1">
      <c r="C2235" s="94"/>
      <c r="E2235" s="94"/>
      <c r="F2235" s="94"/>
      <c r="G2235" s="94"/>
      <c r="H2235" s="94"/>
      <c r="I2235" s="94"/>
      <c r="J2235" s="94"/>
      <c r="K2235" s="94"/>
      <c r="L2235" s="97"/>
    </row>
    <row r="2236" ht="12.75" customHeight="1">
      <c r="C2236" s="94"/>
      <c r="E2236" s="94"/>
      <c r="F2236" s="94"/>
      <c r="G2236" s="94"/>
      <c r="H2236" s="94"/>
      <c r="I2236" s="94"/>
      <c r="J2236" s="94"/>
      <c r="K2236" s="94"/>
      <c r="L2236" s="97"/>
    </row>
    <row r="2237" ht="12.75" customHeight="1">
      <c r="C2237" s="94"/>
      <c r="E2237" s="94"/>
      <c r="F2237" s="94"/>
      <c r="G2237" s="94"/>
      <c r="H2237" s="94"/>
      <c r="I2237" s="94"/>
      <c r="J2237" s="94"/>
      <c r="K2237" s="94"/>
      <c r="L2237" s="97"/>
    </row>
    <row r="2238" ht="12.75" customHeight="1">
      <c r="C2238" s="94"/>
      <c r="E2238" s="94"/>
      <c r="F2238" s="94"/>
      <c r="G2238" s="94"/>
      <c r="H2238" s="94"/>
      <c r="I2238" s="94"/>
      <c r="J2238" s="94"/>
      <c r="K2238" s="94"/>
      <c r="L2238" s="97"/>
    </row>
    <row r="2239" ht="12.75" customHeight="1">
      <c r="C2239" s="94"/>
      <c r="E2239" s="94"/>
      <c r="F2239" s="94"/>
      <c r="G2239" s="94"/>
      <c r="H2239" s="94"/>
      <c r="I2239" s="94"/>
      <c r="J2239" s="94"/>
      <c r="K2239" s="94"/>
      <c r="L2239" s="97"/>
    </row>
    <row r="2240" ht="12.75" customHeight="1">
      <c r="C2240" s="94"/>
      <c r="E2240" s="94"/>
      <c r="F2240" s="94"/>
      <c r="G2240" s="94"/>
      <c r="H2240" s="94"/>
      <c r="I2240" s="94"/>
      <c r="J2240" s="94"/>
      <c r="K2240" s="94"/>
      <c r="L2240" s="97"/>
    </row>
    <row r="2241" ht="12.75" customHeight="1">
      <c r="C2241" s="94"/>
      <c r="E2241" s="94"/>
      <c r="F2241" s="94"/>
      <c r="G2241" s="94"/>
      <c r="H2241" s="94"/>
      <c r="I2241" s="94"/>
      <c r="J2241" s="94"/>
      <c r="K2241" s="94"/>
      <c r="L2241" s="97"/>
    </row>
    <row r="2242" ht="12.75" customHeight="1">
      <c r="C2242" s="94"/>
      <c r="E2242" s="94"/>
      <c r="F2242" s="94"/>
      <c r="G2242" s="94"/>
      <c r="H2242" s="94"/>
      <c r="I2242" s="94"/>
      <c r="J2242" s="94"/>
      <c r="K2242" s="94"/>
      <c r="L2242" s="97"/>
    </row>
    <row r="2243" ht="12.75" customHeight="1">
      <c r="C2243" s="94"/>
      <c r="E2243" s="94"/>
      <c r="F2243" s="94"/>
      <c r="G2243" s="94"/>
      <c r="H2243" s="94"/>
      <c r="I2243" s="94"/>
      <c r="J2243" s="94"/>
      <c r="K2243" s="94"/>
      <c r="L2243" s="97"/>
    </row>
    <row r="2244" ht="12.75" customHeight="1">
      <c r="C2244" s="94"/>
      <c r="E2244" s="94"/>
      <c r="F2244" s="94"/>
      <c r="G2244" s="94"/>
      <c r="H2244" s="94"/>
      <c r="I2244" s="94"/>
      <c r="J2244" s="94"/>
      <c r="K2244" s="94"/>
      <c r="L2244" s="97"/>
    </row>
    <row r="2245" ht="12.75" customHeight="1">
      <c r="C2245" s="94"/>
      <c r="E2245" s="94"/>
      <c r="F2245" s="94"/>
      <c r="G2245" s="94"/>
      <c r="H2245" s="94"/>
      <c r="I2245" s="94"/>
      <c r="J2245" s="94"/>
      <c r="K2245" s="94"/>
      <c r="L2245" s="97"/>
    </row>
    <row r="2246" ht="12.75" customHeight="1">
      <c r="C2246" s="94"/>
      <c r="E2246" s="94"/>
      <c r="F2246" s="94"/>
      <c r="G2246" s="94"/>
      <c r="H2246" s="94"/>
      <c r="I2246" s="94"/>
      <c r="J2246" s="94"/>
      <c r="K2246" s="94"/>
      <c r="L2246" s="97"/>
    </row>
    <row r="2247" ht="12.75" customHeight="1">
      <c r="C2247" s="94"/>
      <c r="E2247" s="94"/>
      <c r="F2247" s="94"/>
      <c r="G2247" s="94"/>
      <c r="H2247" s="94"/>
      <c r="I2247" s="94"/>
      <c r="J2247" s="94"/>
      <c r="K2247" s="94"/>
      <c r="L2247" s="97"/>
    </row>
    <row r="2248" ht="12.75" customHeight="1">
      <c r="C2248" s="94"/>
      <c r="E2248" s="94"/>
      <c r="F2248" s="94"/>
      <c r="G2248" s="94"/>
      <c r="H2248" s="94"/>
      <c r="I2248" s="94"/>
      <c r="J2248" s="94"/>
      <c r="K2248" s="94"/>
      <c r="L2248" s="97"/>
    </row>
    <row r="2249" ht="12.75" customHeight="1">
      <c r="C2249" s="94"/>
      <c r="E2249" s="94"/>
      <c r="F2249" s="94"/>
      <c r="G2249" s="94"/>
      <c r="H2249" s="94"/>
      <c r="I2249" s="94"/>
      <c r="J2249" s="94"/>
      <c r="K2249" s="94"/>
      <c r="L2249" s="97"/>
    </row>
    <row r="2250" ht="12.75" customHeight="1">
      <c r="C2250" s="94"/>
      <c r="E2250" s="94"/>
      <c r="F2250" s="94"/>
      <c r="G2250" s="94"/>
      <c r="H2250" s="94"/>
      <c r="I2250" s="94"/>
      <c r="J2250" s="94"/>
      <c r="K2250" s="94"/>
      <c r="L2250" s="97"/>
    </row>
    <row r="2251" ht="12.75" customHeight="1">
      <c r="C2251" s="94"/>
      <c r="E2251" s="94"/>
      <c r="F2251" s="94"/>
      <c r="G2251" s="94"/>
      <c r="H2251" s="94"/>
      <c r="I2251" s="94"/>
      <c r="J2251" s="94"/>
      <c r="K2251" s="94"/>
      <c r="L2251" s="97"/>
    </row>
    <row r="2252" ht="12.75" customHeight="1">
      <c r="C2252" s="94"/>
      <c r="E2252" s="94"/>
      <c r="F2252" s="94"/>
      <c r="G2252" s="94"/>
      <c r="H2252" s="94"/>
      <c r="I2252" s="94"/>
      <c r="J2252" s="94"/>
      <c r="K2252" s="94"/>
      <c r="L2252" s="97"/>
    </row>
    <row r="2253" ht="12.75" customHeight="1">
      <c r="C2253" s="94"/>
      <c r="E2253" s="94"/>
      <c r="F2253" s="94"/>
      <c r="G2253" s="94"/>
      <c r="H2253" s="94"/>
      <c r="I2253" s="94"/>
      <c r="J2253" s="94"/>
      <c r="K2253" s="94"/>
      <c r="L2253" s="97"/>
    </row>
    <row r="2254" ht="12.75" customHeight="1">
      <c r="C2254" s="94"/>
      <c r="E2254" s="94"/>
      <c r="F2254" s="94"/>
      <c r="G2254" s="94"/>
      <c r="H2254" s="94"/>
      <c r="I2254" s="94"/>
      <c r="J2254" s="94"/>
      <c r="K2254" s="94"/>
      <c r="L2254" s="97"/>
    </row>
    <row r="2255" ht="12.75" customHeight="1">
      <c r="C2255" s="94"/>
      <c r="E2255" s="94"/>
      <c r="F2255" s="94"/>
      <c r="G2255" s="94"/>
      <c r="H2255" s="94"/>
      <c r="I2255" s="94"/>
      <c r="J2255" s="94"/>
      <c r="K2255" s="94"/>
      <c r="L2255" s="97"/>
    </row>
    <row r="2256" ht="12.75" customHeight="1">
      <c r="C2256" s="94"/>
      <c r="E2256" s="94"/>
      <c r="F2256" s="94"/>
      <c r="G2256" s="94"/>
      <c r="H2256" s="94"/>
      <c r="I2256" s="94"/>
      <c r="J2256" s="94"/>
      <c r="K2256" s="94"/>
      <c r="L2256" s="97"/>
    </row>
    <row r="2257" ht="12.75" customHeight="1">
      <c r="C2257" s="94"/>
      <c r="E2257" s="94"/>
      <c r="F2257" s="94"/>
      <c r="G2257" s="94"/>
      <c r="H2257" s="94"/>
      <c r="I2257" s="94"/>
      <c r="J2257" s="94"/>
      <c r="K2257" s="94"/>
      <c r="L2257" s="97"/>
    </row>
    <row r="2258" ht="12.75" customHeight="1">
      <c r="C2258" s="94"/>
      <c r="E2258" s="94"/>
      <c r="F2258" s="94"/>
      <c r="G2258" s="94"/>
      <c r="H2258" s="94"/>
      <c r="I2258" s="94"/>
      <c r="J2258" s="94"/>
      <c r="K2258" s="94"/>
      <c r="L2258" s="97"/>
    </row>
    <row r="2259" ht="12.75" customHeight="1">
      <c r="C2259" s="94"/>
      <c r="E2259" s="94"/>
      <c r="F2259" s="94"/>
      <c r="G2259" s="94"/>
      <c r="H2259" s="94"/>
      <c r="I2259" s="94"/>
      <c r="J2259" s="94"/>
      <c r="K2259" s="94"/>
      <c r="L2259" s="97"/>
    </row>
    <row r="2260" ht="12.75" customHeight="1">
      <c r="C2260" s="94"/>
      <c r="E2260" s="94"/>
      <c r="F2260" s="94"/>
      <c r="G2260" s="94"/>
      <c r="H2260" s="94"/>
      <c r="I2260" s="94"/>
      <c r="J2260" s="94"/>
      <c r="K2260" s="94"/>
      <c r="L2260" s="97"/>
    </row>
    <row r="2261" ht="12.75" customHeight="1">
      <c r="C2261" s="94"/>
      <c r="E2261" s="94"/>
      <c r="F2261" s="94"/>
      <c r="G2261" s="94"/>
      <c r="H2261" s="94"/>
      <c r="I2261" s="94"/>
      <c r="J2261" s="94"/>
      <c r="K2261" s="94"/>
      <c r="L2261" s="97"/>
    </row>
    <row r="2262" ht="12.75" customHeight="1">
      <c r="C2262" s="94"/>
      <c r="E2262" s="94"/>
      <c r="F2262" s="94"/>
      <c r="G2262" s="94"/>
      <c r="H2262" s="94"/>
      <c r="I2262" s="94"/>
      <c r="J2262" s="94"/>
      <c r="K2262" s="94"/>
      <c r="L2262" s="97"/>
    </row>
    <row r="2263" ht="12.75" customHeight="1">
      <c r="C2263" s="94"/>
      <c r="E2263" s="94"/>
      <c r="F2263" s="94"/>
      <c r="G2263" s="94"/>
      <c r="H2263" s="94"/>
      <c r="I2263" s="94"/>
      <c r="J2263" s="94"/>
      <c r="K2263" s="94"/>
      <c r="L2263" s="97"/>
    </row>
    <row r="2264" ht="12.75" customHeight="1">
      <c r="C2264" s="94"/>
      <c r="E2264" s="94"/>
      <c r="F2264" s="94"/>
      <c r="G2264" s="94"/>
      <c r="H2264" s="94"/>
      <c r="I2264" s="94"/>
      <c r="J2264" s="94"/>
      <c r="K2264" s="94"/>
      <c r="L2264" s="97"/>
    </row>
    <row r="2265" ht="12.75" customHeight="1">
      <c r="C2265" s="94"/>
      <c r="E2265" s="94"/>
      <c r="F2265" s="94"/>
      <c r="G2265" s="94"/>
      <c r="H2265" s="94"/>
      <c r="I2265" s="94"/>
      <c r="J2265" s="94"/>
      <c r="K2265" s="94"/>
      <c r="L2265" s="97"/>
    </row>
    <row r="2266" ht="12.75" customHeight="1">
      <c r="C2266" s="94"/>
      <c r="E2266" s="94"/>
      <c r="F2266" s="94"/>
      <c r="G2266" s="94"/>
      <c r="H2266" s="94"/>
      <c r="I2266" s="94"/>
      <c r="J2266" s="94"/>
      <c r="K2266" s="94"/>
      <c r="L2266" s="97"/>
    </row>
    <row r="2267" ht="12.75" customHeight="1">
      <c r="C2267" s="94"/>
      <c r="E2267" s="94"/>
      <c r="F2267" s="94"/>
      <c r="G2267" s="94"/>
      <c r="H2267" s="94"/>
      <c r="I2267" s="94"/>
      <c r="J2267" s="94"/>
      <c r="K2267" s="94"/>
      <c r="L2267" s="97"/>
    </row>
    <row r="2268" ht="12.75" customHeight="1">
      <c r="C2268" s="94"/>
      <c r="E2268" s="94"/>
      <c r="F2268" s="94"/>
      <c r="G2268" s="94"/>
      <c r="H2268" s="94"/>
      <c r="I2268" s="94"/>
      <c r="J2268" s="94"/>
      <c r="K2268" s="94"/>
      <c r="L2268" s="97"/>
    </row>
    <row r="2269" ht="12.75" customHeight="1">
      <c r="C2269" s="94"/>
      <c r="E2269" s="94"/>
      <c r="F2269" s="94"/>
      <c r="G2269" s="94"/>
      <c r="H2269" s="94"/>
      <c r="I2269" s="94"/>
      <c r="J2269" s="94"/>
      <c r="K2269" s="94"/>
      <c r="L2269" s="97"/>
    </row>
    <row r="2270" ht="12.75" customHeight="1">
      <c r="C2270" s="94"/>
      <c r="E2270" s="94"/>
      <c r="F2270" s="94"/>
      <c r="G2270" s="94"/>
      <c r="H2270" s="94"/>
      <c r="I2270" s="94"/>
      <c r="J2270" s="94"/>
      <c r="K2270" s="94"/>
      <c r="L2270" s="97"/>
    </row>
    <row r="2271" ht="12.75" customHeight="1">
      <c r="C2271" s="94"/>
      <c r="E2271" s="94"/>
      <c r="F2271" s="94"/>
      <c r="G2271" s="94"/>
      <c r="H2271" s="94"/>
      <c r="I2271" s="94"/>
      <c r="J2271" s="94"/>
      <c r="K2271" s="94"/>
      <c r="L2271" s="97"/>
    </row>
    <row r="2272" ht="12.75" customHeight="1">
      <c r="C2272" s="94"/>
      <c r="E2272" s="94"/>
      <c r="F2272" s="94"/>
      <c r="G2272" s="94"/>
      <c r="H2272" s="94"/>
      <c r="I2272" s="94"/>
      <c r="J2272" s="94"/>
      <c r="K2272" s="94"/>
      <c r="L2272" s="97"/>
    </row>
    <row r="2273" ht="12.75" customHeight="1">
      <c r="C2273" s="94"/>
      <c r="E2273" s="94"/>
      <c r="F2273" s="94"/>
      <c r="G2273" s="94"/>
      <c r="H2273" s="94"/>
      <c r="I2273" s="94"/>
      <c r="J2273" s="94"/>
      <c r="K2273" s="94"/>
      <c r="L2273" s="97"/>
    </row>
    <row r="2274" ht="12.75" customHeight="1">
      <c r="C2274" s="94"/>
      <c r="E2274" s="94"/>
      <c r="F2274" s="94"/>
      <c r="G2274" s="94"/>
      <c r="H2274" s="94"/>
      <c r="I2274" s="94"/>
      <c r="J2274" s="94"/>
      <c r="K2274" s="94"/>
      <c r="L2274" s="97"/>
    </row>
    <row r="2275" ht="12.75" customHeight="1">
      <c r="C2275" s="94"/>
      <c r="E2275" s="94"/>
      <c r="F2275" s="94"/>
      <c r="G2275" s="94"/>
      <c r="H2275" s="94"/>
      <c r="I2275" s="94"/>
      <c r="J2275" s="94"/>
      <c r="K2275" s="94"/>
      <c r="L2275" s="97"/>
    </row>
    <row r="2276" ht="12.75" customHeight="1">
      <c r="C2276" s="94"/>
      <c r="E2276" s="94"/>
      <c r="F2276" s="94"/>
      <c r="G2276" s="94"/>
      <c r="H2276" s="94"/>
      <c r="I2276" s="94"/>
      <c r="J2276" s="94"/>
      <c r="K2276" s="94"/>
      <c r="L2276" s="97"/>
    </row>
    <row r="2277" ht="12.75" customHeight="1">
      <c r="C2277" s="94"/>
      <c r="E2277" s="94"/>
      <c r="F2277" s="94"/>
      <c r="G2277" s="94"/>
      <c r="H2277" s="94"/>
      <c r="I2277" s="94"/>
      <c r="J2277" s="94"/>
      <c r="K2277" s="94"/>
      <c r="L2277" s="97"/>
    </row>
    <row r="2278" ht="12.75" customHeight="1">
      <c r="C2278" s="94"/>
      <c r="E2278" s="94"/>
      <c r="F2278" s="94"/>
      <c r="G2278" s="94"/>
      <c r="H2278" s="94"/>
      <c r="I2278" s="94"/>
      <c r="J2278" s="94"/>
      <c r="K2278" s="94"/>
      <c r="L2278" s="97"/>
    </row>
    <row r="2279" ht="12.75" customHeight="1">
      <c r="C2279" s="94"/>
      <c r="E2279" s="94"/>
      <c r="F2279" s="94"/>
      <c r="G2279" s="94"/>
      <c r="H2279" s="94"/>
      <c r="I2279" s="94"/>
      <c r="J2279" s="94"/>
      <c r="K2279" s="94"/>
      <c r="L2279" s="97"/>
    </row>
    <row r="2280" ht="12.75" customHeight="1">
      <c r="C2280" s="94"/>
      <c r="E2280" s="94"/>
      <c r="F2280" s="94"/>
      <c r="G2280" s="94"/>
      <c r="H2280" s="94"/>
      <c r="I2280" s="94"/>
      <c r="J2280" s="94"/>
      <c r="K2280" s="94"/>
      <c r="L2280" s="97"/>
    </row>
    <row r="2281" ht="12.75" customHeight="1">
      <c r="C2281" s="94"/>
      <c r="E2281" s="94"/>
      <c r="F2281" s="94"/>
      <c r="G2281" s="94"/>
      <c r="H2281" s="94"/>
      <c r="I2281" s="94"/>
      <c r="J2281" s="94"/>
      <c r="K2281" s="94"/>
      <c r="L2281" s="97"/>
    </row>
    <row r="2282" ht="12.75" customHeight="1">
      <c r="C2282" s="94"/>
      <c r="E2282" s="94"/>
      <c r="F2282" s="94"/>
      <c r="G2282" s="94"/>
      <c r="H2282" s="94"/>
      <c r="I2282" s="94"/>
      <c r="J2282" s="94"/>
      <c r="K2282" s="94"/>
      <c r="L2282" s="97"/>
    </row>
    <row r="2283" ht="12.75" customHeight="1">
      <c r="C2283" s="94"/>
      <c r="E2283" s="94"/>
      <c r="F2283" s="94"/>
      <c r="G2283" s="94"/>
      <c r="H2283" s="94"/>
      <c r="I2283" s="94"/>
      <c r="J2283" s="94"/>
      <c r="K2283" s="94"/>
      <c r="L2283" s="97"/>
    </row>
    <row r="2284" ht="12.75" customHeight="1">
      <c r="C2284" s="94"/>
      <c r="E2284" s="94"/>
      <c r="F2284" s="94"/>
      <c r="G2284" s="94"/>
      <c r="H2284" s="94"/>
      <c r="I2284" s="94"/>
      <c r="J2284" s="94"/>
      <c r="K2284" s="94"/>
      <c r="L2284" s="97"/>
    </row>
    <row r="2285" ht="12.75" customHeight="1">
      <c r="C2285" s="94"/>
      <c r="E2285" s="94"/>
      <c r="F2285" s="94"/>
      <c r="G2285" s="94"/>
      <c r="H2285" s="94"/>
      <c r="I2285" s="94"/>
      <c r="J2285" s="94"/>
      <c r="K2285" s="94"/>
      <c r="L2285" s="97"/>
    </row>
    <row r="2286" ht="12.75" customHeight="1">
      <c r="C2286" s="94"/>
      <c r="E2286" s="94"/>
      <c r="F2286" s="94"/>
      <c r="G2286" s="94"/>
      <c r="H2286" s="94"/>
      <c r="I2286" s="94"/>
      <c r="J2286" s="94"/>
      <c r="K2286" s="94"/>
      <c r="L2286" s="97"/>
    </row>
    <row r="2287" ht="12.75" customHeight="1">
      <c r="C2287" s="94"/>
      <c r="E2287" s="94"/>
      <c r="F2287" s="94"/>
      <c r="G2287" s="94"/>
      <c r="H2287" s="94"/>
      <c r="I2287" s="94"/>
      <c r="J2287" s="94"/>
      <c r="K2287" s="94"/>
      <c r="L2287" s="97"/>
    </row>
    <row r="2288" ht="12.75" customHeight="1">
      <c r="C2288" s="94"/>
      <c r="E2288" s="94"/>
      <c r="F2288" s="94"/>
      <c r="G2288" s="94"/>
      <c r="H2288" s="94"/>
      <c r="I2288" s="94"/>
      <c r="J2288" s="94"/>
      <c r="K2288" s="94"/>
      <c r="L2288" s="97"/>
    </row>
    <row r="2289" ht="12.75" customHeight="1">
      <c r="C2289" s="94"/>
      <c r="E2289" s="94"/>
      <c r="F2289" s="94"/>
      <c r="G2289" s="94"/>
      <c r="H2289" s="94"/>
      <c r="I2289" s="94"/>
      <c r="J2289" s="94"/>
      <c r="K2289" s="94"/>
      <c r="L2289" s="97"/>
    </row>
    <row r="2290" ht="12.75" customHeight="1">
      <c r="C2290" s="94"/>
      <c r="E2290" s="94"/>
      <c r="F2290" s="94"/>
      <c r="G2290" s="94"/>
      <c r="H2290" s="94"/>
      <c r="I2290" s="94"/>
      <c r="J2290" s="94"/>
      <c r="K2290" s="94"/>
      <c r="L2290" s="97"/>
    </row>
    <row r="2291" ht="12.75" customHeight="1">
      <c r="C2291" s="94"/>
      <c r="E2291" s="94"/>
      <c r="F2291" s="94"/>
      <c r="G2291" s="94"/>
      <c r="H2291" s="94"/>
      <c r="I2291" s="94"/>
      <c r="J2291" s="94"/>
      <c r="K2291" s="94"/>
      <c r="L2291" s="97"/>
    </row>
    <row r="2292" ht="12.75" customHeight="1">
      <c r="C2292" s="94"/>
      <c r="E2292" s="94"/>
      <c r="F2292" s="94"/>
      <c r="G2292" s="94"/>
      <c r="H2292" s="94"/>
      <c r="I2292" s="94"/>
      <c r="J2292" s="94"/>
      <c r="K2292" s="94"/>
      <c r="L2292" s="97"/>
    </row>
    <row r="2293" ht="12.75" customHeight="1">
      <c r="C2293" s="94"/>
      <c r="E2293" s="94"/>
      <c r="F2293" s="94"/>
      <c r="G2293" s="94"/>
      <c r="H2293" s="94"/>
      <c r="I2293" s="94"/>
      <c r="J2293" s="94"/>
      <c r="K2293" s="94"/>
      <c r="L2293" s="97"/>
    </row>
    <row r="2294" ht="12.75" customHeight="1">
      <c r="C2294" s="94"/>
      <c r="E2294" s="94"/>
      <c r="F2294" s="94"/>
      <c r="G2294" s="94"/>
      <c r="H2294" s="94"/>
      <c r="I2294" s="94"/>
      <c r="J2294" s="94"/>
      <c r="K2294" s="94"/>
      <c r="L2294" s="97"/>
    </row>
    <row r="2295" ht="12.75" customHeight="1">
      <c r="C2295" s="94"/>
      <c r="E2295" s="94"/>
      <c r="F2295" s="94"/>
      <c r="G2295" s="94"/>
      <c r="H2295" s="94"/>
      <c r="I2295" s="94"/>
      <c r="J2295" s="94"/>
      <c r="K2295" s="94"/>
      <c r="L2295" s="97"/>
    </row>
    <row r="2296" ht="12.75" customHeight="1">
      <c r="C2296" s="94"/>
      <c r="E2296" s="94"/>
      <c r="F2296" s="94"/>
      <c r="G2296" s="94"/>
      <c r="H2296" s="94"/>
      <c r="I2296" s="94"/>
      <c r="J2296" s="94"/>
      <c r="K2296" s="94"/>
      <c r="L2296" s="97"/>
    </row>
    <row r="2297" ht="12.75" customHeight="1">
      <c r="C2297" s="94"/>
      <c r="E2297" s="94"/>
      <c r="F2297" s="94"/>
      <c r="G2297" s="94"/>
      <c r="H2297" s="94"/>
      <c r="I2297" s="94"/>
      <c r="J2297" s="94"/>
      <c r="K2297" s="94"/>
      <c r="L2297" s="97"/>
    </row>
    <row r="2298" ht="12.75" customHeight="1">
      <c r="C2298" s="94"/>
      <c r="E2298" s="94"/>
      <c r="F2298" s="94"/>
      <c r="G2298" s="94"/>
      <c r="H2298" s="94"/>
      <c r="I2298" s="94"/>
      <c r="J2298" s="94"/>
      <c r="K2298" s="94"/>
      <c r="L2298" s="97"/>
    </row>
    <row r="2299" ht="12.75" customHeight="1">
      <c r="C2299" s="94"/>
      <c r="E2299" s="94"/>
      <c r="F2299" s="94"/>
      <c r="G2299" s="94"/>
      <c r="H2299" s="94"/>
      <c r="I2299" s="94"/>
      <c r="J2299" s="94"/>
      <c r="K2299" s="94"/>
      <c r="L2299" s="97"/>
    </row>
    <row r="2300" ht="12.75" customHeight="1">
      <c r="C2300" s="94"/>
      <c r="E2300" s="94"/>
      <c r="F2300" s="94"/>
      <c r="G2300" s="94"/>
      <c r="H2300" s="94"/>
      <c r="I2300" s="94"/>
      <c r="J2300" s="94"/>
      <c r="K2300" s="94"/>
      <c r="L2300" s="97"/>
    </row>
    <row r="2301" ht="12.75" customHeight="1">
      <c r="C2301" s="94"/>
      <c r="E2301" s="94"/>
      <c r="F2301" s="94"/>
      <c r="G2301" s="94"/>
      <c r="H2301" s="94"/>
      <c r="I2301" s="94"/>
      <c r="J2301" s="94"/>
      <c r="K2301" s="94"/>
      <c r="L2301" s="97"/>
    </row>
    <row r="2302" ht="12.75" customHeight="1">
      <c r="C2302" s="94"/>
      <c r="E2302" s="94"/>
      <c r="F2302" s="94"/>
      <c r="G2302" s="94"/>
      <c r="H2302" s="94"/>
      <c r="I2302" s="94"/>
      <c r="J2302" s="94"/>
      <c r="K2302" s="94"/>
      <c r="L2302" s="97"/>
    </row>
    <row r="2303" ht="12.75" customHeight="1">
      <c r="C2303" s="94"/>
      <c r="E2303" s="94"/>
      <c r="F2303" s="94"/>
      <c r="G2303" s="94"/>
      <c r="H2303" s="94"/>
      <c r="I2303" s="94"/>
      <c r="J2303" s="94"/>
      <c r="K2303" s="94"/>
      <c r="L2303" s="97"/>
    </row>
    <row r="2304" ht="12.75" customHeight="1">
      <c r="C2304" s="94"/>
      <c r="E2304" s="94"/>
      <c r="F2304" s="94"/>
      <c r="G2304" s="94"/>
      <c r="H2304" s="94"/>
      <c r="I2304" s="94"/>
      <c r="J2304" s="94"/>
      <c r="K2304" s="94"/>
      <c r="L2304" s="97"/>
    </row>
    <row r="2305" ht="12.75" customHeight="1">
      <c r="C2305" s="94"/>
      <c r="E2305" s="94"/>
      <c r="F2305" s="94"/>
      <c r="G2305" s="94"/>
      <c r="H2305" s="94"/>
      <c r="I2305" s="94"/>
      <c r="J2305" s="94"/>
      <c r="K2305" s="94"/>
      <c r="L2305" s="97"/>
    </row>
    <row r="2306" ht="12.75" customHeight="1">
      <c r="C2306" s="94"/>
      <c r="E2306" s="94"/>
      <c r="F2306" s="94"/>
      <c r="G2306" s="94"/>
      <c r="H2306" s="94"/>
      <c r="I2306" s="94"/>
      <c r="J2306" s="94"/>
      <c r="K2306" s="94"/>
      <c r="L2306" s="97"/>
    </row>
    <row r="2307" ht="12.75" customHeight="1">
      <c r="C2307" s="94"/>
      <c r="E2307" s="94"/>
      <c r="F2307" s="94"/>
      <c r="G2307" s="94"/>
      <c r="H2307" s="94"/>
      <c r="I2307" s="94"/>
      <c r="J2307" s="94"/>
      <c r="K2307" s="94"/>
      <c r="L2307" s="97"/>
    </row>
    <row r="2308" ht="12.75" customHeight="1">
      <c r="C2308" s="94"/>
      <c r="E2308" s="94"/>
      <c r="F2308" s="94"/>
      <c r="G2308" s="94"/>
      <c r="H2308" s="94"/>
      <c r="I2308" s="94"/>
      <c r="J2308" s="94"/>
      <c r="K2308" s="94"/>
      <c r="L2308" s="97"/>
    </row>
    <row r="2309" ht="12.75" customHeight="1">
      <c r="C2309" s="94"/>
      <c r="E2309" s="94"/>
      <c r="F2309" s="94"/>
      <c r="G2309" s="94"/>
      <c r="H2309" s="94"/>
      <c r="I2309" s="94"/>
      <c r="J2309" s="94"/>
      <c r="K2309" s="94"/>
      <c r="L2309" s="97"/>
    </row>
    <row r="2310" ht="12.75" customHeight="1">
      <c r="C2310" s="94"/>
      <c r="E2310" s="94"/>
      <c r="F2310" s="94"/>
      <c r="G2310" s="94"/>
      <c r="H2310" s="94"/>
      <c r="I2310" s="94"/>
      <c r="J2310" s="94"/>
      <c r="K2310" s="94"/>
      <c r="L2310" s="97"/>
    </row>
    <row r="2311" ht="12.75" customHeight="1">
      <c r="C2311" s="94"/>
      <c r="E2311" s="94"/>
      <c r="F2311" s="94"/>
      <c r="G2311" s="94"/>
      <c r="H2311" s="94"/>
      <c r="I2311" s="94"/>
      <c r="J2311" s="94"/>
      <c r="K2311" s="94"/>
      <c r="L2311" s="97"/>
    </row>
    <row r="2312" ht="12.75" customHeight="1">
      <c r="C2312" s="94"/>
      <c r="E2312" s="94"/>
      <c r="F2312" s="94"/>
      <c r="G2312" s="94"/>
      <c r="H2312" s="94"/>
      <c r="I2312" s="94"/>
      <c r="J2312" s="94"/>
      <c r="K2312" s="94"/>
      <c r="L2312" s="97"/>
    </row>
    <row r="2313" ht="12.75" customHeight="1">
      <c r="C2313" s="94"/>
      <c r="E2313" s="94"/>
      <c r="F2313" s="94"/>
      <c r="G2313" s="94"/>
      <c r="H2313" s="94"/>
      <c r="I2313" s="94"/>
      <c r="J2313" s="94"/>
      <c r="K2313" s="94"/>
      <c r="L2313" s="97"/>
    </row>
    <row r="2314" ht="12.75" customHeight="1">
      <c r="C2314" s="94"/>
      <c r="E2314" s="94"/>
      <c r="F2314" s="94"/>
      <c r="G2314" s="94"/>
      <c r="H2314" s="94"/>
      <c r="I2314" s="94"/>
      <c r="J2314" s="94"/>
      <c r="K2314" s="94"/>
      <c r="L2314" s="97"/>
    </row>
    <row r="2315" ht="12.75" customHeight="1">
      <c r="C2315" s="94"/>
      <c r="E2315" s="94"/>
      <c r="F2315" s="94"/>
      <c r="G2315" s="94"/>
      <c r="H2315" s="94"/>
      <c r="I2315" s="94"/>
      <c r="J2315" s="94"/>
      <c r="K2315" s="94"/>
      <c r="L2315" s="97"/>
    </row>
    <row r="2316" ht="12.75" customHeight="1">
      <c r="C2316" s="94"/>
      <c r="E2316" s="94"/>
      <c r="F2316" s="94"/>
      <c r="G2316" s="94"/>
      <c r="H2316" s="94"/>
      <c r="I2316" s="94"/>
      <c r="J2316" s="94"/>
      <c r="K2316" s="94"/>
      <c r="L2316" s="97"/>
    </row>
    <row r="2317" ht="12.75" customHeight="1">
      <c r="C2317" s="94"/>
      <c r="E2317" s="94"/>
      <c r="F2317" s="94"/>
      <c r="G2317" s="94"/>
      <c r="H2317" s="94"/>
      <c r="I2317" s="94"/>
      <c r="J2317" s="94"/>
      <c r="K2317" s="94"/>
      <c r="L2317" s="97"/>
    </row>
    <row r="2318" ht="12.75" customHeight="1">
      <c r="C2318" s="94"/>
      <c r="E2318" s="94"/>
      <c r="F2318" s="94"/>
      <c r="G2318" s="94"/>
      <c r="H2318" s="94"/>
      <c r="I2318" s="94"/>
      <c r="J2318" s="94"/>
      <c r="K2318" s="94"/>
      <c r="L2318" s="97"/>
    </row>
    <row r="2319" ht="12.75" customHeight="1">
      <c r="C2319" s="94"/>
      <c r="E2319" s="94"/>
      <c r="F2319" s="94"/>
      <c r="G2319" s="94"/>
      <c r="H2319" s="94"/>
      <c r="I2319" s="94"/>
      <c r="J2319" s="94"/>
      <c r="K2319" s="94"/>
      <c r="L2319" s="97"/>
    </row>
    <row r="2320" ht="12.75" customHeight="1">
      <c r="C2320" s="94"/>
      <c r="E2320" s="94"/>
      <c r="F2320" s="94"/>
      <c r="G2320" s="94"/>
      <c r="H2320" s="94"/>
      <c r="I2320" s="94"/>
      <c r="J2320" s="94"/>
      <c r="K2320" s="94"/>
      <c r="L2320" s="97"/>
    </row>
    <row r="2321" ht="12.75" customHeight="1">
      <c r="C2321" s="94"/>
      <c r="E2321" s="94"/>
      <c r="F2321" s="94"/>
      <c r="G2321" s="94"/>
      <c r="H2321" s="94"/>
      <c r="I2321" s="94"/>
      <c r="J2321" s="94"/>
      <c r="K2321" s="94"/>
      <c r="L2321" s="97"/>
    </row>
    <row r="2322" ht="12.75" customHeight="1">
      <c r="C2322" s="94"/>
      <c r="E2322" s="94"/>
      <c r="F2322" s="94"/>
      <c r="G2322" s="94"/>
      <c r="H2322" s="94"/>
      <c r="I2322" s="94"/>
      <c r="J2322" s="94"/>
      <c r="K2322" s="94"/>
      <c r="L2322" s="97"/>
    </row>
    <row r="2323" ht="12.75" customHeight="1">
      <c r="C2323" s="94"/>
      <c r="E2323" s="94"/>
      <c r="F2323" s="94"/>
      <c r="G2323" s="94"/>
      <c r="H2323" s="94"/>
      <c r="I2323" s="94"/>
      <c r="J2323" s="94"/>
      <c r="K2323" s="94"/>
      <c r="L2323" s="97"/>
    </row>
    <row r="2324" ht="12.75" customHeight="1">
      <c r="C2324" s="94"/>
      <c r="E2324" s="94"/>
      <c r="F2324" s="94"/>
      <c r="G2324" s="94"/>
      <c r="H2324" s="94"/>
      <c r="I2324" s="94"/>
      <c r="J2324" s="94"/>
      <c r="K2324" s="94"/>
      <c r="L2324" s="97"/>
    </row>
    <row r="2325" ht="12.75" customHeight="1">
      <c r="C2325" s="94"/>
      <c r="E2325" s="94"/>
      <c r="F2325" s="94"/>
      <c r="G2325" s="94"/>
      <c r="H2325" s="94"/>
      <c r="I2325" s="94"/>
      <c r="J2325" s="94"/>
      <c r="K2325" s="94"/>
      <c r="L2325" s="97"/>
    </row>
    <row r="2326" ht="12.75" customHeight="1">
      <c r="C2326" s="94"/>
      <c r="E2326" s="94"/>
      <c r="F2326" s="94"/>
      <c r="G2326" s="94"/>
      <c r="H2326" s="94"/>
      <c r="I2326" s="94"/>
      <c r="J2326" s="94"/>
      <c r="K2326" s="94"/>
      <c r="L2326" s="97"/>
    </row>
    <row r="2327" ht="12.75" customHeight="1">
      <c r="C2327" s="94"/>
      <c r="E2327" s="94"/>
      <c r="F2327" s="94"/>
      <c r="G2327" s="94"/>
      <c r="H2327" s="94"/>
      <c r="I2327" s="94"/>
      <c r="J2327" s="94"/>
      <c r="K2327" s="94"/>
      <c r="L2327" s="97"/>
    </row>
    <row r="2328" ht="12.75" customHeight="1">
      <c r="C2328" s="94"/>
      <c r="E2328" s="94"/>
      <c r="F2328" s="94"/>
      <c r="G2328" s="94"/>
      <c r="H2328" s="94"/>
      <c r="I2328" s="94"/>
      <c r="J2328" s="94"/>
      <c r="K2328" s="94"/>
      <c r="L2328" s="97"/>
    </row>
    <row r="2329" ht="12.75" customHeight="1">
      <c r="C2329" s="94"/>
      <c r="E2329" s="94"/>
      <c r="F2329" s="94"/>
      <c r="G2329" s="94"/>
      <c r="H2329" s="94"/>
      <c r="I2329" s="94"/>
      <c r="J2329" s="94"/>
      <c r="K2329" s="94"/>
      <c r="L2329" s="97"/>
    </row>
    <row r="2330" ht="12.75" customHeight="1">
      <c r="C2330" s="94"/>
      <c r="E2330" s="94"/>
      <c r="F2330" s="94"/>
      <c r="G2330" s="94"/>
      <c r="H2330" s="94"/>
      <c r="I2330" s="94"/>
      <c r="J2330" s="94"/>
      <c r="K2330" s="94"/>
      <c r="L2330" s="97"/>
    </row>
    <row r="2331" ht="12.75" customHeight="1">
      <c r="C2331" s="94"/>
      <c r="E2331" s="94"/>
      <c r="F2331" s="94"/>
      <c r="G2331" s="94"/>
      <c r="H2331" s="94"/>
      <c r="I2331" s="94"/>
      <c r="J2331" s="94"/>
      <c r="K2331" s="94"/>
      <c r="L2331" s="97"/>
    </row>
    <row r="2332" ht="12.75" customHeight="1">
      <c r="C2332" s="94"/>
      <c r="E2332" s="94"/>
      <c r="F2332" s="94"/>
      <c r="G2332" s="94"/>
      <c r="H2332" s="94"/>
      <c r="I2332" s="94"/>
      <c r="J2332" s="94"/>
      <c r="K2332" s="94"/>
      <c r="L2332" s="97"/>
    </row>
    <row r="2333" ht="12.75" customHeight="1">
      <c r="C2333" s="94"/>
      <c r="E2333" s="94"/>
      <c r="F2333" s="94"/>
      <c r="G2333" s="94"/>
      <c r="H2333" s="94"/>
      <c r="I2333" s="94"/>
      <c r="J2333" s="94"/>
      <c r="K2333" s="94"/>
      <c r="L2333" s="97"/>
    </row>
    <row r="2334" ht="12.75" customHeight="1">
      <c r="C2334" s="94"/>
      <c r="E2334" s="94"/>
      <c r="F2334" s="94"/>
      <c r="G2334" s="94"/>
      <c r="H2334" s="94"/>
      <c r="I2334" s="94"/>
      <c r="J2334" s="94"/>
      <c r="K2334" s="94"/>
      <c r="L2334" s="97"/>
    </row>
    <row r="2335" ht="12.75" customHeight="1">
      <c r="C2335" s="94"/>
      <c r="E2335" s="94"/>
      <c r="F2335" s="94"/>
      <c r="G2335" s="94"/>
      <c r="H2335" s="94"/>
      <c r="I2335" s="94"/>
      <c r="J2335" s="94"/>
      <c r="K2335" s="94"/>
      <c r="L2335" s="97"/>
    </row>
    <row r="2336" ht="12.75" customHeight="1">
      <c r="C2336" s="94"/>
      <c r="E2336" s="94"/>
      <c r="F2336" s="94"/>
      <c r="G2336" s="94"/>
      <c r="H2336" s="94"/>
      <c r="I2336" s="94"/>
      <c r="J2336" s="94"/>
      <c r="K2336" s="94"/>
      <c r="L2336" s="97"/>
    </row>
    <row r="2337" ht="12.75" customHeight="1">
      <c r="C2337" s="94"/>
      <c r="E2337" s="94"/>
      <c r="F2337" s="94"/>
      <c r="G2337" s="94"/>
      <c r="H2337" s="94"/>
      <c r="I2337" s="94"/>
      <c r="J2337" s="94"/>
      <c r="K2337" s="94"/>
      <c r="L2337" s="97"/>
    </row>
    <row r="2338" ht="12.75" customHeight="1">
      <c r="C2338" s="94"/>
      <c r="E2338" s="94"/>
      <c r="F2338" s="94"/>
      <c r="G2338" s="94"/>
      <c r="H2338" s="94"/>
      <c r="I2338" s="94"/>
      <c r="J2338" s="94"/>
      <c r="K2338" s="94"/>
      <c r="L2338" s="97"/>
    </row>
    <row r="2339" ht="12.75" customHeight="1">
      <c r="C2339" s="94"/>
      <c r="E2339" s="94"/>
      <c r="F2339" s="94"/>
      <c r="G2339" s="94"/>
      <c r="H2339" s="94"/>
      <c r="I2339" s="94"/>
      <c r="J2339" s="94"/>
      <c r="K2339" s="94"/>
      <c r="L2339" s="97"/>
    </row>
    <row r="2340" ht="12.75" customHeight="1">
      <c r="C2340" s="94"/>
      <c r="E2340" s="94"/>
      <c r="F2340" s="94"/>
      <c r="G2340" s="94"/>
      <c r="H2340" s="94"/>
      <c r="I2340" s="94"/>
      <c r="J2340" s="94"/>
      <c r="K2340" s="94"/>
      <c r="L2340" s="97"/>
    </row>
    <row r="2341" ht="12.75" customHeight="1">
      <c r="C2341" s="94"/>
      <c r="E2341" s="94"/>
      <c r="F2341" s="94"/>
      <c r="G2341" s="94"/>
      <c r="H2341" s="94"/>
      <c r="I2341" s="94"/>
      <c r="J2341" s="94"/>
      <c r="K2341" s="94"/>
      <c r="L2341" s="97"/>
    </row>
    <row r="2342" ht="12.75" customHeight="1">
      <c r="C2342" s="94"/>
      <c r="E2342" s="94"/>
      <c r="F2342" s="94"/>
      <c r="G2342" s="94"/>
      <c r="H2342" s="94"/>
      <c r="I2342" s="94"/>
      <c r="J2342" s="94"/>
      <c r="K2342" s="94"/>
      <c r="L2342" s="97"/>
    </row>
    <row r="2343" ht="12.75" customHeight="1">
      <c r="C2343" s="94"/>
      <c r="E2343" s="94"/>
      <c r="F2343" s="94"/>
      <c r="G2343" s="94"/>
      <c r="H2343" s="94"/>
      <c r="I2343" s="94"/>
      <c r="J2343" s="94"/>
      <c r="K2343" s="94"/>
      <c r="L2343" s="97"/>
    </row>
    <row r="2344" ht="12.75" customHeight="1">
      <c r="C2344" s="94"/>
      <c r="E2344" s="94"/>
      <c r="F2344" s="94"/>
      <c r="G2344" s="94"/>
      <c r="H2344" s="94"/>
      <c r="I2344" s="94"/>
      <c r="J2344" s="94"/>
      <c r="K2344" s="94"/>
      <c r="L2344" s="97"/>
    </row>
    <row r="2345" ht="12.75" customHeight="1">
      <c r="C2345" s="94"/>
      <c r="E2345" s="94"/>
      <c r="F2345" s="94"/>
      <c r="G2345" s="94"/>
      <c r="H2345" s="94"/>
      <c r="I2345" s="94"/>
      <c r="J2345" s="94"/>
      <c r="K2345" s="94"/>
      <c r="L2345" s="97"/>
    </row>
    <row r="2346" ht="12.75" customHeight="1">
      <c r="C2346" s="94"/>
      <c r="E2346" s="94"/>
      <c r="F2346" s="94"/>
      <c r="G2346" s="94"/>
      <c r="H2346" s="94"/>
      <c r="I2346" s="94"/>
      <c r="J2346" s="94"/>
      <c r="K2346" s="94"/>
      <c r="L2346" s="97"/>
    </row>
    <row r="2347" ht="12.75" customHeight="1">
      <c r="C2347" s="94"/>
      <c r="E2347" s="94"/>
      <c r="F2347" s="94"/>
      <c r="G2347" s="94"/>
      <c r="H2347" s="94"/>
      <c r="I2347" s="94"/>
      <c r="J2347" s="94"/>
      <c r="K2347" s="94"/>
      <c r="L2347" s="97"/>
    </row>
    <row r="2348" ht="12.75" customHeight="1">
      <c r="C2348" s="94"/>
      <c r="E2348" s="94"/>
      <c r="F2348" s="94"/>
      <c r="G2348" s="94"/>
      <c r="H2348" s="94"/>
      <c r="I2348" s="94"/>
      <c r="J2348" s="94"/>
      <c r="K2348" s="94"/>
      <c r="L2348" s="97"/>
    </row>
    <row r="2349" ht="12.75" customHeight="1">
      <c r="C2349" s="94"/>
      <c r="E2349" s="94"/>
      <c r="F2349" s="94"/>
      <c r="G2349" s="94"/>
      <c r="H2349" s="94"/>
      <c r="I2349" s="94"/>
      <c r="J2349" s="94"/>
      <c r="K2349" s="94"/>
      <c r="L2349" s="97"/>
    </row>
    <row r="2350" ht="12.75" customHeight="1">
      <c r="C2350" s="94"/>
      <c r="E2350" s="94"/>
      <c r="F2350" s="94"/>
      <c r="G2350" s="94"/>
      <c r="H2350" s="94"/>
      <c r="I2350" s="94"/>
      <c r="J2350" s="94"/>
      <c r="K2350" s="94"/>
      <c r="L2350" s="97"/>
    </row>
    <row r="2351" ht="12.75" customHeight="1">
      <c r="C2351" s="94"/>
      <c r="E2351" s="94"/>
      <c r="F2351" s="94"/>
      <c r="G2351" s="94"/>
      <c r="H2351" s="94"/>
      <c r="I2351" s="94"/>
      <c r="J2351" s="94"/>
      <c r="K2351" s="94"/>
      <c r="L2351" s="97"/>
    </row>
    <row r="2352" ht="12.75" customHeight="1">
      <c r="C2352" s="94"/>
      <c r="E2352" s="94"/>
      <c r="F2352" s="94"/>
      <c r="G2352" s="94"/>
      <c r="H2352" s="94"/>
      <c r="I2352" s="94"/>
      <c r="J2352" s="94"/>
      <c r="K2352" s="94"/>
      <c r="L2352" s="97"/>
    </row>
    <row r="2353" ht="12.75" customHeight="1">
      <c r="C2353" s="94"/>
      <c r="E2353" s="94"/>
      <c r="F2353" s="94"/>
      <c r="G2353" s="94"/>
      <c r="H2353" s="94"/>
      <c r="I2353" s="94"/>
      <c r="J2353" s="94"/>
      <c r="K2353" s="94"/>
      <c r="L2353" s="97"/>
    </row>
    <row r="2354" ht="12.75" customHeight="1">
      <c r="C2354" s="94"/>
      <c r="E2354" s="94"/>
      <c r="F2354" s="94"/>
      <c r="G2354" s="94"/>
      <c r="H2354" s="94"/>
      <c r="I2354" s="94"/>
      <c r="J2354" s="94"/>
      <c r="K2354" s="94"/>
      <c r="L2354" s="97"/>
    </row>
    <row r="2355" ht="12.75" customHeight="1">
      <c r="C2355" s="94"/>
      <c r="E2355" s="94"/>
      <c r="F2355" s="94"/>
      <c r="G2355" s="94"/>
      <c r="H2355" s="94"/>
      <c r="I2355" s="94"/>
      <c r="J2355" s="94"/>
      <c r="K2355" s="94"/>
      <c r="L2355" s="97"/>
    </row>
    <row r="2356" ht="12.75" customHeight="1">
      <c r="C2356" s="94"/>
      <c r="E2356" s="94"/>
      <c r="F2356" s="94"/>
      <c r="G2356" s="94"/>
      <c r="H2356" s="94"/>
      <c r="I2356" s="94"/>
      <c r="J2356" s="94"/>
      <c r="K2356" s="94"/>
      <c r="L2356" s="97"/>
    </row>
    <row r="2357" ht="12.75" customHeight="1">
      <c r="C2357" s="94"/>
      <c r="E2357" s="94"/>
      <c r="F2357" s="94"/>
      <c r="G2357" s="94"/>
      <c r="H2357" s="94"/>
      <c r="I2357" s="94"/>
      <c r="J2357" s="94"/>
      <c r="K2357" s="94"/>
      <c r="L2357" s="97"/>
    </row>
    <row r="2358" ht="12.75" customHeight="1">
      <c r="C2358" s="94"/>
      <c r="E2358" s="94"/>
      <c r="F2358" s="94"/>
      <c r="G2358" s="94"/>
      <c r="H2358" s="94"/>
      <c r="I2358" s="94"/>
      <c r="J2358" s="94"/>
      <c r="K2358" s="94"/>
      <c r="L2358" s="97"/>
    </row>
    <row r="2359" ht="12.75" customHeight="1">
      <c r="C2359" s="94"/>
      <c r="E2359" s="94"/>
      <c r="F2359" s="94"/>
      <c r="G2359" s="94"/>
      <c r="H2359" s="94"/>
      <c r="I2359" s="94"/>
      <c r="J2359" s="94"/>
      <c r="K2359" s="94"/>
      <c r="L2359" s="97"/>
    </row>
    <row r="2360" ht="12.75" customHeight="1">
      <c r="C2360" s="94"/>
      <c r="E2360" s="94"/>
      <c r="F2360" s="94"/>
      <c r="G2360" s="94"/>
      <c r="H2360" s="94"/>
      <c r="I2360" s="94"/>
      <c r="J2360" s="94"/>
      <c r="K2360" s="94"/>
      <c r="L2360" s="97"/>
    </row>
    <row r="2361" ht="12.75" customHeight="1">
      <c r="C2361" s="94"/>
      <c r="E2361" s="94"/>
      <c r="F2361" s="94"/>
      <c r="G2361" s="94"/>
      <c r="H2361" s="94"/>
      <c r="I2361" s="94"/>
      <c r="J2361" s="94"/>
      <c r="K2361" s="94"/>
      <c r="L2361" s="97"/>
    </row>
    <row r="2362" ht="12.75" customHeight="1">
      <c r="C2362" s="94"/>
      <c r="E2362" s="94"/>
      <c r="F2362" s="94"/>
      <c r="G2362" s="94"/>
      <c r="H2362" s="94"/>
      <c r="I2362" s="94"/>
      <c r="J2362" s="94"/>
      <c r="K2362" s="94"/>
      <c r="L2362" s="97"/>
    </row>
    <row r="2363" ht="12.75" customHeight="1">
      <c r="C2363" s="94"/>
      <c r="E2363" s="94"/>
      <c r="F2363" s="94"/>
      <c r="G2363" s="94"/>
      <c r="H2363" s="94"/>
      <c r="I2363" s="94"/>
      <c r="J2363" s="94"/>
      <c r="K2363" s="94"/>
      <c r="L2363" s="97"/>
    </row>
    <row r="2364" ht="12.75" customHeight="1">
      <c r="C2364" s="94"/>
      <c r="E2364" s="94"/>
      <c r="F2364" s="94"/>
      <c r="G2364" s="94"/>
      <c r="H2364" s="94"/>
      <c r="I2364" s="94"/>
      <c r="J2364" s="94"/>
      <c r="K2364" s="94"/>
      <c r="L2364" s="97"/>
    </row>
    <row r="2365" ht="12.75" customHeight="1">
      <c r="C2365" s="94"/>
      <c r="E2365" s="94"/>
      <c r="F2365" s="94"/>
      <c r="G2365" s="94"/>
      <c r="H2365" s="94"/>
      <c r="I2365" s="94"/>
      <c r="J2365" s="94"/>
      <c r="K2365" s="94"/>
      <c r="L2365" s="97"/>
    </row>
    <row r="2366" ht="12.75" customHeight="1">
      <c r="C2366" s="94"/>
      <c r="E2366" s="94"/>
      <c r="F2366" s="94"/>
      <c r="G2366" s="94"/>
      <c r="H2366" s="94"/>
      <c r="I2366" s="94"/>
      <c r="J2366" s="94"/>
      <c r="K2366" s="94"/>
      <c r="L2366" s="97"/>
    </row>
    <row r="2367" ht="12.75" customHeight="1">
      <c r="C2367" s="94"/>
      <c r="E2367" s="94"/>
      <c r="F2367" s="94"/>
      <c r="G2367" s="94"/>
      <c r="H2367" s="94"/>
      <c r="I2367" s="94"/>
      <c r="J2367" s="94"/>
      <c r="K2367" s="94"/>
      <c r="L2367" s="97"/>
    </row>
    <row r="2368" ht="12.75" customHeight="1">
      <c r="C2368" s="94"/>
      <c r="E2368" s="94"/>
      <c r="F2368" s="94"/>
      <c r="G2368" s="94"/>
      <c r="H2368" s="94"/>
      <c r="I2368" s="94"/>
      <c r="J2368" s="94"/>
      <c r="K2368" s="94"/>
      <c r="L2368" s="97"/>
    </row>
    <row r="2369" ht="12.75" customHeight="1">
      <c r="C2369" s="94"/>
      <c r="E2369" s="94"/>
      <c r="F2369" s="94"/>
      <c r="G2369" s="94"/>
      <c r="H2369" s="94"/>
      <c r="I2369" s="94"/>
      <c r="J2369" s="94"/>
      <c r="K2369" s="94"/>
      <c r="L2369" s="97"/>
    </row>
    <row r="2370" ht="12.75" customHeight="1">
      <c r="C2370" s="94"/>
      <c r="E2370" s="94"/>
      <c r="F2370" s="94"/>
      <c r="G2370" s="94"/>
      <c r="H2370" s="94"/>
      <c r="I2370" s="94"/>
      <c r="J2370" s="94"/>
      <c r="K2370" s="94"/>
      <c r="L2370" s="97"/>
    </row>
    <row r="2371" ht="12.75" customHeight="1">
      <c r="C2371" s="94"/>
      <c r="E2371" s="94"/>
      <c r="F2371" s="94"/>
      <c r="G2371" s="94"/>
      <c r="H2371" s="94"/>
      <c r="I2371" s="94"/>
      <c r="J2371" s="94"/>
      <c r="K2371" s="94"/>
      <c r="L2371" s="97"/>
    </row>
    <row r="2372" ht="12.75" customHeight="1">
      <c r="C2372" s="94"/>
      <c r="E2372" s="94"/>
      <c r="F2372" s="94"/>
      <c r="G2372" s="94"/>
      <c r="H2372" s="94"/>
      <c r="I2372" s="94"/>
      <c r="J2372" s="94"/>
      <c r="K2372" s="94"/>
      <c r="L2372" s="97"/>
    </row>
    <row r="2373" ht="12.75" customHeight="1">
      <c r="C2373" s="94"/>
      <c r="E2373" s="94"/>
      <c r="F2373" s="94"/>
      <c r="G2373" s="94"/>
      <c r="H2373" s="94"/>
      <c r="I2373" s="94"/>
      <c r="J2373" s="94"/>
      <c r="K2373" s="94"/>
      <c r="L2373" s="97"/>
    </row>
    <row r="2374" ht="12.75" customHeight="1">
      <c r="C2374" s="94"/>
      <c r="E2374" s="94"/>
      <c r="F2374" s="94"/>
      <c r="G2374" s="94"/>
      <c r="H2374" s="94"/>
      <c r="I2374" s="94"/>
      <c r="J2374" s="94"/>
      <c r="K2374" s="94"/>
      <c r="L2374" s="97"/>
    </row>
    <row r="2375" ht="12.75" customHeight="1">
      <c r="C2375" s="94"/>
      <c r="E2375" s="94"/>
      <c r="F2375" s="94"/>
      <c r="G2375" s="94"/>
      <c r="H2375" s="94"/>
      <c r="I2375" s="94"/>
      <c r="J2375" s="94"/>
      <c r="K2375" s="94"/>
      <c r="L2375" s="97"/>
    </row>
    <row r="2376" ht="12.75" customHeight="1">
      <c r="C2376" s="94"/>
      <c r="E2376" s="94"/>
      <c r="F2376" s="94"/>
      <c r="G2376" s="94"/>
      <c r="H2376" s="94"/>
      <c r="I2376" s="94"/>
      <c r="J2376" s="94"/>
      <c r="K2376" s="94"/>
      <c r="L2376" s="97"/>
    </row>
    <row r="2377" ht="12.75" customHeight="1">
      <c r="C2377" s="94"/>
      <c r="E2377" s="94"/>
      <c r="F2377" s="94"/>
      <c r="G2377" s="94"/>
      <c r="H2377" s="94"/>
      <c r="I2377" s="94"/>
      <c r="J2377" s="94"/>
      <c r="K2377" s="94"/>
      <c r="L2377" s="97"/>
    </row>
    <row r="2378" ht="12.75" customHeight="1">
      <c r="C2378" s="94"/>
      <c r="E2378" s="94"/>
      <c r="F2378" s="94"/>
      <c r="G2378" s="94"/>
      <c r="H2378" s="94"/>
      <c r="I2378" s="94"/>
      <c r="J2378" s="94"/>
      <c r="K2378" s="94"/>
      <c r="L2378" s="97"/>
    </row>
    <row r="2379" ht="12.75" customHeight="1">
      <c r="C2379" s="94"/>
      <c r="E2379" s="94"/>
      <c r="F2379" s="94"/>
      <c r="G2379" s="94"/>
      <c r="H2379" s="94"/>
      <c r="I2379" s="94"/>
      <c r="J2379" s="94"/>
      <c r="K2379" s="94"/>
      <c r="L2379" s="97"/>
    </row>
    <row r="2380" ht="12.75" customHeight="1">
      <c r="C2380" s="94"/>
      <c r="E2380" s="94"/>
      <c r="F2380" s="94"/>
      <c r="G2380" s="94"/>
      <c r="H2380" s="94"/>
      <c r="I2380" s="94"/>
      <c r="J2380" s="94"/>
      <c r="K2380" s="94"/>
      <c r="L2380" s="97"/>
    </row>
    <row r="2381" ht="12.75" customHeight="1">
      <c r="C2381" s="94"/>
      <c r="E2381" s="94"/>
      <c r="F2381" s="94"/>
      <c r="G2381" s="94"/>
      <c r="H2381" s="94"/>
      <c r="I2381" s="94"/>
      <c r="J2381" s="94"/>
      <c r="K2381" s="94"/>
      <c r="L2381" s="97"/>
    </row>
    <row r="2382" ht="12.75" customHeight="1">
      <c r="C2382" s="94"/>
      <c r="E2382" s="94"/>
      <c r="F2382" s="94"/>
      <c r="G2382" s="94"/>
      <c r="H2382" s="94"/>
      <c r="I2382" s="94"/>
      <c r="J2382" s="94"/>
      <c r="K2382" s="94"/>
      <c r="L2382" s="97"/>
    </row>
    <row r="2383" ht="12.75" customHeight="1">
      <c r="C2383" s="94"/>
      <c r="E2383" s="94"/>
      <c r="F2383" s="94"/>
      <c r="G2383" s="94"/>
      <c r="H2383" s="94"/>
      <c r="I2383" s="94"/>
      <c r="J2383" s="94"/>
      <c r="K2383" s="94"/>
      <c r="L2383" s="97"/>
    </row>
    <row r="2384" ht="12.75" customHeight="1">
      <c r="C2384" s="94"/>
      <c r="E2384" s="94"/>
      <c r="F2384" s="94"/>
      <c r="G2384" s="94"/>
      <c r="H2384" s="94"/>
      <c r="I2384" s="94"/>
      <c r="J2384" s="94"/>
      <c r="K2384" s="94"/>
      <c r="L2384" s="97"/>
    </row>
    <row r="2385" ht="12.75" customHeight="1">
      <c r="C2385" s="94"/>
      <c r="E2385" s="94"/>
      <c r="F2385" s="94"/>
      <c r="G2385" s="94"/>
      <c r="H2385" s="94"/>
      <c r="I2385" s="94"/>
      <c r="J2385" s="94"/>
      <c r="K2385" s="94"/>
      <c r="L2385" s="97"/>
    </row>
    <row r="2386" ht="12.75" customHeight="1">
      <c r="C2386" s="94"/>
      <c r="E2386" s="94"/>
      <c r="F2386" s="94"/>
      <c r="G2386" s="94"/>
      <c r="H2386" s="94"/>
      <c r="I2386" s="94"/>
      <c r="J2386" s="94"/>
      <c r="K2386" s="94"/>
      <c r="L2386" s="97"/>
    </row>
    <row r="2387" ht="12.75" customHeight="1">
      <c r="C2387" s="94"/>
      <c r="E2387" s="94"/>
      <c r="F2387" s="94"/>
      <c r="G2387" s="94"/>
      <c r="H2387" s="94"/>
      <c r="I2387" s="94"/>
      <c r="J2387" s="94"/>
      <c r="K2387" s="94"/>
      <c r="L2387" s="97"/>
    </row>
    <row r="2388" ht="12.75" customHeight="1">
      <c r="C2388" s="94"/>
      <c r="E2388" s="94"/>
      <c r="F2388" s="94"/>
      <c r="G2388" s="94"/>
      <c r="H2388" s="94"/>
      <c r="I2388" s="94"/>
      <c r="J2388" s="94"/>
      <c r="K2388" s="94"/>
      <c r="L2388" s="97"/>
    </row>
    <row r="2389" ht="12.75" customHeight="1">
      <c r="C2389" s="94"/>
      <c r="E2389" s="94"/>
      <c r="F2389" s="94"/>
      <c r="G2389" s="94"/>
      <c r="H2389" s="94"/>
      <c r="I2389" s="94"/>
      <c r="J2389" s="94"/>
      <c r="K2389" s="94"/>
      <c r="L2389" s="97"/>
    </row>
    <row r="2390" ht="12.75" customHeight="1">
      <c r="C2390" s="94"/>
      <c r="E2390" s="94"/>
      <c r="F2390" s="94"/>
      <c r="G2390" s="94"/>
      <c r="H2390" s="94"/>
      <c r="I2390" s="94"/>
      <c r="J2390" s="94"/>
      <c r="K2390" s="94"/>
      <c r="L2390" s="97"/>
    </row>
    <row r="2391" ht="12.75" customHeight="1">
      <c r="C2391" s="94"/>
      <c r="E2391" s="94"/>
      <c r="F2391" s="94"/>
      <c r="G2391" s="94"/>
      <c r="H2391" s="94"/>
      <c r="I2391" s="94"/>
      <c r="J2391" s="94"/>
      <c r="K2391" s="94"/>
      <c r="L2391" s="97"/>
    </row>
    <row r="2392" ht="12.75" customHeight="1">
      <c r="C2392" s="94"/>
      <c r="E2392" s="94"/>
      <c r="F2392" s="94"/>
      <c r="G2392" s="94"/>
      <c r="H2392" s="94"/>
      <c r="I2392" s="94"/>
      <c r="J2392" s="94"/>
      <c r="K2392" s="94"/>
      <c r="L2392" s="97"/>
    </row>
    <row r="2393" ht="12.75" customHeight="1">
      <c r="C2393" s="94"/>
      <c r="E2393" s="94"/>
      <c r="F2393" s="94"/>
      <c r="G2393" s="94"/>
      <c r="H2393" s="94"/>
      <c r="I2393" s="94"/>
      <c r="J2393" s="94"/>
      <c r="K2393" s="94"/>
      <c r="L2393" s="97"/>
    </row>
    <row r="2394" ht="12.75" customHeight="1">
      <c r="C2394" s="94"/>
      <c r="E2394" s="94"/>
      <c r="F2394" s="94"/>
      <c r="G2394" s="94"/>
      <c r="H2394" s="94"/>
      <c r="I2394" s="94"/>
      <c r="J2394" s="94"/>
      <c r="K2394" s="94"/>
      <c r="L2394" s="97"/>
    </row>
    <row r="2395" ht="12.75" customHeight="1">
      <c r="C2395" s="94"/>
      <c r="E2395" s="94"/>
      <c r="F2395" s="94"/>
      <c r="G2395" s="94"/>
      <c r="H2395" s="94"/>
      <c r="I2395" s="94"/>
      <c r="J2395" s="94"/>
      <c r="K2395" s="94"/>
      <c r="L2395" s="97"/>
    </row>
    <row r="2396" ht="12.75" customHeight="1">
      <c r="C2396" s="94"/>
      <c r="E2396" s="94"/>
      <c r="F2396" s="94"/>
      <c r="G2396" s="94"/>
      <c r="H2396" s="94"/>
      <c r="I2396" s="94"/>
      <c r="J2396" s="94"/>
      <c r="K2396" s="94"/>
      <c r="L2396" s="97"/>
    </row>
    <row r="2397" ht="12.75" customHeight="1">
      <c r="C2397" s="94"/>
      <c r="E2397" s="94"/>
      <c r="F2397" s="94"/>
      <c r="G2397" s="94"/>
      <c r="H2397" s="94"/>
      <c r="I2397" s="94"/>
      <c r="J2397" s="94"/>
      <c r="K2397" s="94"/>
      <c r="L2397" s="97"/>
    </row>
    <row r="2398" ht="12.75" customHeight="1">
      <c r="C2398" s="94"/>
      <c r="E2398" s="94"/>
      <c r="F2398" s="94"/>
      <c r="G2398" s="94"/>
      <c r="H2398" s="94"/>
      <c r="I2398" s="94"/>
      <c r="J2398" s="94"/>
      <c r="K2398" s="94"/>
      <c r="L2398" s="97"/>
    </row>
    <row r="2399" ht="12.75" customHeight="1">
      <c r="C2399" s="94"/>
      <c r="E2399" s="94"/>
      <c r="F2399" s="94"/>
      <c r="G2399" s="94"/>
      <c r="H2399" s="94"/>
      <c r="I2399" s="94"/>
      <c r="J2399" s="94"/>
      <c r="K2399" s="94"/>
      <c r="L2399" s="97"/>
    </row>
    <row r="2400" ht="12.75" customHeight="1">
      <c r="C2400" s="94"/>
      <c r="E2400" s="94"/>
      <c r="F2400" s="94"/>
      <c r="G2400" s="94"/>
      <c r="H2400" s="94"/>
      <c r="I2400" s="94"/>
      <c r="J2400" s="94"/>
      <c r="K2400" s="94"/>
      <c r="L2400" s="97"/>
    </row>
    <row r="2401" ht="12.75" customHeight="1">
      <c r="C2401" s="94"/>
      <c r="E2401" s="94"/>
      <c r="F2401" s="94"/>
      <c r="G2401" s="94"/>
      <c r="H2401" s="94"/>
      <c r="I2401" s="94"/>
      <c r="J2401" s="94"/>
      <c r="K2401" s="94"/>
      <c r="L2401" s="97"/>
    </row>
    <row r="2402" ht="12.75" customHeight="1">
      <c r="C2402" s="94"/>
      <c r="E2402" s="94"/>
      <c r="F2402" s="94"/>
      <c r="G2402" s="94"/>
      <c r="H2402" s="94"/>
      <c r="I2402" s="94"/>
      <c r="J2402" s="94"/>
      <c r="K2402" s="94"/>
      <c r="L2402" s="97"/>
    </row>
    <row r="2403" ht="12.75" customHeight="1">
      <c r="C2403" s="94"/>
      <c r="E2403" s="94"/>
      <c r="F2403" s="94"/>
      <c r="G2403" s="94"/>
      <c r="H2403" s="94"/>
      <c r="I2403" s="94"/>
      <c r="J2403" s="94"/>
      <c r="K2403" s="94"/>
      <c r="L2403" s="97"/>
    </row>
    <row r="2404" ht="12.75" customHeight="1">
      <c r="C2404" s="94"/>
      <c r="E2404" s="94"/>
      <c r="F2404" s="94"/>
      <c r="G2404" s="94"/>
      <c r="H2404" s="94"/>
      <c r="I2404" s="94"/>
      <c r="J2404" s="94"/>
      <c r="K2404" s="94"/>
      <c r="L2404" s="97"/>
    </row>
    <row r="2405" ht="12.75" customHeight="1">
      <c r="C2405" s="94"/>
      <c r="E2405" s="94"/>
      <c r="F2405" s="94"/>
      <c r="G2405" s="94"/>
      <c r="H2405" s="94"/>
      <c r="I2405" s="94"/>
      <c r="J2405" s="94"/>
      <c r="K2405" s="94"/>
      <c r="L2405" s="97"/>
    </row>
    <row r="2406" ht="12.75" customHeight="1">
      <c r="C2406" s="94"/>
      <c r="E2406" s="94"/>
      <c r="F2406" s="94"/>
      <c r="G2406" s="94"/>
      <c r="H2406" s="94"/>
      <c r="I2406" s="94"/>
      <c r="J2406" s="94"/>
      <c r="K2406" s="94"/>
      <c r="L2406" s="97"/>
    </row>
    <row r="2407" ht="12.75" customHeight="1">
      <c r="C2407" s="94"/>
      <c r="E2407" s="94"/>
      <c r="F2407" s="94"/>
      <c r="G2407" s="94"/>
      <c r="H2407" s="94"/>
      <c r="I2407" s="94"/>
      <c r="J2407" s="94"/>
      <c r="K2407" s="94"/>
      <c r="L2407" s="97"/>
    </row>
    <row r="2408" ht="12.75" customHeight="1">
      <c r="C2408" s="94"/>
      <c r="E2408" s="94"/>
      <c r="F2408" s="94"/>
      <c r="G2408" s="94"/>
      <c r="H2408" s="94"/>
      <c r="I2408" s="94"/>
      <c r="J2408" s="94"/>
      <c r="K2408" s="94"/>
      <c r="L2408" s="97"/>
    </row>
    <row r="2409" ht="12.75" customHeight="1">
      <c r="C2409" s="94"/>
      <c r="E2409" s="94"/>
      <c r="F2409" s="94"/>
      <c r="G2409" s="94"/>
      <c r="H2409" s="94"/>
      <c r="I2409" s="94"/>
      <c r="J2409" s="94"/>
      <c r="K2409" s="94"/>
      <c r="L2409" s="97"/>
    </row>
    <row r="2410" ht="12.75" customHeight="1">
      <c r="C2410" s="94"/>
      <c r="E2410" s="94"/>
      <c r="F2410" s="94"/>
      <c r="G2410" s="94"/>
      <c r="H2410" s="94"/>
      <c r="I2410" s="94"/>
      <c r="J2410" s="94"/>
      <c r="K2410" s="94"/>
      <c r="L2410" s="97"/>
    </row>
    <row r="2411" ht="12.75" customHeight="1">
      <c r="C2411" s="94"/>
      <c r="E2411" s="94"/>
      <c r="F2411" s="94"/>
      <c r="G2411" s="94"/>
      <c r="H2411" s="94"/>
      <c r="I2411" s="94"/>
      <c r="J2411" s="94"/>
      <c r="K2411" s="94"/>
      <c r="L2411" s="97"/>
    </row>
    <row r="2412" ht="12.75" customHeight="1">
      <c r="C2412" s="94"/>
      <c r="E2412" s="94"/>
      <c r="F2412" s="94"/>
      <c r="G2412" s="94"/>
      <c r="H2412" s="94"/>
      <c r="I2412" s="94"/>
      <c r="J2412" s="94"/>
      <c r="K2412" s="94"/>
      <c r="L2412" s="97"/>
    </row>
    <row r="2413" ht="12.75" customHeight="1">
      <c r="C2413" s="94"/>
      <c r="E2413" s="94"/>
      <c r="F2413" s="94"/>
      <c r="G2413" s="94"/>
      <c r="H2413" s="94"/>
      <c r="I2413" s="94"/>
      <c r="J2413" s="94"/>
      <c r="K2413" s="94"/>
      <c r="L2413" s="97"/>
    </row>
    <row r="2414" ht="12.75" customHeight="1">
      <c r="C2414" s="94"/>
      <c r="E2414" s="94"/>
      <c r="F2414" s="94"/>
      <c r="G2414" s="94"/>
      <c r="H2414" s="94"/>
      <c r="I2414" s="94"/>
      <c r="J2414" s="94"/>
      <c r="K2414" s="94"/>
      <c r="L2414" s="97"/>
    </row>
    <row r="2415" ht="12.75" customHeight="1">
      <c r="C2415" s="94"/>
      <c r="E2415" s="94"/>
      <c r="F2415" s="94"/>
      <c r="G2415" s="94"/>
      <c r="H2415" s="94"/>
      <c r="I2415" s="94"/>
      <c r="J2415" s="94"/>
      <c r="K2415" s="94"/>
      <c r="L2415" s="97"/>
    </row>
    <row r="2416" ht="12.75" customHeight="1">
      <c r="C2416" s="94"/>
      <c r="E2416" s="94"/>
      <c r="F2416" s="94"/>
      <c r="G2416" s="94"/>
      <c r="H2416" s="94"/>
      <c r="I2416" s="94"/>
      <c r="J2416" s="94"/>
      <c r="K2416" s="94"/>
      <c r="L2416" s="97"/>
    </row>
    <row r="2417" ht="12.75" customHeight="1">
      <c r="C2417" s="94"/>
      <c r="E2417" s="94"/>
      <c r="F2417" s="94"/>
      <c r="G2417" s="94"/>
      <c r="H2417" s="94"/>
      <c r="I2417" s="94"/>
      <c r="J2417" s="94"/>
      <c r="K2417" s="94"/>
      <c r="L2417" s="97"/>
    </row>
    <row r="2418" ht="12.75" customHeight="1">
      <c r="C2418" s="94"/>
      <c r="E2418" s="94"/>
      <c r="F2418" s="94"/>
      <c r="G2418" s="94"/>
      <c r="H2418" s="94"/>
      <c r="I2418" s="94"/>
      <c r="J2418" s="94"/>
      <c r="K2418" s="94"/>
      <c r="L2418" s="97"/>
    </row>
    <row r="2419" ht="12.75" customHeight="1">
      <c r="C2419" s="94"/>
      <c r="E2419" s="94"/>
      <c r="F2419" s="94"/>
      <c r="G2419" s="94"/>
      <c r="H2419" s="94"/>
      <c r="I2419" s="94"/>
      <c r="J2419" s="94"/>
      <c r="K2419" s="94"/>
      <c r="L2419" s="97"/>
    </row>
    <row r="2420" ht="12.75" customHeight="1">
      <c r="C2420" s="94"/>
      <c r="E2420" s="94"/>
      <c r="F2420" s="94"/>
      <c r="G2420" s="94"/>
      <c r="H2420" s="94"/>
      <c r="I2420" s="94"/>
      <c r="J2420" s="94"/>
      <c r="K2420" s="94"/>
      <c r="L2420" s="97"/>
    </row>
    <row r="2421" ht="12.75" customHeight="1">
      <c r="C2421" s="94"/>
      <c r="E2421" s="94"/>
      <c r="F2421" s="94"/>
      <c r="G2421" s="94"/>
      <c r="H2421" s="94"/>
      <c r="I2421" s="94"/>
      <c r="J2421" s="94"/>
      <c r="K2421" s="94"/>
      <c r="L2421" s="97"/>
    </row>
    <row r="2422" ht="12.75" customHeight="1">
      <c r="C2422" s="94"/>
      <c r="E2422" s="94"/>
      <c r="F2422" s="94"/>
      <c r="G2422" s="94"/>
      <c r="H2422" s="94"/>
      <c r="I2422" s="94"/>
      <c r="J2422" s="94"/>
      <c r="K2422" s="94"/>
      <c r="L2422" s="97"/>
    </row>
    <row r="2423" ht="12.75" customHeight="1">
      <c r="C2423" s="94"/>
      <c r="E2423" s="94"/>
      <c r="F2423" s="94"/>
      <c r="G2423" s="94"/>
      <c r="H2423" s="94"/>
      <c r="I2423" s="94"/>
      <c r="J2423" s="94"/>
      <c r="K2423" s="94"/>
      <c r="L2423" s="97"/>
    </row>
    <row r="2424" ht="12.75" customHeight="1">
      <c r="C2424" s="94"/>
      <c r="E2424" s="94"/>
      <c r="F2424" s="94"/>
      <c r="G2424" s="94"/>
      <c r="H2424" s="94"/>
      <c r="I2424" s="94"/>
      <c r="J2424" s="94"/>
      <c r="K2424" s="94"/>
      <c r="L2424" s="97"/>
    </row>
    <row r="2425" ht="12.75" customHeight="1">
      <c r="C2425" s="94"/>
      <c r="E2425" s="94"/>
      <c r="F2425" s="94"/>
      <c r="G2425" s="94"/>
      <c r="H2425" s="94"/>
      <c r="I2425" s="94"/>
      <c r="J2425" s="94"/>
      <c r="K2425" s="94"/>
      <c r="L2425" s="97"/>
    </row>
    <row r="2426" ht="12.75" customHeight="1">
      <c r="C2426" s="94"/>
      <c r="E2426" s="94"/>
      <c r="F2426" s="94"/>
      <c r="G2426" s="94"/>
      <c r="H2426" s="94"/>
      <c r="I2426" s="94"/>
      <c r="J2426" s="94"/>
      <c r="K2426" s="94"/>
      <c r="L2426" s="97"/>
    </row>
    <row r="2427" ht="12.75" customHeight="1">
      <c r="C2427" s="94"/>
      <c r="E2427" s="94"/>
      <c r="F2427" s="94"/>
      <c r="G2427" s="94"/>
      <c r="H2427" s="94"/>
      <c r="I2427" s="94"/>
      <c r="J2427" s="94"/>
      <c r="K2427" s="94"/>
      <c r="L2427" s="97"/>
    </row>
    <row r="2428" ht="12.75" customHeight="1">
      <c r="C2428" s="94"/>
      <c r="E2428" s="94"/>
      <c r="F2428" s="94"/>
      <c r="G2428" s="94"/>
      <c r="H2428" s="94"/>
      <c r="I2428" s="94"/>
      <c r="J2428" s="94"/>
      <c r="K2428" s="94"/>
      <c r="L2428" s="97"/>
    </row>
    <row r="2429" ht="12.75" customHeight="1">
      <c r="C2429" s="94"/>
      <c r="E2429" s="94"/>
      <c r="F2429" s="94"/>
      <c r="G2429" s="94"/>
      <c r="H2429" s="94"/>
      <c r="I2429" s="94"/>
      <c r="J2429" s="94"/>
      <c r="K2429" s="94"/>
      <c r="L2429" s="97"/>
    </row>
    <row r="2430" ht="12.75" customHeight="1">
      <c r="C2430" s="94"/>
      <c r="E2430" s="94"/>
      <c r="F2430" s="94"/>
      <c r="G2430" s="94"/>
      <c r="H2430" s="94"/>
      <c r="I2430" s="94"/>
      <c r="J2430" s="94"/>
      <c r="K2430" s="94"/>
      <c r="L2430" s="97"/>
    </row>
    <row r="2431" ht="12.75" customHeight="1">
      <c r="C2431" s="94"/>
      <c r="E2431" s="94"/>
      <c r="F2431" s="94"/>
      <c r="G2431" s="94"/>
      <c r="H2431" s="94"/>
      <c r="I2431" s="94"/>
      <c r="J2431" s="94"/>
      <c r="K2431" s="94"/>
      <c r="L2431" s="97"/>
    </row>
    <row r="2432" ht="12.75" customHeight="1">
      <c r="C2432" s="94"/>
      <c r="E2432" s="94"/>
      <c r="F2432" s="94"/>
      <c r="G2432" s="94"/>
      <c r="H2432" s="94"/>
      <c r="I2432" s="94"/>
      <c r="J2432" s="94"/>
      <c r="K2432" s="94"/>
      <c r="L2432" s="97"/>
    </row>
    <row r="2433" ht="12.75" customHeight="1">
      <c r="C2433" s="94"/>
      <c r="E2433" s="94"/>
      <c r="F2433" s="94"/>
      <c r="G2433" s="94"/>
      <c r="H2433" s="94"/>
      <c r="I2433" s="94"/>
      <c r="J2433" s="94"/>
      <c r="K2433" s="94"/>
      <c r="L2433" s="97"/>
    </row>
    <row r="2434" ht="12.75" customHeight="1">
      <c r="C2434" s="94"/>
      <c r="E2434" s="94"/>
      <c r="F2434" s="94"/>
      <c r="G2434" s="94"/>
      <c r="H2434" s="94"/>
      <c r="I2434" s="94"/>
      <c r="J2434" s="94"/>
      <c r="K2434" s="94"/>
      <c r="L2434" s="97"/>
    </row>
    <row r="2435" ht="12.75" customHeight="1">
      <c r="C2435" s="94"/>
      <c r="E2435" s="94"/>
      <c r="F2435" s="94"/>
      <c r="G2435" s="94"/>
      <c r="H2435" s="94"/>
      <c r="I2435" s="94"/>
      <c r="J2435" s="94"/>
      <c r="K2435" s="94"/>
      <c r="L2435" s="97"/>
    </row>
    <row r="2436" ht="12.75" customHeight="1">
      <c r="C2436" s="94"/>
      <c r="E2436" s="94"/>
      <c r="F2436" s="94"/>
      <c r="G2436" s="94"/>
      <c r="H2436" s="94"/>
      <c r="I2436" s="94"/>
      <c r="J2436" s="94"/>
      <c r="K2436" s="94"/>
      <c r="L2436" s="97"/>
    </row>
    <row r="2437" ht="12.75" customHeight="1">
      <c r="C2437" s="94"/>
      <c r="E2437" s="94"/>
      <c r="F2437" s="94"/>
      <c r="G2437" s="94"/>
      <c r="H2437" s="94"/>
      <c r="I2437" s="94"/>
      <c r="J2437" s="94"/>
      <c r="K2437" s="94"/>
      <c r="L2437" s="97"/>
    </row>
    <row r="2438" ht="12.75" customHeight="1">
      <c r="C2438" s="94"/>
      <c r="E2438" s="94"/>
      <c r="F2438" s="94"/>
      <c r="G2438" s="94"/>
      <c r="H2438" s="94"/>
      <c r="I2438" s="94"/>
      <c r="J2438" s="94"/>
      <c r="K2438" s="94"/>
      <c r="L2438" s="97"/>
    </row>
    <row r="2439" ht="12.75" customHeight="1">
      <c r="C2439" s="94"/>
      <c r="E2439" s="94"/>
      <c r="F2439" s="94"/>
      <c r="G2439" s="94"/>
      <c r="H2439" s="94"/>
      <c r="I2439" s="94"/>
      <c r="J2439" s="94"/>
      <c r="K2439" s="94"/>
      <c r="L2439" s="97"/>
    </row>
    <row r="2440" ht="12.75" customHeight="1">
      <c r="C2440" s="94"/>
      <c r="E2440" s="94"/>
      <c r="F2440" s="94"/>
      <c r="G2440" s="94"/>
      <c r="H2440" s="94"/>
      <c r="I2440" s="94"/>
      <c r="J2440" s="94"/>
      <c r="K2440" s="94"/>
      <c r="L2440" s="97"/>
    </row>
    <row r="2441" ht="12.75" customHeight="1">
      <c r="C2441" s="94"/>
      <c r="E2441" s="94"/>
      <c r="F2441" s="94"/>
      <c r="G2441" s="94"/>
      <c r="H2441" s="94"/>
      <c r="I2441" s="94"/>
      <c r="J2441" s="94"/>
      <c r="K2441" s="94"/>
      <c r="L2441" s="97"/>
    </row>
    <row r="2442" ht="12.75" customHeight="1">
      <c r="C2442" s="94"/>
      <c r="E2442" s="94"/>
      <c r="F2442" s="94"/>
      <c r="G2442" s="94"/>
      <c r="H2442" s="94"/>
      <c r="I2442" s="94"/>
      <c r="J2442" s="94"/>
      <c r="K2442" s="94"/>
      <c r="L2442" s="97"/>
    </row>
    <row r="2443" ht="12.75" customHeight="1">
      <c r="C2443" s="94"/>
      <c r="E2443" s="94"/>
      <c r="F2443" s="94"/>
      <c r="G2443" s="94"/>
      <c r="H2443" s="94"/>
      <c r="I2443" s="94"/>
      <c r="J2443" s="94"/>
      <c r="K2443" s="94"/>
      <c r="L2443" s="97"/>
    </row>
    <row r="2444" ht="12.75" customHeight="1">
      <c r="C2444" s="94"/>
      <c r="E2444" s="94"/>
      <c r="F2444" s="94"/>
      <c r="G2444" s="94"/>
      <c r="H2444" s="94"/>
      <c r="I2444" s="94"/>
      <c r="J2444" s="94"/>
      <c r="K2444" s="94"/>
      <c r="L2444" s="97"/>
    </row>
    <row r="2445" ht="12.75" customHeight="1">
      <c r="C2445" s="94"/>
      <c r="E2445" s="94"/>
      <c r="F2445" s="94"/>
      <c r="G2445" s="94"/>
      <c r="H2445" s="94"/>
      <c r="I2445" s="94"/>
      <c r="J2445" s="94"/>
      <c r="K2445" s="94"/>
      <c r="L2445" s="97"/>
    </row>
    <row r="2446" ht="12.75" customHeight="1">
      <c r="C2446" s="94"/>
      <c r="E2446" s="94"/>
      <c r="F2446" s="94"/>
      <c r="G2446" s="94"/>
      <c r="H2446" s="94"/>
      <c r="I2446" s="94"/>
      <c r="J2446" s="94"/>
      <c r="K2446" s="94"/>
      <c r="L2446" s="97"/>
    </row>
    <row r="2447" ht="12.75" customHeight="1">
      <c r="C2447" s="94"/>
      <c r="E2447" s="94"/>
      <c r="F2447" s="94"/>
      <c r="G2447" s="94"/>
      <c r="H2447" s="94"/>
      <c r="I2447" s="94"/>
      <c r="J2447" s="94"/>
      <c r="K2447" s="94"/>
      <c r="L2447" s="97"/>
    </row>
    <row r="2448" ht="12.75" customHeight="1">
      <c r="C2448" s="94"/>
      <c r="E2448" s="94"/>
      <c r="F2448" s="94"/>
      <c r="G2448" s="94"/>
      <c r="H2448" s="94"/>
      <c r="I2448" s="94"/>
      <c r="J2448" s="94"/>
      <c r="K2448" s="94"/>
      <c r="L2448" s="97"/>
    </row>
    <row r="2449" ht="12.75" customHeight="1">
      <c r="C2449" s="94"/>
      <c r="E2449" s="94"/>
      <c r="F2449" s="94"/>
      <c r="G2449" s="94"/>
      <c r="H2449" s="94"/>
      <c r="I2449" s="94"/>
      <c r="J2449" s="94"/>
      <c r="K2449" s="94"/>
      <c r="L2449" s="97"/>
    </row>
    <row r="2450" ht="12.75" customHeight="1">
      <c r="C2450" s="94"/>
      <c r="E2450" s="94"/>
      <c r="F2450" s="94"/>
      <c r="G2450" s="94"/>
      <c r="H2450" s="94"/>
      <c r="I2450" s="94"/>
      <c r="J2450" s="94"/>
      <c r="K2450" s="94"/>
      <c r="L2450" s="97"/>
    </row>
    <row r="2451" ht="12.75" customHeight="1">
      <c r="C2451" s="94"/>
      <c r="E2451" s="94"/>
      <c r="F2451" s="94"/>
      <c r="G2451" s="94"/>
      <c r="H2451" s="94"/>
      <c r="I2451" s="94"/>
      <c r="J2451" s="94"/>
      <c r="K2451" s="94"/>
      <c r="L2451" s="97"/>
    </row>
    <row r="2452" ht="12.75" customHeight="1">
      <c r="C2452" s="94"/>
      <c r="E2452" s="94"/>
      <c r="F2452" s="94"/>
      <c r="G2452" s="94"/>
      <c r="H2452" s="94"/>
      <c r="I2452" s="94"/>
      <c r="J2452" s="94"/>
      <c r="K2452" s="94"/>
      <c r="L2452" s="97"/>
    </row>
    <row r="2453" ht="12.75" customHeight="1">
      <c r="C2453" s="94"/>
      <c r="E2453" s="94"/>
      <c r="F2453" s="94"/>
      <c r="G2453" s="94"/>
      <c r="H2453" s="94"/>
      <c r="I2453" s="94"/>
      <c r="J2453" s="94"/>
      <c r="K2453" s="94"/>
      <c r="L2453" s="97"/>
    </row>
    <row r="2454" ht="12.75" customHeight="1">
      <c r="C2454" s="94"/>
      <c r="E2454" s="94"/>
      <c r="F2454" s="94"/>
      <c r="G2454" s="94"/>
      <c r="H2454" s="94"/>
      <c r="I2454" s="94"/>
      <c r="J2454" s="94"/>
      <c r="K2454" s="94"/>
      <c r="L2454" s="97"/>
    </row>
    <row r="2455" ht="12.75" customHeight="1">
      <c r="C2455" s="94"/>
      <c r="E2455" s="94"/>
      <c r="F2455" s="94"/>
      <c r="G2455" s="94"/>
      <c r="H2455" s="94"/>
      <c r="I2455" s="94"/>
      <c r="J2455" s="94"/>
      <c r="K2455" s="94"/>
      <c r="L2455" s="97"/>
    </row>
    <row r="2456" ht="12.75" customHeight="1">
      <c r="C2456" s="94"/>
      <c r="E2456" s="94"/>
      <c r="F2456" s="94"/>
      <c r="G2456" s="94"/>
      <c r="H2456" s="94"/>
      <c r="I2456" s="94"/>
      <c r="J2456" s="94"/>
      <c r="K2456" s="94"/>
      <c r="L2456" s="97"/>
    </row>
    <row r="2457" ht="12.75" customHeight="1">
      <c r="C2457" s="94"/>
      <c r="E2457" s="94"/>
      <c r="F2457" s="94"/>
      <c r="G2457" s="94"/>
      <c r="H2457" s="94"/>
      <c r="I2457" s="94"/>
      <c r="J2457" s="94"/>
      <c r="K2457" s="94"/>
      <c r="L2457" s="97"/>
    </row>
    <row r="2458" ht="12.75" customHeight="1">
      <c r="C2458" s="94"/>
      <c r="E2458" s="94"/>
      <c r="F2458" s="94"/>
      <c r="G2458" s="94"/>
      <c r="H2458" s="94"/>
      <c r="I2458" s="94"/>
      <c r="J2458" s="94"/>
      <c r="K2458" s="94"/>
      <c r="L2458" s="97"/>
    </row>
    <row r="2459" ht="12.75" customHeight="1">
      <c r="C2459" s="94"/>
      <c r="E2459" s="94"/>
      <c r="F2459" s="94"/>
      <c r="G2459" s="94"/>
      <c r="H2459" s="94"/>
      <c r="I2459" s="94"/>
      <c r="J2459" s="94"/>
      <c r="K2459" s="94"/>
      <c r="L2459" s="97"/>
    </row>
    <row r="2460" ht="12.75" customHeight="1">
      <c r="C2460" s="94"/>
      <c r="E2460" s="94"/>
      <c r="F2460" s="94"/>
      <c r="G2460" s="94"/>
      <c r="H2460" s="94"/>
      <c r="I2460" s="94"/>
      <c r="J2460" s="94"/>
      <c r="K2460" s="94"/>
      <c r="L2460" s="97"/>
    </row>
    <row r="2461" ht="12.75" customHeight="1">
      <c r="C2461" s="94"/>
      <c r="E2461" s="94"/>
      <c r="F2461" s="94"/>
      <c r="G2461" s="94"/>
      <c r="H2461" s="94"/>
      <c r="I2461" s="94"/>
      <c r="J2461" s="94"/>
      <c r="K2461" s="94"/>
      <c r="L2461" s="97"/>
    </row>
    <row r="2462" ht="12.75" customHeight="1">
      <c r="C2462" s="94"/>
      <c r="E2462" s="94"/>
      <c r="F2462" s="94"/>
      <c r="G2462" s="94"/>
      <c r="H2462" s="94"/>
      <c r="I2462" s="94"/>
      <c r="J2462" s="94"/>
      <c r="K2462" s="94"/>
      <c r="L2462" s="97"/>
    </row>
    <row r="2463" ht="12.75" customHeight="1">
      <c r="C2463" s="94"/>
      <c r="E2463" s="94"/>
      <c r="F2463" s="94"/>
      <c r="G2463" s="94"/>
      <c r="H2463" s="94"/>
      <c r="I2463" s="94"/>
      <c r="J2463" s="94"/>
      <c r="K2463" s="94"/>
      <c r="L2463" s="97"/>
    </row>
    <row r="2464" ht="12.75" customHeight="1">
      <c r="C2464" s="94"/>
      <c r="E2464" s="94"/>
      <c r="F2464" s="94"/>
      <c r="G2464" s="94"/>
      <c r="H2464" s="94"/>
      <c r="I2464" s="94"/>
      <c r="J2464" s="94"/>
      <c r="K2464" s="94"/>
      <c r="L2464" s="97"/>
    </row>
    <row r="2465" ht="12.75" customHeight="1">
      <c r="C2465" s="94"/>
      <c r="E2465" s="94"/>
      <c r="F2465" s="94"/>
      <c r="G2465" s="94"/>
      <c r="H2465" s="94"/>
      <c r="I2465" s="94"/>
      <c r="J2465" s="94"/>
      <c r="K2465" s="94"/>
      <c r="L2465" s="97"/>
    </row>
    <row r="2466" ht="12.75" customHeight="1">
      <c r="C2466" s="94"/>
      <c r="E2466" s="94"/>
      <c r="F2466" s="94"/>
      <c r="G2466" s="94"/>
      <c r="H2466" s="94"/>
      <c r="I2466" s="94"/>
      <c r="J2466" s="94"/>
      <c r="K2466" s="94"/>
      <c r="L2466" s="97"/>
    </row>
    <row r="2467" ht="12.75" customHeight="1">
      <c r="C2467" s="94"/>
      <c r="E2467" s="94"/>
      <c r="F2467" s="94"/>
      <c r="G2467" s="94"/>
      <c r="H2467" s="94"/>
      <c r="I2467" s="94"/>
      <c r="J2467" s="94"/>
      <c r="K2467" s="94"/>
      <c r="L2467" s="97"/>
    </row>
    <row r="2468" ht="12.75" customHeight="1">
      <c r="C2468" s="94"/>
      <c r="E2468" s="94"/>
      <c r="F2468" s="94"/>
      <c r="G2468" s="94"/>
      <c r="H2468" s="94"/>
      <c r="I2468" s="94"/>
      <c r="J2468" s="94"/>
      <c r="K2468" s="94"/>
      <c r="L2468" s="97"/>
    </row>
    <row r="2469" ht="12.75" customHeight="1">
      <c r="C2469" s="94"/>
      <c r="E2469" s="94"/>
      <c r="F2469" s="94"/>
      <c r="G2469" s="94"/>
      <c r="H2469" s="94"/>
      <c r="I2469" s="94"/>
      <c r="J2469" s="94"/>
      <c r="K2469" s="94"/>
      <c r="L2469" s="97"/>
    </row>
    <row r="2470" ht="12.75" customHeight="1">
      <c r="C2470" s="94"/>
      <c r="E2470" s="94"/>
      <c r="F2470" s="94"/>
      <c r="G2470" s="94"/>
      <c r="H2470" s="94"/>
      <c r="I2470" s="94"/>
      <c r="J2470" s="94"/>
      <c r="K2470" s="94"/>
      <c r="L2470" s="97"/>
    </row>
    <row r="2471" ht="12.75" customHeight="1">
      <c r="C2471" s="94"/>
      <c r="E2471" s="94"/>
      <c r="F2471" s="94"/>
      <c r="G2471" s="94"/>
      <c r="H2471" s="94"/>
      <c r="I2471" s="94"/>
      <c r="J2471" s="94"/>
      <c r="K2471" s="94"/>
      <c r="L2471" s="97"/>
    </row>
    <row r="2472" ht="12.75" customHeight="1">
      <c r="C2472" s="94"/>
      <c r="E2472" s="94"/>
      <c r="F2472" s="94"/>
      <c r="G2472" s="94"/>
      <c r="H2472" s="94"/>
      <c r="I2472" s="94"/>
      <c r="J2472" s="94"/>
      <c r="K2472" s="94"/>
      <c r="L2472" s="97"/>
    </row>
    <row r="2473" ht="12.75" customHeight="1">
      <c r="C2473" s="94"/>
      <c r="E2473" s="94"/>
      <c r="F2473" s="94"/>
      <c r="G2473" s="94"/>
      <c r="H2473" s="94"/>
      <c r="I2473" s="94"/>
      <c r="J2473" s="94"/>
      <c r="K2473" s="94"/>
      <c r="L2473" s="97"/>
    </row>
    <row r="2474" ht="12.75" customHeight="1">
      <c r="C2474" s="94"/>
      <c r="E2474" s="94"/>
      <c r="F2474" s="94"/>
      <c r="G2474" s="94"/>
      <c r="H2474" s="94"/>
      <c r="I2474" s="94"/>
      <c r="J2474" s="94"/>
      <c r="K2474" s="94"/>
      <c r="L2474" s="97"/>
    </row>
    <row r="2475" ht="12.75" customHeight="1">
      <c r="C2475" s="94"/>
      <c r="E2475" s="94"/>
      <c r="F2475" s="94"/>
      <c r="G2475" s="94"/>
      <c r="H2475" s="94"/>
      <c r="I2475" s="94"/>
      <c r="J2475" s="94"/>
      <c r="K2475" s="94"/>
      <c r="L2475" s="97"/>
    </row>
    <row r="2476" ht="12.75" customHeight="1">
      <c r="C2476" s="94"/>
      <c r="E2476" s="94"/>
      <c r="F2476" s="94"/>
      <c r="G2476" s="94"/>
      <c r="H2476" s="94"/>
      <c r="I2476" s="94"/>
      <c r="J2476" s="94"/>
      <c r="K2476" s="94"/>
      <c r="L2476" s="97"/>
    </row>
    <row r="2477" ht="12.75" customHeight="1">
      <c r="C2477" s="94"/>
      <c r="E2477" s="94"/>
      <c r="F2477" s="94"/>
      <c r="G2477" s="94"/>
      <c r="H2477" s="94"/>
      <c r="I2477" s="94"/>
      <c r="J2477" s="94"/>
      <c r="K2477" s="94"/>
      <c r="L2477" s="97"/>
    </row>
    <row r="2478" ht="12.75" customHeight="1">
      <c r="C2478" s="94"/>
      <c r="E2478" s="94"/>
      <c r="F2478" s="94"/>
      <c r="G2478" s="94"/>
      <c r="H2478" s="94"/>
      <c r="I2478" s="94"/>
      <c r="J2478" s="94"/>
      <c r="K2478" s="94"/>
      <c r="L2478" s="97"/>
    </row>
    <row r="2479" ht="12.75" customHeight="1">
      <c r="C2479" s="94"/>
      <c r="E2479" s="94"/>
      <c r="F2479" s="94"/>
      <c r="G2479" s="94"/>
      <c r="H2479" s="94"/>
      <c r="I2479" s="94"/>
      <c r="J2479" s="94"/>
      <c r="K2479" s="94"/>
      <c r="L2479" s="97"/>
    </row>
    <row r="2480" ht="12.75" customHeight="1">
      <c r="C2480" s="94"/>
      <c r="E2480" s="94"/>
      <c r="F2480" s="94"/>
      <c r="G2480" s="94"/>
      <c r="H2480" s="94"/>
      <c r="I2480" s="94"/>
      <c r="J2480" s="94"/>
      <c r="K2480" s="94"/>
      <c r="L2480" s="97"/>
    </row>
    <row r="2481" ht="12.75" customHeight="1">
      <c r="C2481" s="94"/>
      <c r="E2481" s="94"/>
      <c r="F2481" s="94"/>
      <c r="G2481" s="94"/>
      <c r="H2481" s="94"/>
      <c r="I2481" s="94"/>
      <c r="J2481" s="94"/>
      <c r="K2481" s="94"/>
      <c r="L2481" s="97"/>
    </row>
    <row r="2482" ht="12.75" customHeight="1">
      <c r="C2482" s="94"/>
      <c r="E2482" s="94"/>
      <c r="F2482" s="94"/>
      <c r="G2482" s="94"/>
      <c r="H2482" s="94"/>
      <c r="I2482" s="94"/>
      <c r="J2482" s="94"/>
      <c r="K2482" s="94"/>
      <c r="L2482" s="97"/>
    </row>
    <row r="2483" ht="12.75" customHeight="1">
      <c r="C2483" s="94"/>
      <c r="E2483" s="94"/>
      <c r="F2483" s="94"/>
      <c r="G2483" s="94"/>
      <c r="H2483" s="94"/>
      <c r="I2483" s="94"/>
      <c r="J2483" s="94"/>
      <c r="K2483" s="94"/>
      <c r="L2483" s="97"/>
    </row>
    <row r="2484" ht="12.75" customHeight="1">
      <c r="C2484" s="94"/>
      <c r="E2484" s="94"/>
      <c r="F2484" s="94"/>
      <c r="G2484" s="94"/>
      <c r="H2484" s="94"/>
      <c r="I2484" s="94"/>
      <c r="J2484" s="94"/>
      <c r="K2484" s="94"/>
      <c r="L2484" s="97"/>
    </row>
    <row r="2485" ht="12.75" customHeight="1">
      <c r="C2485" s="94"/>
      <c r="E2485" s="94"/>
      <c r="F2485" s="94"/>
      <c r="G2485" s="94"/>
      <c r="H2485" s="94"/>
      <c r="I2485" s="94"/>
      <c r="J2485" s="94"/>
      <c r="K2485" s="94"/>
      <c r="L2485" s="97"/>
    </row>
    <row r="2486" ht="12.75" customHeight="1">
      <c r="C2486" s="94"/>
      <c r="E2486" s="94"/>
      <c r="F2486" s="94"/>
      <c r="G2486" s="94"/>
      <c r="H2486" s="94"/>
      <c r="I2486" s="94"/>
      <c r="J2486" s="94"/>
      <c r="K2486" s="94"/>
      <c r="L2486" s="97"/>
    </row>
    <row r="2487" ht="12.75" customHeight="1">
      <c r="C2487" s="94"/>
      <c r="E2487" s="94"/>
      <c r="F2487" s="94"/>
      <c r="G2487" s="94"/>
      <c r="H2487" s="94"/>
      <c r="I2487" s="94"/>
      <c r="J2487" s="94"/>
      <c r="K2487" s="94"/>
      <c r="L2487" s="97"/>
    </row>
    <row r="2488" ht="12.75" customHeight="1">
      <c r="C2488" s="94"/>
      <c r="E2488" s="94"/>
      <c r="F2488" s="94"/>
      <c r="G2488" s="94"/>
      <c r="H2488" s="94"/>
      <c r="I2488" s="94"/>
      <c r="J2488" s="94"/>
      <c r="K2488" s="94"/>
      <c r="L2488" s="97"/>
    </row>
    <row r="2489" ht="12.75" customHeight="1">
      <c r="C2489" s="94"/>
      <c r="E2489" s="94"/>
      <c r="F2489" s="94"/>
      <c r="G2489" s="94"/>
      <c r="H2489" s="94"/>
      <c r="I2489" s="94"/>
      <c r="J2489" s="94"/>
      <c r="K2489" s="94"/>
      <c r="L2489" s="97"/>
    </row>
    <row r="2490" ht="12.75" customHeight="1">
      <c r="C2490" s="94"/>
      <c r="E2490" s="94"/>
      <c r="F2490" s="94"/>
      <c r="G2490" s="94"/>
      <c r="H2490" s="94"/>
      <c r="I2490" s="94"/>
      <c r="J2490" s="94"/>
      <c r="K2490" s="94"/>
      <c r="L2490" s="97"/>
    </row>
    <row r="2491" ht="12.75" customHeight="1">
      <c r="C2491" s="94"/>
      <c r="E2491" s="94"/>
      <c r="F2491" s="94"/>
      <c r="G2491" s="94"/>
      <c r="H2491" s="94"/>
      <c r="I2491" s="94"/>
      <c r="J2491" s="94"/>
      <c r="K2491" s="94"/>
      <c r="L2491" s="97"/>
    </row>
    <row r="2492" ht="12.75" customHeight="1">
      <c r="C2492" s="94"/>
      <c r="E2492" s="94"/>
      <c r="F2492" s="94"/>
      <c r="G2492" s="94"/>
      <c r="H2492" s="94"/>
      <c r="I2492" s="94"/>
      <c r="J2492" s="94"/>
      <c r="K2492" s="94"/>
      <c r="L2492" s="97"/>
    </row>
    <row r="2493" ht="12.75" customHeight="1">
      <c r="C2493" s="94"/>
      <c r="E2493" s="94"/>
      <c r="F2493" s="94"/>
      <c r="G2493" s="94"/>
      <c r="H2493" s="94"/>
      <c r="I2493" s="94"/>
      <c r="J2493" s="94"/>
      <c r="K2493" s="94"/>
      <c r="L2493" s="97"/>
    </row>
    <row r="2494" ht="12.75" customHeight="1">
      <c r="C2494" s="94"/>
      <c r="E2494" s="94"/>
      <c r="F2494" s="94"/>
      <c r="G2494" s="94"/>
      <c r="H2494" s="94"/>
      <c r="I2494" s="94"/>
      <c r="J2494" s="94"/>
      <c r="K2494" s="94"/>
      <c r="L2494" s="97"/>
    </row>
    <row r="2495" ht="12.75" customHeight="1">
      <c r="C2495" s="94"/>
      <c r="E2495" s="94"/>
      <c r="F2495" s="94"/>
      <c r="G2495" s="94"/>
      <c r="H2495" s="94"/>
      <c r="I2495" s="94"/>
      <c r="J2495" s="94"/>
      <c r="K2495" s="94"/>
      <c r="L2495" s="97"/>
    </row>
    <row r="2496" ht="12.75" customHeight="1">
      <c r="C2496" s="94"/>
      <c r="E2496" s="94"/>
      <c r="F2496" s="94"/>
      <c r="G2496" s="94"/>
      <c r="H2496" s="94"/>
      <c r="I2496" s="94"/>
      <c r="J2496" s="94"/>
      <c r="K2496" s="94"/>
      <c r="L2496" s="97"/>
    </row>
    <row r="2497" ht="12.75" customHeight="1">
      <c r="C2497" s="94"/>
      <c r="E2497" s="94"/>
      <c r="F2497" s="94"/>
      <c r="G2497" s="94"/>
      <c r="H2497" s="94"/>
      <c r="I2497" s="94"/>
      <c r="J2497" s="94"/>
      <c r="K2497" s="94"/>
      <c r="L2497" s="97"/>
    </row>
    <row r="2498" ht="12.75" customHeight="1">
      <c r="C2498" s="94"/>
      <c r="E2498" s="94"/>
      <c r="F2498" s="94"/>
      <c r="G2498" s="94"/>
      <c r="H2498" s="94"/>
      <c r="I2498" s="94"/>
      <c r="J2498" s="94"/>
      <c r="K2498" s="94"/>
      <c r="L2498" s="97"/>
    </row>
    <row r="2499" ht="12.75" customHeight="1">
      <c r="C2499" s="94"/>
      <c r="E2499" s="94"/>
      <c r="F2499" s="94"/>
      <c r="G2499" s="94"/>
      <c r="H2499" s="94"/>
      <c r="I2499" s="94"/>
      <c r="J2499" s="94"/>
      <c r="K2499" s="94"/>
      <c r="L2499" s="97"/>
    </row>
    <row r="2500" ht="12.75" customHeight="1">
      <c r="C2500" s="94"/>
      <c r="E2500" s="94"/>
      <c r="F2500" s="94"/>
      <c r="G2500" s="94"/>
      <c r="H2500" s="94"/>
      <c r="I2500" s="94"/>
      <c r="J2500" s="94"/>
      <c r="K2500" s="94"/>
      <c r="L2500" s="97"/>
    </row>
    <row r="2501" ht="12.75" customHeight="1">
      <c r="C2501" s="94"/>
      <c r="E2501" s="94"/>
      <c r="F2501" s="94"/>
      <c r="G2501" s="94"/>
      <c r="H2501" s="94"/>
      <c r="I2501" s="94"/>
      <c r="J2501" s="94"/>
      <c r="K2501" s="94"/>
      <c r="L2501" s="97"/>
    </row>
    <row r="2502" ht="12.75" customHeight="1">
      <c r="C2502" s="94"/>
      <c r="E2502" s="94"/>
      <c r="F2502" s="94"/>
      <c r="G2502" s="94"/>
      <c r="H2502" s="94"/>
      <c r="I2502" s="94"/>
      <c r="J2502" s="94"/>
      <c r="K2502" s="94"/>
      <c r="L2502" s="97"/>
    </row>
    <row r="2503" ht="12.75" customHeight="1">
      <c r="C2503" s="94"/>
      <c r="E2503" s="94"/>
      <c r="F2503" s="94"/>
      <c r="G2503" s="94"/>
      <c r="H2503" s="94"/>
      <c r="I2503" s="94"/>
      <c r="J2503" s="94"/>
      <c r="K2503" s="94"/>
      <c r="L2503" s="97"/>
    </row>
    <row r="2504" ht="12.75" customHeight="1">
      <c r="C2504" s="94"/>
      <c r="E2504" s="94"/>
      <c r="F2504" s="94"/>
      <c r="G2504" s="94"/>
      <c r="H2504" s="94"/>
      <c r="I2504" s="94"/>
      <c r="J2504" s="94"/>
      <c r="K2504" s="94"/>
      <c r="L2504" s="97"/>
    </row>
    <row r="2505" ht="12.75" customHeight="1">
      <c r="C2505" s="94"/>
      <c r="E2505" s="94"/>
      <c r="F2505" s="94"/>
      <c r="G2505" s="94"/>
      <c r="H2505" s="94"/>
      <c r="I2505" s="94"/>
      <c r="J2505" s="94"/>
      <c r="K2505" s="94"/>
      <c r="L2505" s="97"/>
    </row>
    <row r="2506" ht="12.75" customHeight="1">
      <c r="C2506" s="94"/>
      <c r="E2506" s="94"/>
      <c r="F2506" s="94"/>
      <c r="G2506" s="94"/>
      <c r="H2506" s="94"/>
      <c r="I2506" s="94"/>
      <c r="J2506" s="94"/>
      <c r="K2506" s="94"/>
      <c r="L2506" s="97"/>
    </row>
    <row r="2507" ht="12.75" customHeight="1">
      <c r="C2507" s="94"/>
      <c r="E2507" s="94"/>
      <c r="F2507" s="94"/>
      <c r="G2507" s="94"/>
      <c r="H2507" s="94"/>
      <c r="I2507" s="94"/>
      <c r="J2507" s="94"/>
      <c r="K2507" s="94"/>
      <c r="L2507" s="97"/>
    </row>
    <row r="2508" ht="12.75" customHeight="1">
      <c r="C2508" s="94"/>
      <c r="E2508" s="94"/>
      <c r="F2508" s="94"/>
      <c r="G2508" s="94"/>
      <c r="H2508" s="94"/>
      <c r="I2508" s="94"/>
      <c r="J2508" s="94"/>
      <c r="K2508" s="94"/>
      <c r="L2508" s="97"/>
    </row>
    <row r="2509" ht="12.75" customHeight="1">
      <c r="C2509" s="94"/>
      <c r="E2509" s="94"/>
      <c r="F2509" s="94"/>
      <c r="G2509" s="94"/>
      <c r="H2509" s="94"/>
      <c r="I2509" s="94"/>
      <c r="J2509" s="94"/>
      <c r="K2509" s="94"/>
      <c r="L2509" s="97"/>
    </row>
    <row r="2510" ht="12.75" customHeight="1">
      <c r="C2510" s="94"/>
      <c r="E2510" s="94"/>
      <c r="F2510" s="94"/>
      <c r="G2510" s="94"/>
      <c r="H2510" s="94"/>
      <c r="I2510" s="94"/>
      <c r="J2510" s="94"/>
      <c r="K2510" s="94"/>
      <c r="L2510" s="97"/>
    </row>
    <row r="2511" ht="12.75" customHeight="1">
      <c r="C2511" s="94"/>
      <c r="E2511" s="94"/>
      <c r="F2511" s="94"/>
      <c r="G2511" s="94"/>
      <c r="H2511" s="94"/>
      <c r="I2511" s="94"/>
      <c r="J2511" s="94"/>
      <c r="K2511" s="94"/>
      <c r="L2511" s="97"/>
    </row>
    <row r="2512" ht="12.75" customHeight="1">
      <c r="C2512" s="94"/>
      <c r="E2512" s="94"/>
      <c r="F2512" s="94"/>
      <c r="G2512" s="94"/>
      <c r="H2512" s="94"/>
      <c r="I2512" s="94"/>
      <c r="J2512" s="94"/>
      <c r="K2512" s="94"/>
      <c r="L2512" s="97"/>
    </row>
    <row r="2513" ht="12.75" customHeight="1">
      <c r="C2513" s="94"/>
      <c r="E2513" s="94"/>
      <c r="F2513" s="94"/>
      <c r="G2513" s="94"/>
      <c r="H2513" s="94"/>
      <c r="I2513" s="94"/>
      <c r="J2513" s="94"/>
      <c r="K2513" s="94"/>
      <c r="L2513" s="97"/>
    </row>
    <row r="2514" ht="12.75" customHeight="1">
      <c r="C2514" s="94"/>
      <c r="E2514" s="94"/>
      <c r="F2514" s="94"/>
      <c r="G2514" s="94"/>
      <c r="H2514" s="94"/>
      <c r="I2514" s="94"/>
      <c r="J2514" s="94"/>
      <c r="K2514" s="94"/>
      <c r="L2514" s="97"/>
    </row>
    <row r="2515" ht="12.75" customHeight="1">
      <c r="C2515" s="94"/>
      <c r="E2515" s="94"/>
      <c r="F2515" s="94"/>
      <c r="G2515" s="94"/>
      <c r="H2515" s="94"/>
      <c r="I2515" s="94"/>
      <c r="J2515" s="94"/>
      <c r="K2515" s="94"/>
      <c r="L2515" s="97"/>
    </row>
    <row r="2516" ht="12.75" customHeight="1">
      <c r="C2516" s="94"/>
      <c r="E2516" s="94"/>
      <c r="F2516" s="94"/>
      <c r="G2516" s="94"/>
      <c r="H2516" s="94"/>
      <c r="I2516" s="94"/>
      <c r="J2516" s="94"/>
      <c r="K2516" s="94"/>
      <c r="L2516" s="97"/>
    </row>
    <row r="2517" ht="12.75" customHeight="1">
      <c r="C2517" s="94"/>
      <c r="E2517" s="94"/>
      <c r="F2517" s="94"/>
      <c r="G2517" s="94"/>
      <c r="H2517" s="94"/>
      <c r="I2517" s="94"/>
      <c r="J2517" s="94"/>
      <c r="K2517" s="94"/>
      <c r="L2517" s="97"/>
    </row>
    <row r="2518" ht="12.75" customHeight="1">
      <c r="C2518" s="94"/>
      <c r="E2518" s="94"/>
      <c r="F2518" s="94"/>
      <c r="G2518" s="94"/>
      <c r="H2518" s="94"/>
      <c r="I2518" s="94"/>
      <c r="J2518" s="94"/>
      <c r="K2518" s="94"/>
      <c r="L2518" s="97"/>
    </row>
    <row r="2519" ht="12.75" customHeight="1">
      <c r="C2519" s="94"/>
      <c r="E2519" s="94"/>
      <c r="F2519" s="94"/>
      <c r="G2519" s="94"/>
      <c r="H2519" s="94"/>
      <c r="I2519" s="94"/>
      <c r="J2519" s="94"/>
      <c r="K2519" s="94"/>
      <c r="L2519" s="97"/>
    </row>
    <row r="2520" ht="12.75" customHeight="1">
      <c r="C2520" s="94"/>
      <c r="E2520" s="94"/>
      <c r="F2520" s="94"/>
      <c r="G2520" s="94"/>
      <c r="H2520" s="94"/>
      <c r="I2520" s="94"/>
      <c r="J2520" s="94"/>
      <c r="K2520" s="94"/>
      <c r="L2520" s="97"/>
    </row>
    <row r="2521" ht="12.75" customHeight="1">
      <c r="C2521" s="94"/>
      <c r="E2521" s="94"/>
      <c r="F2521" s="94"/>
      <c r="G2521" s="94"/>
      <c r="H2521" s="94"/>
      <c r="I2521" s="94"/>
      <c r="J2521" s="94"/>
      <c r="K2521" s="94"/>
      <c r="L2521" s="97"/>
    </row>
    <row r="2522" ht="12.75" customHeight="1">
      <c r="C2522" s="94"/>
      <c r="E2522" s="94"/>
      <c r="F2522" s="94"/>
      <c r="G2522" s="94"/>
      <c r="H2522" s="94"/>
      <c r="I2522" s="94"/>
      <c r="J2522" s="94"/>
      <c r="K2522" s="94"/>
      <c r="L2522" s="97"/>
    </row>
    <row r="2523" ht="12.75" customHeight="1">
      <c r="C2523" s="94"/>
      <c r="E2523" s="94"/>
      <c r="F2523" s="94"/>
      <c r="G2523" s="94"/>
      <c r="H2523" s="94"/>
      <c r="I2523" s="94"/>
      <c r="J2523" s="94"/>
      <c r="K2523" s="94"/>
      <c r="L2523" s="97"/>
    </row>
    <row r="2524" ht="12.75" customHeight="1">
      <c r="C2524" s="94"/>
      <c r="E2524" s="94"/>
      <c r="F2524" s="94"/>
      <c r="G2524" s="94"/>
      <c r="H2524" s="94"/>
      <c r="I2524" s="94"/>
      <c r="J2524" s="94"/>
      <c r="K2524" s="94"/>
      <c r="L2524" s="97"/>
    </row>
    <row r="2525" ht="12.75" customHeight="1">
      <c r="C2525" s="94"/>
      <c r="E2525" s="94"/>
      <c r="F2525" s="94"/>
      <c r="G2525" s="94"/>
      <c r="H2525" s="94"/>
      <c r="I2525" s="94"/>
      <c r="J2525" s="94"/>
      <c r="K2525" s="94"/>
      <c r="L2525" s="97"/>
    </row>
    <row r="2526" ht="12.75" customHeight="1">
      <c r="C2526" s="94"/>
      <c r="E2526" s="94"/>
      <c r="F2526" s="94"/>
      <c r="G2526" s="94"/>
      <c r="H2526" s="94"/>
      <c r="I2526" s="94"/>
      <c r="J2526" s="94"/>
      <c r="K2526" s="94"/>
      <c r="L2526" s="97"/>
    </row>
    <row r="2527" ht="12.75" customHeight="1">
      <c r="C2527" s="94"/>
      <c r="E2527" s="94"/>
      <c r="F2527" s="94"/>
      <c r="G2527" s="94"/>
      <c r="H2527" s="94"/>
      <c r="I2527" s="94"/>
      <c r="J2527" s="94"/>
      <c r="K2527" s="94"/>
      <c r="L2527" s="97"/>
    </row>
    <row r="2528" ht="12.75" customHeight="1">
      <c r="C2528" s="94"/>
      <c r="E2528" s="94"/>
      <c r="F2528" s="94"/>
      <c r="G2528" s="94"/>
      <c r="H2528" s="94"/>
      <c r="I2528" s="94"/>
      <c r="J2528" s="94"/>
      <c r="K2528" s="94"/>
      <c r="L2528" s="97"/>
    </row>
    <row r="2529" ht="12.75" customHeight="1">
      <c r="C2529" s="94"/>
      <c r="E2529" s="94"/>
      <c r="F2529" s="94"/>
      <c r="G2529" s="94"/>
      <c r="H2529" s="94"/>
      <c r="I2529" s="94"/>
      <c r="J2529" s="94"/>
      <c r="K2529" s="94"/>
      <c r="L2529" s="97"/>
    </row>
    <row r="2530" ht="12.75" customHeight="1">
      <c r="C2530" s="94"/>
      <c r="E2530" s="94"/>
      <c r="F2530" s="94"/>
      <c r="G2530" s="94"/>
      <c r="H2530" s="94"/>
      <c r="I2530" s="94"/>
      <c r="J2530" s="94"/>
      <c r="K2530" s="94"/>
      <c r="L2530" s="97"/>
    </row>
    <row r="2531" ht="12.75" customHeight="1">
      <c r="C2531" s="94"/>
      <c r="E2531" s="94"/>
      <c r="F2531" s="94"/>
      <c r="G2531" s="94"/>
      <c r="H2531" s="94"/>
      <c r="I2531" s="94"/>
      <c r="J2531" s="94"/>
      <c r="K2531" s="94"/>
      <c r="L2531" s="97"/>
    </row>
    <row r="2532" ht="12.75" customHeight="1">
      <c r="C2532" s="94"/>
      <c r="E2532" s="94"/>
      <c r="F2532" s="94"/>
      <c r="G2532" s="94"/>
      <c r="H2532" s="94"/>
      <c r="I2532" s="94"/>
      <c r="J2532" s="94"/>
      <c r="K2532" s="94"/>
      <c r="L2532" s="97"/>
    </row>
    <row r="2533" ht="12.75" customHeight="1">
      <c r="C2533" s="94"/>
      <c r="E2533" s="94"/>
      <c r="F2533" s="94"/>
      <c r="G2533" s="94"/>
      <c r="H2533" s="94"/>
      <c r="I2533" s="94"/>
      <c r="J2533" s="94"/>
      <c r="K2533" s="94"/>
      <c r="L2533" s="97"/>
    </row>
    <row r="2534" ht="12.75" customHeight="1">
      <c r="C2534" s="94"/>
      <c r="E2534" s="94"/>
      <c r="F2534" s="94"/>
      <c r="G2534" s="94"/>
      <c r="H2534" s="94"/>
      <c r="I2534" s="94"/>
      <c r="J2534" s="94"/>
      <c r="K2534" s="94"/>
      <c r="L2534" s="97"/>
    </row>
    <row r="2535" ht="12.75" customHeight="1">
      <c r="C2535" s="94"/>
      <c r="E2535" s="94"/>
      <c r="F2535" s="94"/>
      <c r="G2535" s="94"/>
      <c r="H2535" s="94"/>
      <c r="I2535" s="94"/>
      <c r="J2535" s="94"/>
      <c r="K2535" s="94"/>
      <c r="L2535" s="97"/>
    </row>
    <row r="2536" ht="12.75" customHeight="1">
      <c r="C2536" s="94"/>
      <c r="E2536" s="94"/>
      <c r="F2536" s="94"/>
      <c r="G2536" s="94"/>
      <c r="H2536" s="94"/>
      <c r="I2536" s="94"/>
      <c r="J2536" s="94"/>
      <c r="K2536" s="94"/>
      <c r="L2536" s="97"/>
    </row>
    <row r="2537" ht="12.75" customHeight="1">
      <c r="C2537" s="94"/>
      <c r="E2537" s="94"/>
      <c r="F2537" s="94"/>
      <c r="G2537" s="94"/>
      <c r="H2537" s="94"/>
      <c r="I2537" s="94"/>
      <c r="J2537" s="94"/>
      <c r="K2537" s="94"/>
      <c r="L2537" s="97"/>
    </row>
    <row r="2538" ht="12.75" customHeight="1">
      <c r="C2538" s="94"/>
      <c r="E2538" s="94"/>
      <c r="F2538" s="94"/>
      <c r="G2538" s="94"/>
      <c r="H2538" s="94"/>
      <c r="I2538" s="94"/>
      <c r="J2538" s="94"/>
      <c r="K2538" s="94"/>
      <c r="L2538" s="97"/>
    </row>
    <row r="2539" ht="12.75" customHeight="1">
      <c r="C2539" s="94"/>
      <c r="E2539" s="94"/>
      <c r="F2539" s="94"/>
      <c r="G2539" s="94"/>
      <c r="H2539" s="94"/>
      <c r="I2539" s="94"/>
      <c r="J2539" s="94"/>
      <c r="K2539" s="94"/>
      <c r="L2539" s="97"/>
    </row>
    <row r="2540" ht="12.75" customHeight="1">
      <c r="C2540" s="94"/>
      <c r="E2540" s="94"/>
      <c r="F2540" s="94"/>
      <c r="G2540" s="94"/>
      <c r="H2540" s="94"/>
      <c r="I2540" s="94"/>
      <c r="J2540" s="94"/>
      <c r="K2540" s="94"/>
      <c r="L2540" s="97"/>
    </row>
    <row r="2541" ht="12.75" customHeight="1">
      <c r="C2541" s="94"/>
      <c r="E2541" s="94"/>
      <c r="F2541" s="94"/>
      <c r="G2541" s="94"/>
      <c r="H2541" s="94"/>
      <c r="I2541" s="94"/>
      <c r="J2541" s="94"/>
      <c r="K2541" s="94"/>
      <c r="L2541" s="97"/>
    </row>
    <row r="2542" ht="12.75" customHeight="1">
      <c r="C2542" s="94"/>
      <c r="E2542" s="94"/>
      <c r="F2542" s="94"/>
      <c r="G2542" s="94"/>
      <c r="H2542" s="94"/>
      <c r="I2542" s="94"/>
      <c r="J2542" s="94"/>
      <c r="K2542" s="94"/>
      <c r="L2542" s="97"/>
    </row>
    <row r="2543" ht="12.75" customHeight="1">
      <c r="C2543" s="94"/>
      <c r="E2543" s="94"/>
      <c r="F2543" s="94"/>
      <c r="G2543" s="94"/>
      <c r="H2543" s="94"/>
      <c r="I2543" s="94"/>
      <c r="J2543" s="94"/>
      <c r="K2543" s="94"/>
      <c r="L2543" s="97"/>
    </row>
    <row r="2544" ht="12.75" customHeight="1">
      <c r="C2544" s="94"/>
      <c r="E2544" s="94"/>
      <c r="F2544" s="94"/>
      <c r="G2544" s="94"/>
      <c r="H2544" s="94"/>
      <c r="I2544" s="94"/>
      <c r="J2544" s="94"/>
      <c r="K2544" s="94"/>
      <c r="L2544" s="97"/>
    </row>
    <row r="2545" ht="12.75" customHeight="1">
      <c r="C2545" s="94"/>
      <c r="E2545" s="94"/>
      <c r="F2545" s="94"/>
      <c r="G2545" s="94"/>
      <c r="H2545" s="94"/>
      <c r="I2545" s="94"/>
      <c r="J2545" s="94"/>
      <c r="K2545" s="94"/>
      <c r="L2545" s="97"/>
    </row>
    <row r="2546" ht="12.75" customHeight="1">
      <c r="C2546" s="94"/>
      <c r="E2546" s="94"/>
      <c r="F2546" s="94"/>
      <c r="G2546" s="94"/>
      <c r="H2546" s="94"/>
      <c r="I2546" s="94"/>
      <c r="J2546" s="94"/>
      <c r="K2546" s="94"/>
      <c r="L2546" s="97"/>
    </row>
    <row r="2547" ht="12.75" customHeight="1">
      <c r="C2547" s="94"/>
      <c r="E2547" s="94"/>
      <c r="F2547" s="94"/>
      <c r="G2547" s="94"/>
      <c r="H2547" s="94"/>
      <c r="I2547" s="94"/>
      <c r="J2547" s="94"/>
      <c r="K2547" s="94"/>
      <c r="L2547" s="97"/>
    </row>
    <row r="2548" ht="12.75" customHeight="1">
      <c r="C2548" s="94"/>
      <c r="E2548" s="94"/>
      <c r="F2548" s="94"/>
      <c r="G2548" s="94"/>
      <c r="H2548" s="94"/>
      <c r="I2548" s="94"/>
      <c r="J2548" s="94"/>
      <c r="K2548" s="94"/>
      <c r="L2548" s="97"/>
    </row>
    <row r="2549" ht="12.75" customHeight="1">
      <c r="C2549" s="94"/>
      <c r="E2549" s="94"/>
      <c r="F2549" s="94"/>
      <c r="G2549" s="94"/>
      <c r="H2549" s="94"/>
      <c r="I2549" s="94"/>
      <c r="J2549" s="94"/>
      <c r="K2549" s="94"/>
      <c r="L2549" s="97"/>
    </row>
    <row r="2550" ht="12.75" customHeight="1">
      <c r="C2550" s="94"/>
      <c r="E2550" s="94"/>
      <c r="F2550" s="94"/>
      <c r="G2550" s="94"/>
      <c r="H2550" s="94"/>
      <c r="I2550" s="94"/>
      <c r="J2550" s="94"/>
      <c r="K2550" s="94"/>
      <c r="L2550" s="97"/>
    </row>
    <row r="2551" ht="12.75" customHeight="1">
      <c r="C2551" s="94"/>
      <c r="E2551" s="94"/>
      <c r="F2551" s="94"/>
      <c r="G2551" s="94"/>
      <c r="H2551" s="94"/>
      <c r="I2551" s="94"/>
      <c r="J2551" s="94"/>
      <c r="K2551" s="94"/>
      <c r="L2551" s="97"/>
    </row>
    <row r="2552" ht="12.75" customHeight="1">
      <c r="C2552" s="94"/>
      <c r="E2552" s="94"/>
      <c r="F2552" s="94"/>
      <c r="G2552" s="94"/>
      <c r="H2552" s="94"/>
      <c r="I2552" s="94"/>
      <c r="J2552" s="94"/>
      <c r="K2552" s="94"/>
      <c r="L2552" s="97"/>
    </row>
    <row r="2553" ht="12.75" customHeight="1">
      <c r="C2553" s="94"/>
      <c r="E2553" s="94"/>
      <c r="F2553" s="94"/>
      <c r="G2553" s="94"/>
      <c r="H2553" s="94"/>
      <c r="I2553" s="94"/>
      <c r="J2553" s="94"/>
      <c r="K2553" s="94"/>
      <c r="L2553" s="97"/>
    </row>
    <row r="2554" ht="12.75" customHeight="1">
      <c r="C2554" s="94"/>
      <c r="E2554" s="94"/>
      <c r="F2554" s="94"/>
      <c r="G2554" s="94"/>
      <c r="H2554" s="94"/>
      <c r="I2554" s="94"/>
      <c r="J2554" s="94"/>
      <c r="K2554" s="94"/>
      <c r="L2554" s="97"/>
    </row>
    <row r="2555" ht="12.75" customHeight="1">
      <c r="C2555" s="94"/>
      <c r="E2555" s="94"/>
      <c r="F2555" s="94"/>
      <c r="G2555" s="94"/>
      <c r="H2555" s="94"/>
      <c r="I2555" s="94"/>
      <c r="J2555" s="94"/>
      <c r="K2555" s="94"/>
      <c r="L2555" s="97"/>
    </row>
    <row r="2556" ht="12.75" customHeight="1">
      <c r="C2556" s="94"/>
      <c r="E2556" s="94"/>
      <c r="F2556" s="94"/>
      <c r="G2556" s="94"/>
      <c r="H2556" s="94"/>
      <c r="I2556" s="94"/>
      <c r="J2556" s="94"/>
      <c r="K2556" s="94"/>
      <c r="L2556" s="97"/>
    </row>
    <row r="2557" ht="12.75" customHeight="1">
      <c r="C2557" s="94"/>
      <c r="E2557" s="94"/>
      <c r="F2557" s="94"/>
      <c r="G2557" s="94"/>
      <c r="H2557" s="94"/>
      <c r="I2557" s="94"/>
      <c r="J2557" s="94"/>
      <c r="K2557" s="94"/>
      <c r="L2557" s="97"/>
    </row>
    <row r="2558" ht="12.75" customHeight="1">
      <c r="C2558" s="94"/>
      <c r="E2558" s="94"/>
      <c r="F2558" s="94"/>
      <c r="G2558" s="94"/>
      <c r="H2558" s="94"/>
      <c r="I2558" s="94"/>
      <c r="J2558" s="94"/>
      <c r="K2558" s="94"/>
      <c r="L2558" s="97"/>
    </row>
    <row r="2559" ht="12.75" customHeight="1">
      <c r="C2559" s="94"/>
      <c r="E2559" s="94"/>
      <c r="F2559" s="94"/>
      <c r="G2559" s="94"/>
      <c r="H2559" s="94"/>
      <c r="I2559" s="94"/>
      <c r="J2559" s="94"/>
      <c r="K2559" s="94"/>
      <c r="L2559" s="97"/>
    </row>
    <row r="2560" ht="12.75" customHeight="1">
      <c r="C2560" s="94"/>
      <c r="E2560" s="94"/>
      <c r="F2560" s="94"/>
      <c r="G2560" s="94"/>
      <c r="H2560" s="94"/>
      <c r="I2560" s="94"/>
      <c r="J2560" s="94"/>
      <c r="K2560" s="94"/>
      <c r="L2560" s="97"/>
    </row>
    <row r="2561" ht="12.75" customHeight="1">
      <c r="C2561" s="94"/>
      <c r="E2561" s="94"/>
      <c r="F2561" s="94"/>
      <c r="G2561" s="94"/>
      <c r="H2561" s="94"/>
      <c r="I2561" s="94"/>
      <c r="J2561" s="94"/>
      <c r="K2561" s="94"/>
      <c r="L2561" s="97"/>
    </row>
    <row r="2562" ht="12.75" customHeight="1">
      <c r="C2562" s="94"/>
      <c r="E2562" s="94"/>
      <c r="F2562" s="94"/>
      <c r="G2562" s="94"/>
      <c r="H2562" s="94"/>
      <c r="I2562" s="94"/>
      <c r="J2562" s="94"/>
      <c r="K2562" s="94"/>
      <c r="L2562" s="97"/>
    </row>
    <row r="2563" ht="12.75" customHeight="1">
      <c r="C2563" s="94"/>
      <c r="E2563" s="94"/>
      <c r="F2563" s="94"/>
      <c r="G2563" s="94"/>
      <c r="H2563" s="94"/>
      <c r="I2563" s="94"/>
      <c r="J2563" s="94"/>
      <c r="K2563" s="94"/>
      <c r="L2563" s="97"/>
    </row>
    <row r="2564" ht="12.75" customHeight="1">
      <c r="C2564" s="94"/>
      <c r="E2564" s="94"/>
      <c r="F2564" s="94"/>
      <c r="G2564" s="94"/>
      <c r="H2564" s="94"/>
      <c r="I2564" s="94"/>
      <c r="J2564" s="94"/>
      <c r="K2564" s="94"/>
      <c r="L2564" s="97"/>
    </row>
    <row r="2565" ht="12.75" customHeight="1">
      <c r="C2565" s="94"/>
      <c r="E2565" s="94"/>
      <c r="F2565" s="94"/>
      <c r="G2565" s="94"/>
      <c r="H2565" s="94"/>
      <c r="I2565" s="94"/>
      <c r="J2565" s="94"/>
      <c r="K2565" s="94"/>
      <c r="L2565" s="97"/>
    </row>
    <row r="2566" ht="12.75" customHeight="1">
      <c r="C2566" s="94"/>
      <c r="E2566" s="94"/>
      <c r="F2566" s="94"/>
      <c r="G2566" s="94"/>
      <c r="H2566" s="94"/>
      <c r="I2566" s="94"/>
      <c r="J2566" s="94"/>
      <c r="K2566" s="94"/>
      <c r="L2566" s="97"/>
    </row>
    <row r="2567" ht="12.75" customHeight="1">
      <c r="C2567" s="94"/>
      <c r="E2567" s="94"/>
      <c r="F2567" s="94"/>
      <c r="G2567" s="94"/>
      <c r="H2567" s="94"/>
      <c r="I2567" s="94"/>
      <c r="J2567" s="94"/>
      <c r="K2567" s="94"/>
      <c r="L2567" s="97"/>
    </row>
    <row r="2568" ht="12.75" customHeight="1">
      <c r="C2568" s="94"/>
      <c r="E2568" s="94"/>
      <c r="F2568" s="94"/>
      <c r="G2568" s="94"/>
      <c r="H2568" s="94"/>
      <c r="I2568" s="94"/>
      <c r="J2568" s="94"/>
      <c r="K2568" s="94"/>
      <c r="L2568" s="97"/>
    </row>
    <row r="2569" ht="12.75" customHeight="1">
      <c r="C2569" s="94"/>
      <c r="E2569" s="94"/>
      <c r="F2569" s="94"/>
      <c r="G2569" s="94"/>
      <c r="H2569" s="94"/>
      <c r="I2569" s="94"/>
      <c r="J2569" s="94"/>
      <c r="K2569" s="94"/>
      <c r="L2569" s="97"/>
    </row>
    <row r="2570" ht="12.75" customHeight="1">
      <c r="C2570" s="94"/>
      <c r="E2570" s="94"/>
      <c r="F2570" s="94"/>
      <c r="G2570" s="94"/>
      <c r="H2570" s="94"/>
      <c r="I2570" s="94"/>
      <c r="J2570" s="94"/>
      <c r="K2570" s="94"/>
      <c r="L2570" s="97"/>
    </row>
    <row r="2571" ht="12.75" customHeight="1">
      <c r="C2571" s="94"/>
      <c r="E2571" s="94"/>
      <c r="F2571" s="94"/>
      <c r="G2571" s="94"/>
      <c r="H2571" s="94"/>
      <c r="I2571" s="94"/>
      <c r="J2571" s="94"/>
      <c r="K2571" s="94"/>
      <c r="L2571" s="97"/>
    </row>
    <row r="2572" ht="12.75" customHeight="1">
      <c r="C2572" s="94"/>
      <c r="E2572" s="94"/>
      <c r="F2572" s="94"/>
      <c r="G2572" s="94"/>
      <c r="H2572" s="94"/>
      <c r="I2572" s="94"/>
      <c r="J2572" s="94"/>
      <c r="K2572" s="94"/>
      <c r="L2572" s="97"/>
    </row>
    <row r="2573" ht="12.75" customHeight="1">
      <c r="C2573" s="94"/>
      <c r="E2573" s="94"/>
      <c r="F2573" s="94"/>
      <c r="G2573" s="94"/>
      <c r="H2573" s="94"/>
      <c r="I2573" s="94"/>
      <c r="J2573" s="94"/>
      <c r="K2573" s="94"/>
      <c r="L2573" s="97"/>
    </row>
    <row r="2574" ht="12.75" customHeight="1">
      <c r="C2574" s="94"/>
      <c r="E2574" s="94"/>
      <c r="F2574" s="94"/>
      <c r="G2574" s="94"/>
      <c r="H2574" s="94"/>
      <c r="I2574" s="94"/>
      <c r="J2574" s="94"/>
      <c r="K2574" s="94"/>
      <c r="L2574" s="97"/>
    </row>
    <row r="2575" ht="12.75" customHeight="1">
      <c r="C2575" s="94"/>
      <c r="E2575" s="94"/>
      <c r="F2575" s="94"/>
      <c r="G2575" s="94"/>
      <c r="H2575" s="94"/>
      <c r="I2575" s="94"/>
      <c r="J2575" s="94"/>
      <c r="K2575" s="94"/>
      <c r="L2575" s="97"/>
    </row>
    <row r="2576" ht="12.75" customHeight="1">
      <c r="C2576" s="94"/>
      <c r="E2576" s="94"/>
      <c r="F2576" s="94"/>
      <c r="G2576" s="94"/>
      <c r="H2576" s="94"/>
      <c r="I2576" s="94"/>
      <c r="J2576" s="94"/>
      <c r="K2576" s="94"/>
      <c r="L2576" s="97"/>
    </row>
    <row r="2577" ht="12.75" customHeight="1">
      <c r="C2577" s="94"/>
      <c r="E2577" s="94"/>
      <c r="F2577" s="94"/>
      <c r="G2577" s="94"/>
      <c r="H2577" s="94"/>
      <c r="I2577" s="94"/>
      <c r="J2577" s="94"/>
      <c r="K2577" s="94"/>
      <c r="L2577" s="97"/>
    </row>
    <row r="2578" ht="12.75" customHeight="1">
      <c r="C2578" s="94"/>
      <c r="E2578" s="94"/>
      <c r="F2578" s="94"/>
      <c r="G2578" s="94"/>
      <c r="H2578" s="94"/>
      <c r="I2578" s="94"/>
      <c r="J2578" s="94"/>
      <c r="K2578" s="94"/>
      <c r="L2578" s="97"/>
    </row>
    <row r="2579" ht="12.75" customHeight="1">
      <c r="C2579" s="94"/>
      <c r="E2579" s="94"/>
      <c r="F2579" s="94"/>
      <c r="G2579" s="94"/>
      <c r="H2579" s="94"/>
      <c r="I2579" s="94"/>
      <c r="J2579" s="94"/>
      <c r="K2579" s="94"/>
      <c r="L2579" s="97"/>
    </row>
    <row r="2580" ht="12.75" customHeight="1">
      <c r="C2580" s="94"/>
      <c r="E2580" s="94"/>
      <c r="F2580" s="94"/>
      <c r="G2580" s="94"/>
      <c r="H2580" s="94"/>
      <c r="I2580" s="94"/>
      <c r="J2580" s="94"/>
      <c r="K2580" s="94"/>
      <c r="L2580" s="97"/>
    </row>
    <row r="2581" ht="12.75" customHeight="1">
      <c r="C2581" s="94"/>
      <c r="E2581" s="94"/>
      <c r="F2581" s="94"/>
      <c r="G2581" s="94"/>
      <c r="H2581" s="94"/>
      <c r="I2581" s="94"/>
      <c r="J2581" s="94"/>
      <c r="K2581" s="94"/>
      <c r="L2581" s="97"/>
    </row>
    <row r="2582" ht="12.75" customHeight="1">
      <c r="C2582" s="94"/>
      <c r="E2582" s="94"/>
      <c r="F2582" s="94"/>
      <c r="G2582" s="94"/>
      <c r="H2582" s="94"/>
      <c r="I2582" s="94"/>
      <c r="J2582" s="94"/>
      <c r="K2582" s="94"/>
      <c r="L2582" s="97"/>
    </row>
    <row r="2583" ht="12.75" customHeight="1">
      <c r="C2583" s="94"/>
      <c r="E2583" s="94"/>
      <c r="F2583" s="94"/>
      <c r="G2583" s="94"/>
      <c r="H2583" s="94"/>
      <c r="I2583" s="94"/>
      <c r="J2583" s="94"/>
      <c r="K2583" s="94"/>
      <c r="L2583" s="97"/>
    </row>
    <row r="2584" ht="12.75" customHeight="1">
      <c r="C2584" s="94"/>
      <c r="E2584" s="94"/>
      <c r="F2584" s="94"/>
      <c r="G2584" s="94"/>
      <c r="H2584" s="94"/>
      <c r="I2584" s="94"/>
      <c r="J2584" s="94"/>
      <c r="K2584" s="94"/>
      <c r="L2584" s="97"/>
    </row>
    <row r="2585" ht="12.75" customHeight="1">
      <c r="C2585" s="94"/>
      <c r="E2585" s="94"/>
      <c r="F2585" s="94"/>
      <c r="G2585" s="94"/>
      <c r="H2585" s="94"/>
      <c r="I2585" s="94"/>
      <c r="J2585" s="94"/>
      <c r="K2585" s="94"/>
      <c r="L2585" s="97"/>
    </row>
    <row r="2586" ht="12.75" customHeight="1">
      <c r="C2586" s="94"/>
      <c r="E2586" s="94"/>
      <c r="F2586" s="94"/>
      <c r="G2586" s="94"/>
      <c r="H2586" s="94"/>
      <c r="I2586" s="94"/>
      <c r="J2586" s="94"/>
      <c r="K2586" s="94"/>
      <c r="L2586" s="97"/>
    </row>
    <row r="2587" ht="12.75" customHeight="1">
      <c r="C2587" s="94"/>
      <c r="E2587" s="94"/>
      <c r="F2587" s="94"/>
      <c r="G2587" s="94"/>
      <c r="H2587" s="94"/>
      <c r="I2587" s="94"/>
      <c r="J2587" s="94"/>
      <c r="K2587" s="94"/>
      <c r="L2587" s="97"/>
    </row>
    <row r="2588" ht="12.75" customHeight="1">
      <c r="C2588" s="94"/>
      <c r="E2588" s="94"/>
      <c r="F2588" s="94"/>
      <c r="G2588" s="94"/>
      <c r="H2588" s="94"/>
      <c r="I2588" s="94"/>
      <c r="J2588" s="94"/>
      <c r="K2588" s="94"/>
      <c r="L2588" s="97"/>
    </row>
    <row r="2589" ht="12.75" customHeight="1">
      <c r="C2589" s="94"/>
      <c r="E2589" s="94"/>
      <c r="F2589" s="94"/>
      <c r="G2589" s="94"/>
      <c r="H2589" s="94"/>
      <c r="I2589" s="94"/>
      <c r="J2589" s="94"/>
      <c r="K2589" s="94"/>
      <c r="L2589" s="97"/>
    </row>
    <row r="2590" ht="12.75" customHeight="1">
      <c r="C2590" s="94"/>
      <c r="E2590" s="94"/>
      <c r="F2590" s="94"/>
      <c r="G2590" s="94"/>
      <c r="H2590" s="94"/>
      <c r="I2590" s="94"/>
      <c r="J2590" s="94"/>
      <c r="K2590" s="94"/>
      <c r="L2590" s="97"/>
    </row>
    <row r="2591" ht="12.75" customHeight="1">
      <c r="C2591" s="94"/>
      <c r="E2591" s="94"/>
      <c r="F2591" s="94"/>
      <c r="G2591" s="94"/>
      <c r="H2591" s="94"/>
      <c r="I2591" s="94"/>
      <c r="J2591" s="94"/>
      <c r="K2591" s="94"/>
      <c r="L2591" s="97"/>
    </row>
    <row r="2592" ht="12.75" customHeight="1">
      <c r="C2592" s="94"/>
      <c r="E2592" s="94"/>
      <c r="F2592" s="94"/>
      <c r="G2592" s="94"/>
      <c r="H2592" s="94"/>
      <c r="I2592" s="94"/>
      <c r="J2592" s="94"/>
      <c r="K2592" s="94"/>
      <c r="L2592" s="97"/>
    </row>
    <row r="2593" ht="12.75" customHeight="1">
      <c r="C2593" s="94"/>
      <c r="E2593" s="94"/>
      <c r="F2593" s="94"/>
      <c r="G2593" s="94"/>
      <c r="H2593" s="94"/>
      <c r="I2593" s="94"/>
      <c r="J2593" s="94"/>
      <c r="K2593" s="94"/>
      <c r="L2593" s="97"/>
    </row>
    <row r="2594" ht="12.75" customHeight="1">
      <c r="C2594" s="94"/>
      <c r="E2594" s="94"/>
      <c r="F2594" s="94"/>
      <c r="G2594" s="94"/>
      <c r="H2594" s="94"/>
      <c r="I2594" s="94"/>
      <c r="J2594" s="94"/>
      <c r="K2594" s="94"/>
      <c r="L2594" s="97"/>
    </row>
    <row r="2595" ht="12.75" customHeight="1">
      <c r="C2595" s="94"/>
      <c r="E2595" s="94"/>
      <c r="F2595" s="94"/>
      <c r="G2595" s="94"/>
      <c r="H2595" s="94"/>
      <c r="I2595" s="94"/>
      <c r="J2595" s="94"/>
      <c r="K2595" s="94"/>
      <c r="L2595" s="97"/>
    </row>
    <row r="2596" ht="12.75" customHeight="1">
      <c r="C2596" s="94"/>
      <c r="E2596" s="94"/>
      <c r="F2596" s="94"/>
      <c r="G2596" s="94"/>
      <c r="H2596" s="94"/>
      <c r="I2596" s="94"/>
      <c r="J2596" s="94"/>
      <c r="K2596" s="94"/>
      <c r="L2596" s="97"/>
    </row>
    <row r="2597" ht="12.75" customHeight="1">
      <c r="C2597" s="94"/>
      <c r="E2597" s="94"/>
      <c r="F2597" s="94"/>
      <c r="G2597" s="94"/>
      <c r="H2597" s="94"/>
      <c r="I2597" s="94"/>
      <c r="J2597" s="94"/>
      <c r="K2597" s="94"/>
      <c r="L2597" s="97"/>
    </row>
    <row r="2598" ht="12.75" customHeight="1">
      <c r="C2598" s="94"/>
      <c r="E2598" s="94"/>
      <c r="F2598" s="94"/>
      <c r="G2598" s="94"/>
      <c r="H2598" s="94"/>
      <c r="I2598" s="94"/>
      <c r="J2598" s="94"/>
      <c r="K2598" s="94"/>
      <c r="L2598" s="97"/>
    </row>
    <row r="2599" ht="12.75" customHeight="1">
      <c r="C2599" s="94"/>
      <c r="E2599" s="94"/>
      <c r="F2599" s="94"/>
      <c r="G2599" s="94"/>
      <c r="H2599" s="94"/>
      <c r="I2599" s="94"/>
      <c r="J2599" s="94"/>
      <c r="K2599" s="94"/>
      <c r="L2599" s="97"/>
    </row>
    <row r="2600" ht="12.75" customHeight="1">
      <c r="C2600" s="94"/>
      <c r="E2600" s="94"/>
      <c r="F2600" s="94"/>
      <c r="G2600" s="94"/>
      <c r="H2600" s="94"/>
      <c r="I2600" s="94"/>
      <c r="J2600" s="94"/>
      <c r="K2600" s="94"/>
      <c r="L2600" s="97"/>
    </row>
    <row r="2601" ht="12.75" customHeight="1">
      <c r="C2601" s="94"/>
      <c r="E2601" s="94"/>
      <c r="F2601" s="94"/>
      <c r="G2601" s="94"/>
      <c r="H2601" s="94"/>
      <c r="I2601" s="94"/>
      <c r="J2601" s="94"/>
      <c r="K2601" s="94"/>
      <c r="L2601" s="97"/>
    </row>
    <row r="2602" ht="12.75" customHeight="1">
      <c r="C2602" s="94"/>
      <c r="E2602" s="94"/>
      <c r="F2602" s="94"/>
      <c r="G2602" s="94"/>
      <c r="H2602" s="94"/>
      <c r="I2602" s="94"/>
      <c r="J2602" s="94"/>
      <c r="K2602" s="94"/>
      <c r="L2602" s="97"/>
    </row>
    <row r="2603" ht="12.75" customHeight="1">
      <c r="C2603" s="94"/>
      <c r="E2603" s="94"/>
      <c r="F2603" s="94"/>
      <c r="G2603" s="94"/>
      <c r="H2603" s="94"/>
      <c r="I2603" s="94"/>
      <c r="J2603" s="94"/>
      <c r="K2603" s="94"/>
      <c r="L2603" s="97"/>
    </row>
    <row r="2604" ht="12.75" customHeight="1">
      <c r="C2604" s="94"/>
      <c r="E2604" s="94"/>
      <c r="F2604" s="94"/>
      <c r="G2604" s="94"/>
      <c r="H2604" s="94"/>
      <c r="I2604" s="94"/>
      <c r="J2604" s="94"/>
      <c r="K2604" s="94"/>
      <c r="L2604" s="97"/>
    </row>
    <row r="2605" ht="12.75" customHeight="1">
      <c r="C2605" s="94"/>
      <c r="E2605" s="94"/>
      <c r="F2605" s="94"/>
      <c r="G2605" s="94"/>
      <c r="H2605" s="94"/>
      <c r="I2605" s="94"/>
      <c r="J2605" s="94"/>
      <c r="K2605" s="94"/>
      <c r="L2605" s="97"/>
    </row>
    <row r="2606" ht="12.75" customHeight="1">
      <c r="C2606" s="94"/>
      <c r="E2606" s="94"/>
      <c r="F2606" s="94"/>
      <c r="G2606" s="94"/>
      <c r="H2606" s="94"/>
      <c r="I2606" s="94"/>
      <c r="J2606" s="94"/>
      <c r="K2606" s="94"/>
      <c r="L2606" s="97"/>
    </row>
    <row r="2607" ht="12.75" customHeight="1">
      <c r="C2607" s="94"/>
      <c r="E2607" s="94"/>
      <c r="F2607" s="94"/>
      <c r="G2607" s="94"/>
      <c r="H2607" s="94"/>
      <c r="I2607" s="94"/>
      <c r="J2607" s="94"/>
      <c r="K2607" s="94"/>
      <c r="L2607" s="97"/>
    </row>
    <row r="2608" ht="12.75" customHeight="1">
      <c r="C2608" s="94"/>
      <c r="E2608" s="94"/>
      <c r="F2608" s="94"/>
      <c r="G2608" s="94"/>
      <c r="H2608" s="94"/>
      <c r="I2608" s="94"/>
      <c r="J2608" s="94"/>
      <c r="K2608" s="94"/>
      <c r="L2608" s="97"/>
    </row>
    <row r="2609" ht="12.75" customHeight="1">
      <c r="C2609" s="94"/>
      <c r="E2609" s="94"/>
      <c r="F2609" s="94"/>
      <c r="G2609" s="94"/>
      <c r="H2609" s="94"/>
      <c r="I2609" s="94"/>
      <c r="J2609" s="94"/>
      <c r="K2609" s="94"/>
      <c r="L2609" s="97"/>
    </row>
    <row r="2610" ht="12.75" customHeight="1">
      <c r="C2610" s="94"/>
      <c r="E2610" s="94"/>
      <c r="F2610" s="94"/>
      <c r="G2610" s="94"/>
      <c r="H2610" s="94"/>
      <c r="I2610" s="94"/>
      <c r="J2610" s="94"/>
      <c r="K2610" s="94"/>
      <c r="L2610" s="97"/>
    </row>
    <row r="2611" ht="12.75" customHeight="1">
      <c r="C2611" s="94"/>
      <c r="E2611" s="94"/>
      <c r="F2611" s="94"/>
      <c r="G2611" s="94"/>
      <c r="H2611" s="94"/>
      <c r="I2611" s="94"/>
      <c r="J2611" s="94"/>
      <c r="K2611" s="94"/>
      <c r="L2611" s="97"/>
    </row>
    <row r="2612" ht="12.75" customHeight="1">
      <c r="C2612" s="94"/>
      <c r="E2612" s="94"/>
      <c r="F2612" s="94"/>
      <c r="G2612" s="94"/>
      <c r="H2612" s="94"/>
      <c r="I2612" s="94"/>
      <c r="J2612" s="94"/>
      <c r="K2612" s="94"/>
      <c r="L2612" s="97"/>
    </row>
    <row r="2613" ht="12.75" customHeight="1">
      <c r="C2613" s="94"/>
      <c r="E2613" s="94"/>
      <c r="F2613" s="94"/>
      <c r="G2613" s="94"/>
      <c r="H2613" s="94"/>
      <c r="I2613" s="94"/>
      <c r="J2613" s="94"/>
      <c r="K2613" s="94"/>
      <c r="L2613" s="97"/>
    </row>
    <row r="2614" ht="12.75" customHeight="1">
      <c r="C2614" s="94"/>
      <c r="E2614" s="94"/>
      <c r="F2614" s="94"/>
      <c r="G2614" s="94"/>
      <c r="H2614" s="94"/>
      <c r="I2614" s="94"/>
      <c r="J2614" s="94"/>
      <c r="K2614" s="94"/>
      <c r="L2614" s="97"/>
    </row>
    <row r="2615" ht="12.75" customHeight="1">
      <c r="C2615" s="94"/>
      <c r="E2615" s="94"/>
      <c r="F2615" s="94"/>
      <c r="G2615" s="94"/>
      <c r="H2615" s="94"/>
      <c r="I2615" s="94"/>
      <c r="J2615" s="94"/>
      <c r="K2615" s="94"/>
      <c r="L2615" s="97"/>
    </row>
    <row r="2616" ht="12.75" customHeight="1">
      <c r="C2616" s="94"/>
      <c r="E2616" s="94"/>
      <c r="F2616" s="94"/>
      <c r="G2616" s="94"/>
      <c r="H2616" s="94"/>
      <c r="I2616" s="94"/>
      <c r="J2616" s="94"/>
      <c r="K2616" s="94"/>
      <c r="L2616" s="97"/>
    </row>
    <row r="2617" ht="12.75" customHeight="1">
      <c r="C2617" s="94"/>
      <c r="E2617" s="94"/>
      <c r="F2617" s="94"/>
      <c r="G2617" s="94"/>
      <c r="H2617" s="94"/>
      <c r="I2617" s="94"/>
      <c r="J2617" s="94"/>
      <c r="K2617" s="94"/>
      <c r="L2617" s="97"/>
    </row>
    <row r="2618" ht="12.75" customHeight="1">
      <c r="C2618" s="94"/>
      <c r="E2618" s="94"/>
      <c r="F2618" s="94"/>
      <c r="G2618" s="94"/>
      <c r="H2618" s="94"/>
      <c r="I2618" s="94"/>
      <c r="J2618" s="94"/>
      <c r="K2618" s="94"/>
      <c r="L2618" s="97"/>
    </row>
    <row r="2619" ht="12.75" customHeight="1">
      <c r="C2619" s="94"/>
      <c r="E2619" s="94"/>
      <c r="F2619" s="94"/>
      <c r="G2619" s="94"/>
      <c r="H2619" s="94"/>
      <c r="I2619" s="94"/>
      <c r="J2619" s="94"/>
      <c r="K2619" s="94"/>
      <c r="L2619" s="97"/>
    </row>
    <row r="2620" ht="12.75" customHeight="1">
      <c r="C2620" s="94"/>
      <c r="E2620" s="94"/>
      <c r="F2620" s="94"/>
      <c r="G2620" s="94"/>
      <c r="H2620" s="94"/>
      <c r="I2620" s="94"/>
      <c r="J2620" s="94"/>
      <c r="K2620" s="94"/>
      <c r="L2620" s="97"/>
    </row>
    <row r="2621" ht="12.75" customHeight="1">
      <c r="C2621" s="94"/>
      <c r="E2621" s="94"/>
      <c r="F2621" s="94"/>
      <c r="G2621" s="94"/>
      <c r="H2621" s="94"/>
      <c r="I2621" s="94"/>
      <c r="J2621" s="94"/>
      <c r="K2621" s="94"/>
      <c r="L2621" s="97"/>
    </row>
    <row r="2622" ht="12.75" customHeight="1">
      <c r="C2622" s="94"/>
      <c r="E2622" s="94"/>
      <c r="F2622" s="94"/>
      <c r="G2622" s="94"/>
      <c r="H2622" s="94"/>
      <c r="I2622" s="94"/>
      <c r="J2622" s="94"/>
      <c r="K2622" s="94"/>
      <c r="L2622" s="97"/>
    </row>
    <row r="2623" ht="12.75" customHeight="1">
      <c r="C2623" s="94"/>
      <c r="E2623" s="94"/>
      <c r="F2623" s="94"/>
      <c r="G2623" s="94"/>
      <c r="H2623" s="94"/>
      <c r="I2623" s="94"/>
      <c r="J2623" s="94"/>
      <c r="K2623" s="94"/>
      <c r="L2623" s="97"/>
    </row>
    <row r="2624" ht="12.75" customHeight="1">
      <c r="C2624" s="94"/>
      <c r="E2624" s="94"/>
      <c r="F2624" s="94"/>
      <c r="G2624" s="94"/>
      <c r="H2624" s="94"/>
      <c r="I2624" s="94"/>
      <c r="J2624" s="94"/>
      <c r="K2624" s="94"/>
      <c r="L2624" s="97"/>
    </row>
    <row r="2625" ht="12.75" customHeight="1">
      <c r="C2625" s="94"/>
      <c r="E2625" s="94"/>
      <c r="F2625" s="94"/>
      <c r="G2625" s="94"/>
      <c r="H2625" s="94"/>
      <c r="I2625" s="94"/>
      <c r="J2625" s="94"/>
      <c r="K2625" s="94"/>
      <c r="L2625" s="97"/>
    </row>
    <row r="2626" ht="12.75" customHeight="1">
      <c r="C2626" s="94"/>
      <c r="E2626" s="94"/>
      <c r="F2626" s="94"/>
      <c r="G2626" s="94"/>
      <c r="H2626" s="94"/>
      <c r="I2626" s="94"/>
      <c r="J2626" s="94"/>
      <c r="K2626" s="94"/>
      <c r="L2626" s="97"/>
    </row>
    <row r="2627" ht="12.75" customHeight="1">
      <c r="C2627" s="94"/>
      <c r="E2627" s="94"/>
      <c r="F2627" s="94"/>
      <c r="G2627" s="94"/>
      <c r="H2627" s="94"/>
      <c r="I2627" s="94"/>
      <c r="J2627" s="94"/>
      <c r="K2627" s="94"/>
      <c r="L2627" s="97"/>
    </row>
    <row r="2628" ht="12.75" customHeight="1">
      <c r="C2628" s="94"/>
      <c r="E2628" s="94"/>
      <c r="F2628" s="94"/>
      <c r="G2628" s="94"/>
      <c r="H2628" s="94"/>
      <c r="I2628" s="94"/>
      <c r="J2628" s="94"/>
      <c r="K2628" s="94"/>
      <c r="L2628" s="97"/>
    </row>
    <row r="2629" ht="12.75" customHeight="1">
      <c r="C2629" s="94"/>
      <c r="E2629" s="94"/>
      <c r="F2629" s="94"/>
      <c r="G2629" s="94"/>
      <c r="H2629" s="94"/>
      <c r="I2629" s="94"/>
      <c r="J2629" s="94"/>
      <c r="K2629" s="94"/>
      <c r="L2629" s="97"/>
    </row>
    <row r="2630" ht="12.75" customHeight="1">
      <c r="C2630" s="94"/>
      <c r="E2630" s="94"/>
      <c r="F2630" s="94"/>
      <c r="G2630" s="94"/>
      <c r="H2630" s="94"/>
      <c r="I2630" s="94"/>
      <c r="J2630" s="94"/>
      <c r="K2630" s="94"/>
      <c r="L2630" s="97"/>
    </row>
    <row r="2631" ht="12.75" customHeight="1">
      <c r="C2631" s="94"/>
      <c r="E2631" s="94"/>
      <c r="F2631" s="94"/>
      <c r="G2631" s="94"/>
      <c r="H2631" s="94"/>
      <c r="I2631" s="94"/>
      <c r="J2631" s="94"/>
      <c r="K2631" s="94"/>
      <c r="L2631" s="97"/>
    </row>
    <row r="2632" ht="12.75" customHeight="1">
      <c r="C2632" s="94"/>
      <c r="E2632" s="94"/>
      <c r="F2632" s="94"/>
      <c r="G2632" s="94"/>
      <c r="H2632" s="94"/>
      <c r="I2632" s="94"/>
      <c r="J2632" s="94"/>
      <c r="K2632" s="94"/>
      <c r="L2632" s="97"/>
    </row>
    <row r="2633" ht="12.75" customHeight="1">
      <c r="C2633" s="94"/>
      <c r="E2633" s="94"/>
      <c r="F2633" s="94"/>
      <c r="G2633" s="94"/>
      <c r="H2633" s="94"/>
      <c r="I2633" s="94"/>
      <c r="J2633" s="94"/>
      <c r="K2633" s="94"/>
      <c r="L2633" s="97"/>
    </row>
    <row r="2634" ht="12.75" customHeight="1">
      <c r="C2634" s="94"/>
      <c r="E2634" s="94"/>
      <c r="F2634" s="94"/>
      <c r="G2634" s="94"/>
      <c r="H2634" s="94"/>
      <c r="I2634" s="94"/>
      <c r="J2634" s="94"/>
      <c r="K2634" s="94"/>
      <c r="L2634" s="97"/>
    </row>
    <row r="2635" ht="12.75" customHeight="1">
      <c r="C2635" s="94"/>
      <c r="E2635" s="94"/>
      <c r="F2635" s="94"/>
      <c r="G2635" s="94"/>
      <c r="H2635" s="94"/>
      <c r="I2635" s="94"/>
      <c r="J2635" s="94"/>
      <c r="K2635" s="94"/>
      <c r="L2635" s="97"/>
    </row>
    <row r="2636" ht="12.75" customHeight="1">
      <c r="C2636" s="94"/>
      <c r="E2636" s="94"/>
      <c r="F2636" s="94"/>
      <c r="G2636" s="94"/>
      <c r="H2636" s="94"/>
      <c r="I2636" s="94"/>
      <c r="J2636" s="94"/>
      <c r="K2636" s="94"/>
      <c r="L2636" s="97"/>
    </row>
    <row r="2637" ht="12.75" customHeight="1">
      <c r="C2637" s="94"/>
      <c r="E2637" s="94"/>
      <c r="F2637" s="94"/>
      <c r="G2637" s="94"/>
      <c r="H2637" s="94"/>
      <c r="I2637" s="94"/>
      <c r="J2637" s="94"/>
      <c r="K2637" s="94"/>
      <c r="L2637" s="97"/>
    </row>
    <row r="2638" ht="12.75" customHeight="1">
      <c r="C2638" s="94"/>
      <c r="E2638" s="94"/>
      <c r="F2638" s="94"/>
      <c r="G2638" s="94"/>
      <c r="H2638" s="94"/>
      <c r="I2638" s="94"/>
      <c r="J2638" s="94"/>
      <c r="K2638" s="94"/>
      <c r="L2638" s="97"/>
    </row>
    <row r="2639" ht="12.75" customHeight="1">
      <c r="C2639" s="94"/>
      <c r="E2639" s="94"/>
      <c r="F2639" s="94"/>
      <c r="G2639" s="94"/>
      <c r="H2639" s="94"/>
      <c r="I2639" s="94"/>
      <c r="J2639" s="94"/>
      <c r="K2639" s="94"/>
      <c r="L2639" s="97"/>
    </row>
    <row r="2640" ht="12.75" customHeight="1">
      <c r="C2640" s="94"/>
      <c r="E2640" s="94"/>
      <c r="F2640" s="94"/>
      <c r="G2640" s="94"/>
      <c r="H2640" s="94"/>
      <c r="I2640" s="94"/>
      <c r="J2640" s="94"/>
      <c r="K2640" s="94"/>
      <c r="L2640" s="97"/>
    </row>
    <row r="2641" ht="12.75" customHeight="1">
      <c r="C2641" s="94"/>
      <c r="E2641" s="94"/>
      <c r="F2641" s="94"/>
      <c r="G2641" s="94"/>
      <c r="H2641" s="94"/>
      <c r="I2641" s="94"/>
      <c r="J2641" s="94"/>
      <c r="K2641" s="94"/>
      <c r="L2641" s="97"/>
    </row>
    <row r="2642" ht="12.75" customHeight="1">
      <c r="C2642" s="94"/>
      <c r="E2642" s="94"/>
      <c r="F2642" s="94"/>
      <c r="G2642" s="94"/>
      <c r="H2642" s="94"/>
      <c r="I2642" s="94"/>
      <c r="J2642" s="94"/>
      <c r="K2642" s="94"/>
      <c r="L2642" s="97"/>
    </row>
    <row r="2643" ht="12.75" customHeight="1">
      <c r="C2643" s="94"/>
      <c r="E2643" s="94"/>
      <c r="F2643" s="94"/>
      <c r="G2643" s="94"/>
      <c r="H2643" s="94"/>
      <c r="I2643" s="94"/>
      <c r="J2643" s="94"/>
      <c r="K2643" s="94"/>
      <c r="L2643" s="97"/>
    </row>
    <row r="2644" ht="12.75" customHeight="1">
      <c r="C2644" s="94"/>
      <c r="E2644" s="94"/>
      <c r="F2644" s="94"/>
      <c r="G2644" s="94"/>
      <c r="H2644" s="94"/>
      <c r="I2644" s="94"/>
      <c r="J2644" s="94"/>
      <c r="K2644" s="94"/>
      <c r="L2644" s="97"/>
    </row>
    <row r="2645" ht="12.75" customHeight="1">
      <c r="C2645" s="94"/>
      <c r="E2645" s="94"/>
      <c r="F2645" s="94"/>
      <c r="G2645" s="94"/>
      <c r="H2645" s="94"/>
      <c r="I2645" s="94"/>
      <c r="J2645" s="94"/>
      <c r="K2645" s="94"/>
      <c r="L2645" s="97"/>
    </row>
    <row r="2646" ht="12.75" customHeight="1">
      <c r="C2646" s="94"/>
      <c r="E2646" s="94"/>
      <c r="F2646" s="94"/>
      <c r="G2646" s="94"/>
      <c r="H2646" s="94"/>
      <c r="I2646" s="94"/>
      <c r="J2646" s="94"/>
      <c r="K2646" s="94"/>
      <c r="L2646" s="97"/>
    </row>
    <row r="2647" ht="12.75" customHeight="1">
      <c r="C2647" s="94"/>
      <c r="E2647" s="94"/>
      <c r="F2647" s="94"/>
      <c r="G2647" s="94"/>
      <c r="H2647" s="94"/>
      <c r="I2647" s="94"/>
      <c r="J2647" s="94"/>
      <c r="K2647" s="94"/>
      <c r="L2647" s="97"/>
    </row>
    <row r="2648" ht="12.75" customHeight="1">
      <c r="C2648" s="94"/>
      <c r="E2648" s="94"/>
      <c r="F2648" s="94"/>
      <c r="G2648" s="94"/>
      <c r="H2648" s="94"/>
      <c r="I2648" s="94"/>
      <c r="J2648" s="94"/>
      <c r="K2648" s="94"/>
      <c r="L2648" s="97"/>
    </row>
    <row r="2649" ht="12.75" customHeight="1">
      <c r="C2649" s="94"/>
      <c r="E2649" s="94"/>
      <c r="F2649" s="94"/>
      <c r="G2649" s="94"/>
      <c r="H2649" s="94"/>
      <c r="I2649" s="94"/>
      <c r="J2649" s="94"/>
      <c r="K2649" s="94"/>
      <c r="L2649" s="97"/>
    </row>
    <row r="2650" ht="12.75" customHeight="1">
      <c r="C2650" s="94"/>
      <c r="E2650" s="94"/>
      <c r="F2650" s="94"/>
      <c r="G2650" s="94"/>
      <c r="H2650" s="94"/>
      <c r="I2650" s="94"/>
      <c r="J2650" s="94"/>
      <c r="K2650" s="94"/>
      <c r="L2650" s="97"/>
    </row>
    <row r="2651" ht="12.75" customHeight="1">
      <c r="C2651" s="94"/>
      <c r="E2651" s="94"/>
      <c r="F2651" s="94"/>
      <c r="G2651" s="94"/>
      <c r="H2651" s="94"/>
      <c r="I2651" s="94"/>
      <c r="J2651" s="94"/>
      <c r="K2651" s="94"/>
      <c r="L2651" s="97"/>
    </row>
    <row r="2652" ht="12.75" customHeight="1">
      <c r="C2652" s="94"/>
      <c r="E2652" s="94"/>
      <c r="F2652" s="94"/>
      <c r="G2652" s="94"/>
      <c r="H2652" s="94"/>
      <c r="I2652" s="94"/>
      <c r="J2652" s="94"/>
      <c r="K2652" s="94"/>
      <c r="L2652" s="97"/>
    </row>
    <row r="2653" ht="12.75" customHeight="1">
      <c r="C2653" s="94"/>
      <c r="E2653" s="94"/>
      <c r="F2653" s="94"/>
      <c r="G2653" s="94"/>
      <c r="H2653" s="94"/>
      <c r="I2653" s="94"/>
      <c r="J2653" s="94"/>
      <c r="K2653" s="94"/>
      <c r="L2653" s="97"/>
    </row>
    <row r="2654" ht="12.75" customHeight="1">
      <c r="C2654" s="94"/>
      <c r="E2654" s="94"/>
      <c r="F2654" s="94"/>
      <c r="G2654" s="94"/>
      <c r="H2654" s="94"/>
      <c r="I2654" s="94"/>
      <c r="J2654" s="94"/>
      <c r="K2654" s="94"/>
      <c r="L2654" s="97"/>
    </row>
    <row r="2655" ht="12.75" customHeight="1">
      <c r="C2655" s="94"/>
      <c r="E2655" s="94"/>
      <c r="F2655" s="94"/>
      <c r="G2655" s="94"/>
      <c r="H2655" s="94"/>
      <c r="I2655" s="94"/>
      <c r="J2655" s="94"/>
      <c r="K2655" s="94"/>
      <c r="L2655" s="97"/>
    </row>
    <row r="2656" ht="12.75" customHeight="1">
      <c r="C2656" s="94"/>
      <c r="E2656" s="94"/>
      <c r="F2656" s="94"/>
      <c r="G2656" s="94"/>
      <c r="H2656" s="94"/>
      <c r="I2656" s="94"/>
      <c r="J2656" s="94"/>
      <c r="K2656" s="94"/>
      <c r="L2656" s="97"/>
    </row>
    <row r="2657" ht="12.75" customHeight="1">
      <c r="C2657" s="94"/>
      <c r="E2657" s="94"/>
      <c r="F2657" s="94"/>
      <c r="G2657" s="94"/>
      <c r="H2657" s="94"/>
      <c r="I2657" s="94"/>
      <c r="J2657" s="94"/>
      <c r="K2657" s="94"/>
      <c r="L2657" s="97"/>
    </row>
    <row r="2658" ht="12.75" customHeight="1">
      <c r="C2658" s="94"/>
      <c r="E2658" s="94"/>
      <c r="F2658" s="94"/>
      <c r="G2658" s="94"/>
      <c r="H2658" s="94"/>
      <c r="I2658" s="94"/>
      <c r="J2658" s="94"/>
      <c r="K2658" s="94"/>
      <c r="L2658" s="97"/>
    </row>
    <row r="2659" ht="12.75" customHeight="1">
      <c r="C2659" s="94"/>
      <c r="E2659" s="94"/>
      <c r="F2659" s="94"/>
      <c r="G2659" s="94"/>
      <c r="H2659" s="94"/>
      <c r="I2659" s="94"/>
      <c r="J2659" s="94"/>
      <c r="K2659" s="94"/>
      <c r="L2659" s="97"/>
    </row>
    <row r="2660" ht="12.75" customHeight="1">
      <c r="C2660" s="94"/>
      <c r="E2660" s="94"/>
      <c r="F2660" s="94"/>
      <c r="G2660" s="94"/>
      <c r="H2660" s="94"/>
      <c r="I2660" s="94"/>
      <c r="J2660" s="94"/>
      <c r="K2660" s="94"/>
      <c r="L2660" s="97"/>
    </row>
    <row r="2661" ht="12.75" customHeight="1">
      <c r="C2661" s="94"/>
      <c r="E2661" s="94"/>
      <c r="F2661" s="94"/>
      <c r="G2661" s="94"/>
      <c r="H2661" s="94"/>
      <c r="I2661" s="94"/>
      <c r="J2661" s="94"/>
      <c r="K2661" s="94"/>
      <c r="L2661" s="97"/>
    </row>
    <row r="2662" ht="12.75" customHeight="1">
      <c r="C2662" s="94"/>
      <c r="E2662" s="94"/>
      <c r="F2662" s="94"/>
      <c r="G2662" s="94"/>
      <c r="H2662" s="94"/>
      <c r="I2662" s="94"/>
      <c r="J2662" s="94"/>
      <c r="K2662" s="94"/>
      <c r="L2662" s="97"/>
    </row>
    <row r="2663" ht="12.75" customHeight="1">
      <c r="C2663" s="94"/>
      <c r="E2663" s="94"/>
      <c r="F2663" s="94"/>
      <c r="G2663" s="94"/>
      <c r="H2663" s="94"/>
      <c r="I2663" s="94"/>
      <c r="J2663" s="94"/>
      <c r="K2663" s="94"/>
      <c r="L2663" s="97"/>
    </row>
    <row r="2664" ht="12.75" customHeight="1">
      <c r="C2664" s="94"/>
      <c r="E2664" s="94"/>
      <c r="F2664" s="94"/>
      <c r="G2664" s="94"/>
      <c r="H2664" s="94"/>
      <c r="I2664" s="94"/>
      <c r="J2664" s="94"/>
      <c r="K2664" s="94"/>
      <c r="L2664" s="97"/>
    </row>
    <row r="2665" ht="12.75" customHeight="1">
      <c r="C2665" s="94"/>
      <c r="E2665" s="94"/>
      <c r="F2665" s="94"/>
      <c r="G2665" s="94"/>
      <c r="H2665" s="94"/>
      <c r="I2665" s="94"/>
      <c r="J2665" s="94"/>
      <c r="K2665" s="94"/>
      <c r="L2665" s="97"/>
    </row>
    <row r="2666" ht="12.75" customHeight="1">
      <c r="C2666" s="94"/>
      <c r="E2666" s="94"/>
      <c r="F2666" s="94"/>
      <c r="G2666" s="94"/>
      <c r="H2666" s="94"/>
      <c r="I2666" s="94"/>
      <c r="J2666" s="94"/>
      <c r="K2666" s="94"/>
      <c r="L2666" s="97"/>
    </row>
    <row r="2667" ht="12.75" customHeight="1">
      <c r="C2667" s="94"/>
      <c r="E2667" s="94"/>
      <c r="F2667" s="94"/>
      <c r="G2667" s="94"/>
      <c r="H2667" s="94"/>
      <c r="I2667" s="94"/>
      <c r="J2667" s="94"/>
      <c r="K2667" s="94"/>
      <c r="L2667" s="97"/>
    </row>
    <row r="2668" ht="12.75" customHeight="1">
      <c r="C2668" s="94"/>
      <c r="E2668" s="94"/>
      <c r="F2668" s="94"/>
      <c r="G2668" s="94"/>
      <c r="H2668" s="94"/>
      <c r="I2668" s="94"/>
      <c r="J2668" s="94"/>
      <c r="K2668" s="94"/>
      <c r="L2668" s="97"/>
    </row>
    <row r="2669" ht="12.75" customHeight="1">
      <c r="C2669" s="94"/>
      <c r="E2669" s="94"/>
      <c r="F2669" s="94"/>
      <c r="G2669" s="94"/>
      <c r="H2669" s="94"/>
      <c r="I2669" s="94"/>
      <c r="J2669" s="94"/>
      <c r="K2669" s="94"/>
      <c r="L2669" s="97"/>
    </row>
    <row r="2670" ht="12.75" customHeight="1">
      <c r="C2670" s="94"/>
      <c r="E2670" s="94"/>
      <c r="F2670" s="94"/>
      <c r="G2670" s="94"/>
      <c r="H2670" s="94"/>
      <c r="I2670" s="94"/>
      <c r="J2670" s="94"/>
      <c r="K2670" s="94"/>
      <c r="L2670" s="97"/>
    </row>
    <row r="2671" ht="12.75" customHeight="1">
      <c r="C2671" s="94"/>
      <c r="E2671" s="94"/>
      <c r="F2671" s="94"/>
      <c r="G2671" s="94"/>
      <c r="H2671" s="94"/>
      <c r="I2671" s="94"/>
      <c r="J2671" s="94"/>
      <c r="K2671" s="94"/>
      <c r="L2671" s="97"/>
    </row>
    <row r="2672" ht="12.75" customHeight="1">
      <c r="C2672" s="94"/>
      <c r="E2672" s="94"/>
      <c r="F2672" s="94"/>
      <c r="G2672" s="94"/>
      <c r="H2672" s="94"/>
      <c r="I2672" s="94"/>
      <c r="J2672" s="94"/>
      <c r="K2672" s="94"/>
      <c r="L2672" s="97"/>
    </row>
    <row r="2673" ht="12.75" customHeight="1">
      <c r="C2673" s="94"/>
      <c r="E2673" s="94"/>
      <c r="F2673" s="94"/>
      <c r="G2673" s="94"/>
      <c r="H2673" s="94"/>
      <c r="I2673" s="94"/>
      <c r="J2673" s="94"/>
      <c r="K2673" s="94"/>
      <c r="L2673" s="97"/>
    </row>
    <row r="2674" ht="12.75" customHeight="1">
      <c r="C2674" s="94"/>
      <c r="E2674" s="94"/>
      <c r="F2674" s="94"/>
      <c r="G2674" s="94"/>
      <c r="H2674" s="94"/>
      <c r="I2674" s="94"/>
      <c r="J2674" s="94"/>
      <c r="K2674" s="94"/>
      <c r="L2674" s="97"/>
    </row>
    <row r="2675" ht="12.75" customHeight="1">
      <c r="C2675" s="94"/>
      <c r="E2675" s="94"/>
      <c r="F2675" s="94"/>
      <c r="G2675" s="94"/>
      <c r="H2675" s="94"/>
      <c r="I2675" s="94"/>
      <c r="J2675" s="94"/>
      <c r="K2675" s="94"/>
      <c r="L2675" s="97"/>
    </row>
    <row r="2676" ht="12.75" customHeight="1">
      <c r="C2676" s="94"/>
      <c r="E2676" s="94"/>
      <c r="F2676" s="94"/>
      <c r="G2676" s="94"/>
      <c r="H2676" s="94"/>
      <c r="I2676" s="94"/>
      <c r="J2676" s="94"/>
      <c r="K2676" s="94"/>
      <c r="L2676" s="97"/>
    </row>
    <row r="2677" ht="12.75" customHeight="1">
      <c r="C2677" s="94"/>
      <c r="E2677" s="94"/>
      <c r="F2677" s="94"/>
      <c r="G2677" s="94"/>
      <c r="H2677" s="94"/>
      <c r="I2677" s="94"/>
      <c r="J2677" s="94"/>
      <c r="K2677" s="94"/>
      <c r="L2677" s="97"/>
    </row>
    <row r="2678" ht="12.75" customHeight="1">
      <c r="C2678" s="94"/>
      <c r="E2678" s="94"/>
      <c r="F2678" s="94"/>
      <c r="G2678" s="94"/>
      <c r="H2678" s="94"/>
      <c r="I2678" s="94"/>
      <c r="J2678" s="94"/>
      <c r="K2678" s="94"/>
      <c r="L2678" s="97"/>
    </row>
    <row r="2679" ht="12.75" customHeight="1">
      <c r="C2679" s="94"/>
      <c r="E2679" s="94"/>
      <c r="F2679" s="94"/>
      <c r="G2679" s="94"/>
      <c r="H2679" s="94"/>
      <c r="I2679" s="94"/>
      <c r="J2679" s="94"/>
      <c r="K2679" s="94"/>
      <c r="L2679" s="97"/>
    </row>
    <row r="2680" ht="12.75" customHeight="1">
      <c r="C2680" s="94"/>
      <c r="E2680" s="94"/>
      <c r="F2680" s="94"/>
      <c r="G2680" s="94"/>
      <c r="H2680" s="94"/>
      <c r="I2680" s="94"/>
      <c r="J2680" s="94"/>
      <c r="K2680" s="94"/>
      <c r="L2680" s="97"/>
    </row>
    <row r="2681" ht="12.75" customHeight="1">
      <c r="C2681" s="94"/>
      <c r="E2681" s="94"/>
      <c r="F2681" s="94"/>
      <c r="G2681" s="94"/>
      <c r="H2681" s="94"/>
      <c r="I2681" s="94"/>
      <c r="J2681" s="94"/>
      <c r="K2681" s="94"/>
      <c r="L2681" s="97"/>
    </row>
    <row r="2682" ht="12.75" customHeight="1">
      <c r="C2682" s="94"/>
      <c r="E2682" s="94"/>
      <c r="F2682" s="94"/>
      <c r="G2682" s="94"/>
      <c r="H2682" s="94"/>
      <c r="I2682" s="94"/>
      <c r="J2682" s="94"/>
      <c r="K2682" s="94"/>
      <c r="L2682" s="97"/>
    </row>
    <row r="2683" ht="12.75" customHeight="1">
      <c r="C2683" s="94"/>
      <c r="E2683" s="94"/>
      <c r="F2683" s="94"/>
      <c r="G2683" s="94"/>
      <c r="H2683" s="94"/>
      <c r="I2683" s="94"/>
      <c r="J2683" s="94"/>
      <c r="K2683" s="94"/>
      <c r="L2683" s="97"/>
    </row>
    <row r="2684" ht="12.75" customHeight="1">
      <c r="C2684" s="94"/>
      <c r="E2684" s="94"/>
      <c r="F2684" s="94"/>
      <c r="G2684" s="94"/>
      <c r="H2684" s="94"/>
      <c r="I2684" s="94"/>
      <c r="J2684" s="94"/>
      <c r="K2684" s="94"/>
      <c r="L2684" s="97"/>
    </row>
    <row r="2685" ht="12.75" customHeight="1">
      <c r="C2685" s="94"/>
      <c r="E2685" s="94"/>
      <c r="F2685" s="94"/>
      <c r="G2685" s="94"/>
      <c r="H2685" s="94"/>
      <c r="I2685" s="94"/>
      <c r="J2685" s="94"/>
      <c r="K2685" s="94"/>
      <c r="L2685" s="97"/>
    </row>
    <row r="2686" ht="12.75" customHeight="1">
      <c r="C2686" s="94"/>
      <c r="E2686" s="94"/>
      <c r="F2686" s="94"/>
      <c r="G2686" s="94"/>
      <c r="H2686" s="94"/>
      <c r="I2686" s="94"/>
      <c r="J2686" s="94"/>
      <c r="K2686" s="94"/>
      <c r="L2686" s="97"/>
    </row>
    <row r="2687" ht="12.75" customHeight="1">
      <c r="C2687" s="94"/>
      <c r="E2687" s="94"/>
      <c r="F2687" s="94"/>
      <c r="G2687" s="94"/>
      <c r="H2687" s="94"/>
      <c r="I2687" s="94"/>
      <c r="J2687" s="94"/>
      <c r="K2687" s="94"/>
      <c r="L2687" s="97"/>
    </row>
    <row r="2688" ht="12.75" customHeight="1">
      <c r="C2688" s="94"/>
      <c r="E2688" s="94"/>
      <c r="F2688" s="94"/>
      <c r="G2688" s="94"/>
      <c r="H2688" s="94"/>
      <c r="I2688" s="94"/>
      <c r="J2688" s="94"/>
      <c r="K2688" s="94"/>
      <c r="L2688" s="97"/>
    </row>
    <row r="2689" ht="12.75" customHeight="1">
      <c r="C2689" s="94"/>
      <c r="E2689" s="94"/>
      <c r="F2689" s="94"/>
      <c r="G2689" s="94"/>
      <c r="H2689" s="94"/>
      <c r="I2689" s="94"/>
      <c r="J2689" s="94"/>
      <c r="K2689" s="94"/>
      <c r="L2689" s="97"/>
    </row>
    <row r="2690" ht="12.75" customHeight="1">
      <c r="C2690" s="94"/>
      <c r="E2690" s="94"/>
      <c r="F2690" s="94"/>
      <c r="G2690" s="94"/>
      <c r="H2690" s="94"/>
      <c r="I2690" s="94"/>
      <c r="J2690" s="94"/>
      <c r="K2690" s="94"/>
      <c r="L2690" s="97"/>
    </row>
    <row r="2691" ht="12.75" customHeight="1">
      <c r="C2691" s="94"/>
      <c r="E2691" s="94"/>
      <c r="F2691" s="94"/>
      <c r="G2691" s="94"/>
      <c r="H2691" s="94"/>
      <c r="I2691" s="94"/>
      <c r="J2691" s="94"/>
      <c r="K2691" s="94"/>
      <c r="L2691" s="97"/>
    </row>
    <row r="2692" ht="12.75" customHeight="1">
      <c r="C2692" s="94"/>
      <c r="E2692" s="94"/>
      <c r="F2692" s="94"/>
      <c r="G2692" s="94"/>
      <c r="H2692" s="94"/>
      <c r="I2692" s="94"/>
      <c r="J2692" s="94"/>
      <c r="K2692" s="94"/>
      <c r="L2692" s="97"/>
    </row>
    <row r="2693" ht="12.75" customHeight="1">
      <c r="C2693" s="94"/>
      <c r="E2693" s="94"/>
      <c r="F2693" s="94"/>
      <c r="G2693" s="94"/>
      <c r="H2693" s="94"/>
      <c r="I2693" s="94"/>
      <c r="J2693" s="94"/>
      <c r="K2693" s="94"/>
      <c r="L2693" s="97"/>
    </row>
    <row r="2694" ht="12.75" customHeight="1">
      <c r="C2694" s="94"/>
      <c r="E2694" s="94"/>
      <c r="F2694" s="94"/>
      <c r="G2694" s="94"/>
      <c r="H2694" s="94"/>
      <c r="I2694" s="94"/>
      <c r="J2694" s="94"/>
      <c r="K2694" s="94"/>
      <c r="L2694" s="97"/>
    </row>
    <row r="2695" ht="12.75" customHeight="1">
      <c r="C2695" s="94"/>
      <c r="E2695" s="94"/>
      <c r="F2695" s="94"/>
      <c r="G2695" s="94"/>
      <c r="H2695" s="94"/>
      <c r="I2695" s="94"/>
      <c r="J2695" s="94"/>
      <c r="K2695" s="94"/>
      <c r="L2695" s="97"/>
    </row>
    <row r="2696" ht="12.75" customHeight="1">
      <c r="C2696" s="94"/>
      <c r="E2696" s="94"/>
      <c r="F2696" s="94"/>
      <c r="G2696" s="94"/>
      <c r="H2696" s="94"/>
      <c r="I2696" s="94"/>
      <c r="J2696" s="94"/>
      <c r="K2696" s="94"/>
      <c r="L2696" s="97"/>
    </row>
    <row r="2697" ht="12.75" customHeight="1">
      <c r="C2697" s="94"/>
      <c r="E2697" s="94"/>
      <c r="F2697" s="94"/>
      <c r="G2697" s="94"/>
      <c r="H2697" s="94"/>
      <c r="I2697" s="94"/>
      <c r="J2697" s="94"/>
      <c r="K2697" s="94"/>
      <c r="L2697" s="97"/>
    </row>
    <row r="2698" ht="12.75" customHeight="1">
      <c r="C2698" s="94"/>
      <c r="E2698" s="94"/>
      <c r="F2698" s="94"/>
      <c r="G2698" s="94"/>
      <c r="H2698" s="94"/>
      <c r="I2698" s="94"/>
      <c r="J2698" s="94"/>
      <c r="K2698" s="94"/>
      <c r="L2698" s="97"/>
    </row>
    <row r="2699" ht="12.75" customHeight="1">
      <c r="C2699" s="94"/>
      <c r="E2699" s="94"/>
      <c r="F2699" s="94"/>
      <c r="G2699" s="94"/>
      <c r="H2699" s="94"/>
      <c r="I2699" s="94"/>
      <c r="J2699" s="94"/>
      <c r="K2699" s="94"/>
      <c r="L2699" s="97"/>
    </row>
    <row r="2700" ht="12.75" customHeight="1">
      <c r="C2700" s="94"/>
      <c r="E2700" s="94"/>
      <c r="F2700" s="94"/>
      <c r="G2700" s="94"/>
      <c r="H2700" s="94"/>
      <c r="I2700" s="94"/>
      <c r="J2700" s="94"/>
      <c r="K2700" s="94"/>
      <c r="L2700" s="97"/>
    </row>
    <row r="2701" ht="12.75" customHeight="1">
      <c r="C2701" s="94"/>
      <c r="E2701" s="94"/>
      <c r="F2701" s="94"/>
      <c r="G2701" s="94"/>
      <c r="H2701" s="94"/>
      <c r="I2701" s="94"/>
      <c r="J2701" s="94"/>
      <c r="K2701" s="94"/>
      <c r="L2701" s="97"/>
    </row>
    <row r="2702" ht="12.75" customHeight="1">
      <c r="C2702" s="94"/>
      <c r="E2702" s="94"/>
      <c r="F2702" s="94"/>
      <c r="G2702" s="94"/>
      <c r="H2702" s="94"/>
      <c r="I2702" s="94"/>
      <c r="J2702" s="94"/>
      <c r="K2702" s="94"/>
      <c r="L2702" s="97"/>
    </row>
    <row r="2703" ht="12.75" customHeight="1">
      <c r="C2703" s="94"/>
      <c r="E2703" s="94"/>
      <c r="F2703" s="94"/>
      <c r="G2703" s="94"/>
      <c r="H2703" s="94"/>
      <c r="I2703" s="94"/>
      <c r="J2703" s="94"/>
      <c r="K2703" s="94"/>
      <c r="L2703" s="97"/>
    </row>
    <row r="2704" ht="12.75" customHeight="1">
      <c r="C2704" s="94"/>
      <c r="E2704" s="94"/>
      <c r="F2704" s="94"/>
      <c r="G2704" s="94"/>
      <c r="H2704" s="94"/>
      <c r="I2704" s="94"/>
      <c r="J2704" s="94"/>
      <c r="K2704" s="94"/>
      <c r="L2704" s="97"/>
    </row>
    <row r="2705" ht="12.75" customHeight="1">
      <c r="C2705" s="94"/>
      <c r="E2705" s="94"/>
      <c r="F2705" s="94"/>
      <c r="G2705" s="94"/>
      <c r="H2705" s="94"/>
      <c r="I2705" s="94"/>
      <c r="J2705" s="94"/>
      <c r="K2705" s="94"/>
      <c r="L2705" s="97"/>
    </row>
    <row r="2706" ht="12.75" customHeight="1">
      <c r="C2706" s="94"/>
      <c r="E2706" s="94"/>
      <c r="F2706" s="94"/>
      <c r="G2706" s="94"/>
      <c r="H2706" s="94"/>
      <c r="I2706" s="94"/>
      <c r="J2706" s="94"/>
      <c r="K2706" s="94"/>
      <c r="L2706" s="97"/>
    </row>
    <row r="2707" ht="12.75" customHeight="1">
      <c r="C2707" s="94"/>
      <c r="E2707" s="94"/>
      <c r="F2707" s="94"/>
      <c r="G2707" s="94"/>
      <c r="H2707" s="94"/>
      <c r="I2707" s="94"/>
      <c r="J2707" s="94"/>
      <c r="K2707" s="94"/>
      <c r="L2707" s="97"/>
    </row>
    <row r="2708" ht="12.75" customHeight="1">
      <c r="C2708" s="94"/>
      <c r="E2708" s="94"/>
      <c r="F2708" s="94"/>
      <c r="G2708" s="94"/>
      <c r="H2708" s="94"/>
      <c r="I2708" s="94"/>
      <c r="J2708" s="94"/>
      <c r="K2708" s="94"/>
      <c r="L2708" s="97"/>
    </row>
    <row r="2709" ht="12.75" customHeight="1">
      <c r="C2709" s="94"/>
      <c r="E2709" s="94"/>
      <c r="F2709" s="94"/>
      <c r="G2709" s="94"/>
      <c r="H2709" s="94"/>
      <c r="I2709" s="94"/>
      <c r="J2709" s="94"/>
      <c r="K2709" s="94"/>
      <c r="L2709" s="97"/>
    </row>
    <row r="2710" ht="12.75" customHeight="1">
      <c r="C2710" s="94"/>
      <c r="E2710" s="94"/>
      <c r="F2710" s="94"/>
      <c r="G2710" s="94"/>
      <c r="H2710" s="94"/>
      <c r="I2710" s="94"/>
      <c r="J2710" s="94"/>
      <c r="K2710" s="94"/>
      <c r="L2710" s="97"/>
    </row>
    <row r="2711" ht="12.75" customHeight="1">
      <c r="C2711" s="94"/>
      <c r="E2711" s="94"/>
      <c r="F2711" s="94"/>
      <c r="G2711" s="94"/>
      <c r="H2711" s="94"/>
      <c r="I2711" s="94"/>
      <c r="J2711" s="94"/>
      <c r="K2711" s="94"/>
      <c r="L2711" s="97"/>
    </row>
    <row r="2712" ht="12.75" customHeight="1">
      <c r="C2712" s="94"/>
      <c r="E2712" s="94"/>
      <c r="F2712" s="94"/>
      <c r="G2712" s="94"/>
      <c r="H2712" s="94"/>
      <c r="I2712" s="94"/>
      <c r="J2712" s="94"/>
      <c r="K2712" s="94"/>
      <c r="L2712" s="97"/>
    </row>
    <row r="2713" ht="12.75" customHeight="1">
      <c r="C2713" s="94"/>
      <c r="E2713" s="94"/>
      <c r="F2713" s="94"/>
      <c r="G2713" s="94"/>
      <c r="H2713" s="94"/>
      <c r="I2713" s="94"/>
      <c r="J2713" s="94"/>
      <c r="K2713" s="94"/>
      <c r="L2713" s="97"/>
    </row>
    <row r="2714" ht="12.75" customHeight="1">
      <c r="C2714" s="94"/>
      <c r="E2714" s="94"/>
      <c r="F2714" s="94"/>
      <c r="G2714" s="94"/>
      <c r="H2714" s="94"/>
      <c r="I2714" s="94"/>
      <c r="J2714" s="94"/>
      <c r="K2714" s="94"/>
      <c r="L2714" s="97"/>
    </row>
    <row r="2715" ht="12.75" customHeight="1">
      <c r="C2715" s="94"/>
      <c r="E2715" s="94"/>
      <c r="F2715" s="94"/>
      <c r="G2715" s="94"/>
      <c r="H2715" s="94"/>
      <c r="I2715" s="94"/>
      <c r="J2715" s="94"/>
      <c r="K2715" s="94"/>
      <c r="L2715" s="97"/>
    </row>
    <row r="2716" ht="12.75" customHeight="1">
      <c r="C2716" s="94"/>
      <c r="E2716" s="94"/>
      <c r="F2716" s="94"/>
      <c r="G2716" s="94"/>
      <c r="H2716" s="94"/>
      <c r="I2716" s="94"/>
      <c r="J2716" s="94"/>
      <c r="K2716" s="94"/>
      <c r="L2716" s="97"/>
    </row>
    <row r="2717" ht="12.75" customHeight="1">
      <c r="C2717" s="94"/>
      <c r="E2717" s="94"/>
      <c r="F2717" s="94"/>
      <c r="G2717" s="94"/>
      <c r="H2717" s="94"/>
      <c r="I2717" s="94"/>
      <c r="J2717" s="94"/>
      <c r="K2717" s="94"/>
      <c r="L2717" s="97"/>
    </row>
    <row r="2718" ht="12.75" customHeight="1">
      <c r="C2718" s="94"/>
      <c r="E2718" s="94"/>
      <c r="F2718" s="94"/>
      <c r="G2718" s="94"/>
      <c r="H2718" s="94"/>
      <c r="I2718" s="94"/>
      <c r="J2718" s="94"/>
      <c r="K2718" s="94"/>
      <c r="L2718" s="97"/>
    </row>
    <row r="2719" ht="12.75" customHeight="1">
      <c r="C2719" s="94"/>
      <c r="E2719" s="94"/>
      <c r="F2719" s="94"/>
      <c r="G2719" s="94"/>
      <c r="H2719" s="94"/>
      <c r="I2719" s="94"/>
      <c r="J2719" s="94"/>
      <c r="K2719" s="94"/>
      <c r="L2719" s="97"/>
    </row>
    <row r="2720" ht="12.75" customHeight="1">
      <c r="C2720" s="94"/>
      <c r="E2720" s="94"/>
      <c r="F2720" s="94"/>
      <c r="G2720" s="94"/>
      <c r="H2720" s="94"/>
      <c r="I2720" s="94"/>
      <c r="J2720" s="94"/>
      <c r="K2720" s="94"/>
      <c r="L2720" s="97"/>
    </row>
    <row r="2721" ht="12.75" customHeight="1">
      <c r="C2721" s="94"/>
      <c r="E2721" s="94"/>
      <c r="F2721" s="94"/>
      <c r="G2721" s="94"/>
      <c r="H2721" s="94"/>
      <c r="I2721" s="94"/>
      <c r="J2721" s="94"/>
      <c r="K2721" s="94"/>
      <c r="L2721" s="97"/>
    </row>
    <row r="2722" ht="12.75" customHeight="1">
      <c r="C2722" s="94"/>
      <c r="E2722" s="94"/>
      <c r="F2722" s="94"/>
      <c r="G2722" s="94"/>
      <c r="H2722" s="94"/>
      <c r="I2722" s="94"/>
      <c r="J2722" s="94"/>
      <c r="K2722" s="94"/>
      <c r="L2722" s="97"/>
    </row>
    <row r="2723" ht="12.75" customHeight="1">
      <c r="C2723" s="94"/>
      <c r="E2723" s="94"/>
      <c r="F2723" s="94"/>
      <c r="G2723" s="94"/>
      <c r="H2723" s="94"/>
      <c r="I2723" s="94"/>
      <c r="J2723" s="94"/>
      <c r="K2723" s="94"/>
      <c r="L2723" s="97"/>
    </row>
    <row r="2724" ht="12.75" customHeight="1">
      <c r="C2724" s="94"/>
      <c r="E2724" s="94"/>
      <c r="F2724" s="94"/>
      <c r="G2724" s="94"/>
      <c r="H2724" s="94"/>
      <c r="I2724" s="94"/>
      <c r="J2724" s="94"/>
      <c r="K2724" s="94"/>
      <c r="L2724" s="97"/>
    </row>
    <row r="2725" ht="12.75" customHeight="1">
      <c r="C2725" s="94"/>
      <c r="E2725" s="94"/>
      <c r="F2725" s="94"/>
      <c r="G2725" s="94"/>
      <c r="H2725" s="94"/>
      <c r="I2725" s="94"/>
      <c r="J2725" s="94"/>
      <c r="K2725" s="94"/>
      <c r="L2725" s="97"/>
    </row>
    <row r="2726" ht="12.75" customHeight="1">
      <c r="C2726" s="94"/>
      <c r="E2726" s="94"/>
      <c r="F2726" s="94"/>
      <c r="G2726" s="94"/>
      <c r="H2726" s="94"/>
      <c r="I2726" s="94"/>
      <c r="J2726" s="94"/>
      <c r="K2726" s="94"/>
      <c r="L2726" s="97"/>
    </row>
    <row r="2727" ht="12.75" customHeight="1">
      <c r="C2727" s="94"/>
      <c r="E2727" s="94"/>
      <c r="F2727" s="94"/>
      <c r="G2727" s="94"/>
      <c r="H2727" s="94"/>
      <c r="I2727" s="94"/>
      <c r="J2727" s="94"/>
      <c r="K2727" s="94"/>
      <c r="L2727" s="97"/>
    </row>
    <row r="2728" ht="12.75" customHeight="1">
      <c r="C2728" s="94"/>
      <c r="E2728" s="94"/>
      <c r="F2728" s="94"/>
      <c r="G2728" s="94"/>
      <c r="H2728" s="94"/>
      <c r="I2728" s="94"/>
      <c r="J2728" s="94"/>
      <c r="K2728" s="94"/>
      <c r="L2728" s="97"/>
    </row>
    <row r="2729" ht="12.75" customHeight="1">
      <c r="C2729" s="94"/>
      <c r="E2729" s="94"/>
      <c r="F2729" s="94"/>
      <c r="G2729" s="94"/>
      <c r="H2729" s="94"/>
      <c r="I2729" s="94"/>
      <c r="J2729" s="94"/>
      <c r="K2729" s="94"/>
      <c r="L2729" s="97"/>
    </row>
    <row r="2730" ht="12.75" customHeight="1">
      <c r="C2730" s="94"/>
      <c r="E2730" s="94"/>
      <c r="F2730" s="94"/>
      <c r="G2730" s="94"/>
      <c r="H2730" s="94"/>
      <c r="I2730" s="94"/>
      <c r="J2730" s="94"/>
      <c r="K2730" s="94"/>
      <c r="L2730" s="97"/>
    </row>
    <row r="2731" ht="12.75" customHeight="1">
      <c r="C2731" s="94"/>
      <c r="E2731" s="94"/>
      <c r="F2731" s="94"/>
      <c r="G2731" s="94"/>
      <c r="H2731" s="94"/>
      <c r="I2731" s="94"/>
      <c r="J2731" s="94"/>
      <c r="K2731" s="94"/>
      <c r="L2731" s="97"/>
    </row>
    <row r="2732" ht="12.75" customHeight="1">
      <c r="C2732" s="94"/>
      <c r="E2732" s="94"/>
      <c r="F2732" s="94"/>
      <c r="G2732" s="94"/>
      <c r="H2732" s="94"/>
      <c r="I2732" s="94"/>
      <c r="J2732" s="94"/>
      <c r="K2732" s="94"/>
      <c r="L2732" s="97"/>
    </row>
    <row r="2733" ht="12.75" customHeight="1">
      <c r="C2733" s="94"/>
      <c r="E2733" s="94"/>
      <c r="F2733" s="94"/>
      <c r="G2733" s="94"/>
      <c r="H2733" s="94"/>
      <c r="I2733" s="94"/>
      <c r="J2733" s="94"/>
      <c r="K2733" s="94"/>
      <c r="L2733" s="97"/>
    </row>
    <row r="2734" ht="12.75" customHeight="1">
      <c r="C2734" s="94"/>
      <c r="E2734" s="94"/>
      <c r="F2734" s="94"/>
      <c r="G2734" s="94"/>
      <c r="H2734" s="94"/>
      <c r="I2734" s="94"/>
      <c r="J2734" s="94"/>
      <c r="K2734" s="94"/>
      <c r="L2734" s="97"/>
    </row>
    <row r="2735" ht="12.75" customHeight="1">
      <c r="C2735" s="94"/>
      <c r="E2735" s="94"/>
      <c r="F2735" s="94"/>
      <c r="G2735" s="94"/>
      <c r="H2735" s="94"/>
      <c r="I2735" s="94"/>
      <c r="J2735" s="94"/>
      <c r="K2735" s="94"/>
      <c r="L2735" s="97"/>
    </row>
    <row r="2736" ht="12.75" customHeight="1">
      <c r="C2736" s="94"/>
      <c r="E2736" s="94"/>
      <c r="F2736" s="94"/>
      <c r="G2736" s="94"/>
      <c r="H2736" s="94"/>
      <c r="I2736" s="94"/>
      <c r="J2736" s="94"/>
      <c r="K2736" s="94"/>
      <c r="L2736" s="97"/>
    </row>
    <row r="2737" ht="12.75" customHeight="1">
      <c r="C2737" s="94"/>
      <c r="E2737" s="94"/>
      <c r="F2737" s="94"/>
      <c r="G2737" s="94"/>
      <c r="H2737" s="94"/>
      <c r="I2737" s="94"/>
      <c r="J2737" s="94"/>
      <c r="K2737" s="94"/>
      <c r="L2737" s="97"/>
    </row>
    <row r="2738" ht="12.75" customHeight="1">
      <c r="C2738" s="94"/>
      <c r="E2738" s="94"/>
      <c r="F2738" s="94"/>
      <c r="G2738" s="94"/>
      <c r="H2738" s="94"/>
      <c r="I2738" s="94"/>
      <c r="J2738" s="94"/>
      <c r="K2738" s="94"/>
      <c r="L2738" s="97"/>
    </row>
    <row r="2739" ht="12.75" customHeight="1">
      <c r="C2739" s="94"/>
      <c r="E2739" s="94"/>
      <c r="F2739" s="94"/>
      <c r="G2739" s="94"/>
      <c r="H2739" s="94"/>
      <c r="I2739" s="94"/>
      <c r="J2739" s="94"/>
      <c r="K2739" s="94"/>
      <c r="L2739" s="97"/>
    </row>
    <row r="2740" ht="12.75" customHeight="1">
      <c r="C2740" s="94"/>
      <c r="E2740" s="94"/>
      <c r="F2740" s="94"/>
      <c r="G2740" s="94"/>
      <c r="H2740" s="94"/>
      <c r="I2740" s="94"/>
      <c r="J2740" s="94"/>
      <c r="K2740" s="94"/>
      <c r="L2740" s="97"/>
    </row>
    <row r="2741" ht="12.75" customHeight="1">
      <c r="C2741" s="94"/>
      <c r="E2741" s="94"/>
      <c r="F2741" s="94"/>
      <c r="G2741" s="94"/>
      <c r="H2741" s="94"/>
      <c r="I2741" s="94"/>
      <c r="J2741" s="94"/>
      <c r="K2741" s="94"/>
      <c r="L2741" s="97"/>
    </row>
    <row r="2742" ht="12.75" customHeight="1">
      <c r="C2742" s="94"/>
      <c r="E2742" s="94"/>
      <c r="F2742" s="94"/>
      <c r="G2742" s="94"/>
      <c r="H2742" s="94"/>
      <c r="I2742" s="94"/>
      <c r="J2742" s="94"/>
      <c r="K2742" s="94"/>
      <c r="L2742" s="97"/>
    </row>
    <row r="2743" ht="12.75" customHeight="1">
      <c r="C2743" s="94"/>
      <c r="E2743" s="94"/>
      <c r="F2743" s="94"/>
      <c r="G2743" s="94"/>
      <c r="H2743" s="94"/>
      <c r="I2743" s="94"/>
      <c r="J2743" s="94"/>
      <c r="K2743" s="94"/>
      <c r="L2743" s="97"/>
    </row>
    <row r="2744" ht="12.75" customHeight="1">
      <c r="C2744" s="94"/>
      <c r="E2744" s="94"/>
      <c r="F2744" s="94"/>
      <c r="G2744" s="94"/>
      <c r="H2744" s="94"/>
      <c r="I2744" s="94"/>
      <c r="J2744" s="94"/>
      <c r="K2744" s="94"/>
      <c r="L2744" s="97"/>
    </row>
    <row r="2745" ht="12.75" customHeight="1">
      <c r="C2745" s="94"/>
      <c r="E2745" s="94"/>
      <c r="F2745" s="94"/>
      <c r="G2745" s="94"/>
      <c r="H2745" s="94"/>
      <c r="I2745" s="94"/>
      <c r="J2745" s="94"/>
      <c r="K2745" s="94"/>
      <c r="L2745" s="97"/>
    </row>
    <row r="2746" ht="12.75" customHeight="1">
      <c r="C2746" s="94"/>
      <c r="E2746" s="94"/>
      <c r="F2746" s="94"/>
      <c r="G2746" s="94"/>
      <c r="H2746" s="94"/>
      <c r="I2746" s="94"/>
      <c r="J2746" s="94"/>
      <c r="K2746" s="94"/>
      <c r="L2746" s="97"/>
    </row>
    <row r="2747" ht="12.75" customHeight="1">
      <c r="C2747" s="94"/>
      <c r="E2747" s="94"/>
      <c r="F2747" s="94"/>
      <c r="G2747" s="94"/>
      <c r="H2747" s="94"/>
      <c r="I2747" s="94"/>
      <c r="J2747" s="94"/>
      <c r="K2747" s="94"/>
      <c r="L2747" s="97"/>
    </row>
    <row r="2748" ht="12.75" customHeight="1">
      <c r="C2748" s="94"/>
      <c r="E2748" s="94"/>
      <c r="F2748" s="94"/>
      <c r="G2748" s="94"/>
      <c r="H2748" s="94"/>
      <c r="I2748" s="94"/>
      <c r="J2748" s="94"/>
      <c r="K2748" s="94"/>
      <c r="L2748" s="97"/>
    </row>
    <row r="2749" ht="12.75" customHeight="1">
      <c r="C2749" s="94"/>
      <c r="E2749" s="94"/>
      <c r="F2749" s="94"/>
      <c r="G2749" s="94"/>
      <c r="H2749" s="94"/>
      <c r="I2749" s="94"/>
      <c r="J2749" s="94"/>
      <c r="K2749" s="94"/>
      <c r="L2749" s="97"/>
    </row>
    <row r="2750" ht="12.75" customHeight="1">
      <c r="C2750" s="94"/>
      <c r="E2750" s="94"/>
      <c r="F2750" s="94"/>
      <c r="G2750" s="94"/>
      <c r="H2750" s="94"/>
      <c r="I2750" s="94"/>
      <c r="J2750" s="94"/>
      <c r="K2750" s="94"/>
      <c r="L2750" s="97"/>
    </row>
    <row r="2751" ht="12.75" customHeight="1">
      <c r="C2751" s="94"/>
      <c r="E2751" s="94"/>
      <c r="F2751" s="94"/>
      <c r="G2751" s="94"/>
      <c r="H2751" s="94"/>
      <c r="I2751" s="94"/>
      <c r="J2751" s="94"/>
      <c r="K2751" s="94"/>
      <c r="L2751" s="97"/>
    </row>
    <row r="2752" ht="12.75" customHeight="1">
      <c r="C2752" s="94"/>
      <c r="E2752" s="94"/>
      <c r="F2752" s="94"/>
      <c r="G2752" s="94"/>
      <c r="H2752" s="94"/>
      <c r="I2752" s="94"/>
      <c r="J2752" s="94"/>
      <c r="K2752" s="94"/>
      <c r="L2752" s="97"/>
    </row>
    <row r="2753" ht="12.75" customHeight="1">
      <c r="C2753" s="94"/>
      <c r="E2753" s="94"/>
      <c r="F2753" s="94"/>
      <c r="G2753" s="94"/>
      <c r="H2753" s="94"/>
      <c r="I2753" s="94"/>
      <c r="J2753" s="94"/>
      <c r="K2753" s="94"/>
      <c r="L2753" s="97"/>
    </row>
    <row r="2754" ht="12.75" customHeight="1">
      <c r="C2754" s="94"/>
      <c r="E2754" s="94"/>
      <c r="F2754" s="94"/>
      <c r="G2754" s="94"/>
      <c r="H2754" s="94"/>
      <c r="I2754" s="94"/>
      <c r="J2754" s="94"/>
      <c r="K2754" s="94"/>
      <c r="L2754" s="97"/>
    </row>
    <row r="2755" ht="12.75" customHeight="1">
      <c r="C2755" s="94"/>
      <c r="E2755" s="94"/>
      <c r="F2755" s="94"/>
      <c r="G2755" s="94"/>
      <c r="H2755" s="94"/>
      <c r="I2755" s="94"/>
      <c r="J2755" s="94"/>
      <c r="K2755" s="94"/>
      <c r="L2755" s="97"/>
    </row>
    <row r="2756" ht="12.75" customHeight="1">
      <c r="C2756" s="94"/>
      <c r="E2756" s="94"/>
      <c r="F2756" s="94"/>
      <c r="G2756" s="94"/>
      <c r="H2756" s="94"/>
      <c r="I2756" s="94"/>
      <c r="J2756" s="94"/>
      <c r="K2756" s="94"/>
      <c r="L2756" s="97"/>
    </row>
    <row r="2757" ht="12.75" customHeight="1">
      <c r="C2757" s="94"/>
      <c r="E2757" s="94"/>
      <c r="F2757" s="94"/>
      <c r="G2757" s="94"/>
      <c r="H2757" s="94"/>
      <c r="I2757" s="94"/>
      <c r="J2757" s="94"/>
      <c r="K2757" s="94"/>
      <c r="L2757" s="97"/>
    </row>
    <row r="2758" ht="12.75" customHeight="1">
      <c r="C2758" s="94"/>
      <c r="E2758" s="94"/>
      <c r="F2758" s="94"/>
      <c r="G2758" s="94"/>
      <c r="H2758" s="94"/>
      <c r="I2758" s="94"/>
      <c r="J2758" s="94"/>
      <c r="K2758" s="94"/>
      <c r="L2758" s="97"/>
    </row>
    <row r="2759" ht="12.75" customHeight="1">
      <c r="C2759" s="94"/>
      <c r="E2759" s="94"/>
      <c r="F2759" s="94"/>
      <c r="G2759" s="94"/>
      <c r="H2759" s="94"/>
      <c r="I2759" s="94"/>
      <c r="J2759" s="94"/>
      <c r="K2759" s="94"/>
      <c r="L2759" s="97"/>
    </row>
    <row r="2760" ht="12.75" customHeight="1">
      <c r="C2760" s="94"/>
      <c r="E2760" s="94"/>
      <c r="F2760" s="94"/>
      <c r="G2760" s="94"/>
      <c r="H2760" s="94"/>
      <c r="I2760" s="94"/>
      <c r="J2760" s="94"/>
      <c r="K2760" s="94"/>
      <c r="L2760" s="97"/>
    </row>
    <row r="2761" ht="12.75" customHeight="1">
      <c r="C2761" s="94"/>
      <c r="E2761" s="94"/>
      <c r="F2761" s="94"/>
      <c r="G2761" s="94"/>
      <c r="H2761" s="94"/>
      <c r="I2761" s="94"/>
      <c r="J2761" s="94"/>
      <c r="K2761" s="94"/>
      <c r="L2761" s="97"/>
    </row>
    <row r="2762" ht="12.75" customHeight="1">
      <c r="C2762" s="94"/>
      <c r="E2762" s="94"/>
      <c r="F2762" s="94"/>
      <c r="G2762" s="94"/>
      <c r="H2762" s="94"/>
      <c r="I2762" s="94"/>
      <c r="J2762" s="94"/>
      <c r="K2762" s="94"/>
      <c r="L2762" s="97"/>
    </row>
    <row r="2763" ht="12.75" customHeight="1">
      <c r="C2763" s="94"/>
      <c r="E2763" s="94"/>
      <c r="F2763" s="94"/>
      <c r="G2763" s="94"/>
      <c r="H2763" s="94"/>
      <c r="I2763" s="94"/>
      <c r="J2763" s="94"/>
      <c r="K2763" s="94"/>
      <c r="L2763" s="97"/>
    </row>
    <row r="2764" ht="12.75" customHeight="1">
      <c r="C2764" s="94"/>
      <c r="E2764" s="94"/>
      <c r="F2764" s="94"/>
      <c r="G2764" s="94"/>
      <c r="H2764" s="94"/>
      <c r="I2764" s="94"/>
      <c r="J2764" s="94"/>
      <c r="K2764" s="94"/>
      <c r="L2764" s="97"/>
    </row>
    <row r="2765" ht="12.75" customHeight="1">
      <c r="C2765" s="94"/>
      <c r="E2765" s="94"/>
      <c r="F2765" s="94"/>
      <c r="G2765" s="94"/>
      <c r="H2765" s="94"/>
      <c r="I2765" s="94"/>
      <c r="J2765" s="94"/>
      <c r="K2765" s="94"/>
      <c r="L2765" s="97"/>
    </row>
    <row r="2766" ht="12.75" customHeight="1">
      <c r="C2766" s="94"/>
      <c r="E2766" s="94"/>
      <c r="F2766" s="94"/>
      <c r="G2766" s="94"/>
      <c r="H2766" s="94"/>
      <c r="I2766" s="94"/>
      <c r="J2766" s="94"/>
      <c r="K2766" s="94"/>
      <c r="L2766" s="97"/>
    </row>
    <row r="2767" ht="12.75" customHeight="1">
      <c r="C2767" s="94"/>
      <c r="E2767" s="94"/>
      <c r="F2767" s="94"/>
      <c r="G2767" s="94"/>
      <c r="H2767" s="94"/>
      <c r="I2767" s="94"/>
      <c r="J2767" s="94"/>
      <c r="K2767" s="94"/>
      <c r="L2767" s="97"/>
    </row>
    <row r="2768" ht="12.75" customHeight="1">
      <c r="C2768" s="94"/>
      <c r="E2768" s="94"/>
      <c r="F2768" s="94"/>
      <c r="G2768" s="94"/>
      <c r="H2768" s="94"/>
      <c r="I2768" s="94"/>
      <c r="J2768" s="94"/>
      <c r="K2768" s="94"/>
      <c r="L2768" s="97"/>
    </row>
    <row r="2769" ht="12.75" customHeight="1">
      <c r="C2769" s="94"/>
      <c r="E2769" s="94"/>
      <c r="F2769" s="94"/>
      <c r="G2769" s="94"/>
      <c r="H2769" s="94"/>
      <c r="I2769" s="94"/>
      <c r="J2769" s="94"/>
      <c r="K2769" s="94"/>
      <c r="L2769" s="97"/>
    </row>
    <row r="2770" ht="12.75" customHeight="1">
      <c r="C2770" s="94"/>
      <c r="E2770" s="94"/>
      <c r="F2770" s="94"/>
      <c r="G2770" s="94"/>
      <c r="H2770" s="94"/>
      <c r="I2770" s="94"/>
      <c r="J2770" s="94"/>
      <c r="K2770" s="94"/>
      <c r="L2770" s="97"/>
    </row>
    <row r="2771" ht="12.75" customHeight="1">
      <c r="C2771" s="94"/>
      <c r="E2771" s="94"/>
      <c r="F2771" s="94"/>
      <c r="G2771" s="94"/>
      <c r="H2771" s="94"/>
      <c r="I2771" s="94"/>
      <c r="J2771" s="94"/>
      <c r="K2771" s="94"/>
      <c r="L2771" s="97"/>
    </row>
    <row r="2772" ht="12.75" customHeight="1">
      <c r="C2772" s="94"/>
      <c r="E2772" s="94"/>
      <c r="F2772" s="94"/>
      <c r="G2772" s="94"/>
      <c r="H2772" s="94"/>
      <c r="I2772" s="94"/>
      <c r="J2772" s="94"/>
      <c r="K2772" s="94"/>
      <c r="L2772" s="97"/>
    </row>
    <row r="2773" ht="12.75" customHeight="1">
      <c r="C2773" s="94"/>
      <c r="E2773" s="94"/>
      <c r="F2773" s="94"/>
      <c r="G2773" s="94"/>
      <c r="H2773" s="94"/>
      <c r="I2773" s="94"/>
      <c r="J2773" s="94"/>
      <c r="K2773" s="94"/>
      <c r="L2773" s="97"/>
    </row>
    <row r="2774" ht="12.75" customHeight="1">
      <c r="C2774" s="94"/>
      <c r="E2774" s="94"/>
      <c r="F2774" s="94"/>
      <c r="G2774" s="94"/>
      <c r="H2774" s="94"/>
      <c r="I2774" s="94"/>
      <c r="J2774" s="94"/>
      <c r="K2774" s="94"/>
      <c r="L2774" s="97"/>
    </row>
    <row r="2775" ht="12.75" customHeight="1">
      <c r="C2775" s="94"/>
      <c r="E2775" s="94"/>
      <c r="F2775" s="94"/>
      <c r="G2775" s="94"/>
      <c r="H2775" s="94"/>
      <c r="I2775" s="94"/>
      <c r="J2775" s="94"/>
      <c r="K2775" s="94"/>
      <c r="L2775" s="97"/>
    </row>
    <row r="2776" ht="12.75" customHeight="1">
      <c r="C2776" s="94"/>
      <c r="E2776" s="94"/>
      <c r="F2776" s="94"/>
      <c r="G2776" s="94"/>
      <c r="H2776" s="94"/>
      <c r="I2776" s="94"/>
      <c r="J2776" s="94"/>
      <c r="K2776" s="94"/>
      <c r="L2776" s="97"/>
    </row>
    <row r="2777" ht="12.75" customHeight="1">
      <c r="C2777" s="94"/>
      <c r="E2777" s="94"/>
      <c r="F2777" s="94"/>
      <c r="G2777" s="94"/>
      <c r="H2777" s="94"/>
      <c r="I2777" s="94"/>
      <c r="J2777" s="94"/>
      <c r="K2777" s="94"/>
      <c r="L2777" s="97"/>
    </row>
    <row r="2778" ht="12.75" customHeight="1">
      <c r="C2778" s="94"/>
      <c r="E2778" s="94"/>
      <c r="F2778" s="94"/>
      <c r="G2778" s="94"/>
      <c r="H2778" s="94"/>
      <c r="I2778" s="94"/>
      <c r="J2778" s="94"/>
      <c r="K2778" s="94"/>
      <c r="L2778" s="97"/>
    </row>
    <row r="2779" ht="12.75" customHeight="1">
      <c r="C2779" s="94"/>
      <c r="E2779" s="94"/>
      <c r="F2779" s="94"/>
      <c r="G2779" s="94"/>
      <c r="H2779" s="94"/>
      <c r="I2779" s="94"/>
      <c r="J2779" s="94"/>
      <c r="K2779" s="94"/>
      <c r="L2779" s="97"/>
    </row>
    <row r="2780" ht="12.75" customHeight="1">
      <c r="C2780" s="94"/>
      <c r="E2780" s="94"/>
      <c r="F2780" s="94"/>
      <c r="G2780" s="94"/>
      <c r="H2780" s="94"/>
      <c r="I2780" s="94"/>
      <c r="J2780" s="94"/>
      <c r="K2780" s="94"/>
      <c r="L2780" s="97"/>
    </row>
    <row r="2781" ht="12.75" customHeight="1">
      <c r="C2781" s="94"/>
      <c r="E2781" s="94"/>
      <c r="F2781" s="94"/>
      <c r="G2781" s="94"/>
      <c r="H2781" s="94"/>
      <c r="I2781" s="94"/>
      <c r="J2781" s="94"/>
      <c r="K2781" s="94"/>
      <c r="L2781" s="97"/>
    </row>
    <row r="2782" ht="12.75" customHeight="1">
      <c r="C2782" s="94"/>
      <c r="E2782" s="94"/>
      <c r="F2782" s="94"/>
      <c r="G2782" s="94"/>
      <c r="H2782" s="94"/>
      <c r="I2782" s="94"/>
      <c r="J2782" s="94"/>
      <c r="K2782" s="94"/>
      <c r="L2782" s="97"/>
    </row>
    <row r="2783" ht="12.75" customHeight="1">
      <c r="C2783" s="94"/>
      <c r="E2783" s="94"/>
      <c r="F2783" s="94"/>
      <c r="G2783" s="94"/>
      <c r="H2783" s="94"/>
      <c r="I2783" s="94"/>
      <c r="J2783" s="94"/>
      <c r="K2783" s="94"/>
      <c r="L2783" s="97"/>
    </row>
    <row r="2784" ht="12.75" customHeight="1">
      <c r="C2784" s="94"/>
      <c r="E2784" s="94"/>
      <c r="F2784" s="94"/>
      <c r="G2784" s="94"/>
      <c r="H2784" s="94"/>
      <c r="I2784" s="94"/>
      <c r="J2784" s="94"/>
      <c r="K2784" s="94"/>
      <c r="L2784" s="97"/>
    </row>
    <row r="2785" ht="12.75" customHeight="1">
      <c r="C2785" s="94"/>
      <c r="E2785" s="94"/>
      <c r="F2785" s="94"/>
      <c r="G2785" s="94"/>
      <c r="H2785" s="94"/>
      <c r="I2785" s="94"/>
      <c r="J2785" s="94"/>
      <c r="K2785" s="94"/>
      <c r="L2785" s="97"/>
    </row>
    <row r="2786" ht="12.75" customHeight="1">
      <c r="C2786" s="94"/>
      <c r="E2786" s="94"/>
      <c r="F2786" s="94"/>
      <c r="G2786" s="94"/>
      <c r="H2786" s="94"/>
      <c r="I2786" s="94"/>
      <c r="J2786" s="94"/>
      <c r="K2786" s="94"/>
      <c r="L2786" s="97"/>
    </row>
    <row r="2787" ht="12.75" customHeight="1">
      <c r="C2787" s="94"/>
      <c r="E2787" s="94"/>
      <c r="F2787" s="94"/>
      <c r="G2787" s="94"/>
      <c r="H2787" s="94"/>
      <c r="I2787" s="94"/>
      <c r="J2787" s="94"/>
      <c r="K2787" s="94"/>
      <c r="L2787" s="97"/>
    </row>
    <row r="2788" ht="12.75" customHeight="1">
      <c r="C2788" s="94"/>
      <c r="E2788" s="94"/>
      <c r="F2788" s="94"/>
      <c r="G2788" s="94"/>
      <c r="H2788" s="94"/>
      <c r="I2788" s="94"/>
      <c r="J2788" s="94"/>
      <c r="K2788" s="94"/>
      <c r="L2788" s="97"/>
    </row>
    <row r="2789" ht="12.75" customHeight="1">
      <c r="C2789" s="94"/>
      <c r="E2789" s="94"/>
      <c r="F2789" s="94"/>
      <c r="G2789" s="94"/>
      <c r="H2789" s="94"/>
      <c r="I2789" s="94"/>
      <c r="J2789" s="94"/>
      <c r="K2789" s="94"/>
      <c r="L2789" s="97"/>
    </row>
    <row r="2790" ht="12.75" customHeight="1">
      <c r="C2790" s="94"/>
      <c r="E2790" s="94"/>
      <c r="F2790" s="94"/>
      <c r="G2790" s="94"/>
      <c r="H2790" s="94"/>
      <c r="I2790" s="94"/>
      <c r="J2790" s="94"/>
      <c r="K2790" s="94"/>
      <c r="L2790" s="97"/>
    </row>
    <row r="2791" ht="12.75" customHeight="1">
      <c r="C2791" s="94"/>
      <c r="E2791" s="94"/>
      <c r="F2791" s="94"/>
      <c r="G2791" s="94"/>
      <c r="H2791" s="94"/>
      <c r="I2791" s="94"/>
      <c r="J2791" s="94"/>
      <c r="K2791" s="94"/>
      <c r="L2791" s="97"/>
    </row>
    <row r="2792" ht="12.75" customHeight="1">
      <c r="C2792" s="94"/>
      <c r="E2792" s="94"/>
      <c r="F2792" s="94"/>
      <c r="G2792" s="94"/>
      <c r="H2792" s="94"/>
      <c r="I2792" s="94"/>
      <c r="J2792" s="94"/>
      <c r="K2792" s="94"/>
      <c r="L2792" s="97"/>
    </row>
    <row r="2793" ht="12.75" customHeight="1">
      <c r="C2793" s="94"/>
      <c r="E2793" s="94"/>
      <c r="F2793" s="94"/>
      <c r="G2793" s="94"/>
      <c r="H2793" s="94"/>
      <c r="I2793" s="94"/>
      <c r="J2793" s="94"/>
      <c r="K2793" s="94"/>
      <c r="L2793" s="97"/>
    </row>
    <row r="2794" ht="12.75" customHeight="1">
      <c r="C2794" s="94"/>
      <c r="E2794" s="94"/>
      <c r="F2794" s="94"/>
      <c r="G2794" s="94"/>
      <c r="H2794" s="94"/>
      <c r="I2794" s="94"/>
      <c r="J2794" s="94"/>
      <c r="K2794" s="94"/>
      <c r="L2794" s="97"/>
    </row>
    <row r="2795" ht="12.75" customHeight="1">
      <c r="C2795" s="94"/>
      <c r="E2795" s="94"/>
      <c r="F2795" s="94"/>
      <c r="G2795" s="94"/>
      <c r="H2795" s="94"/>
      <c r="I2795" s="94"/>
      <c r="J2795" s="94"/>
      <c r="K2795" s="94"/>
      <c r="L2795" s="97"/>
    </row>
    <row r="2796" ht="12.75" customHeight="1">
      <c r="C2796" s="94"/>
      <c r="E2796" s="94"/>
      <c r="F2796" s="94"/>
      <c r="G2796" s="94"/>
      <c r="H2796" s="94"/>
      <c r="I2796" s="94"/>
      <c r="J2796" s="94"/>
      <c r="K2796" s="94"/>
      <c r="L2796" s="97"/>
    </row>
    <row r="2797" ht="12.75" customHeight="1">
      <c r="C2797" s="94"/>
      <c r="E2797" s="94"/>
      <c r="F2797" s="94"/>
      <c r="G2797" s="94"/>
      <c r="H2797" s="94"/>
      <c r="I2797" s="94"/>
      <c r="J2797" s="94"/>
      <c r="K2797" s="94"/>
      <c r="L2797" s="97"/>
    </row>
    <row r="2798" ht="12.75" customHeight="1">
      <c r="C2798" s="94"/>
      <c r="E2798" s="94"/>
      <c r="F2798" s="94"/>
      <c r="G2798" s="94"/>
      <c r="H2798" s="94"/>
      <c r="I2798" s="94"/>
      <c r="J2798" s="94"/>
      <c r="K2798" s="94"/>
      <c r="L2798" s="97"/>
    </row>
    <row r="2799" ht="12.75" customHeight="1">
      <c r="C2799" s="94"/>
      <c r="E2799" s="94"/>
      <c r="F2799" s="94"/>
      <c r="G2799" s="94"/>
      <c r="H2799" s="94"/>
      <c r="I2799" s="94"/>
      <c r="J2799" s="94"/>
      <c r="K2799" s="94"/>
      <c r="L2799" s="97"/>
    </row>
    <row r="2800" ht="12.75" customHeight="1">
      <c r="C2800" s="94"/>
      <c r="E2800" s="94"/>
      <c r="F2800" s="94"/>
      <c r="G2800" s="94"/>
      <c r="H2800" s="94"/>
      <c r="I2800" s="94"/>
      <c r="J2800" s="94"/>
      <c r="K2800" s="94"/>
      <c r="L2800" s="97"/>
    </row>
    <row r="2801" ht="12.75" customHeight="1">
      <c r="C2801" s="94"/>
      <c r="E2801" s="94"/>
      <c r="F2801" s="94"/>
      <c r="G2801" s="94"/>
      <c r="H2801" s="94"/>
      <c r="I2801" s="94"/>
      <c r="J2801" s="94"/>
      <c r="K2801" s="94"/>
      <c r="L2801" s="97"/>
    </row>
    <row r="2802" ht="12.75" customHeight="1">
      <c r="C2802" s="94"/>
      <c r="E2802" s="94"/>
      <c r="F2802" s="94"/>
      <c r="G2802" s="94"/>
      <c r="H2802" s="94"/>
      <c r="I2802" s="94"/>
      <c r="J2802" s="94"/>
      <c r="K2802" s="94"/>
      <c r="L2802" s="97"/>
    </row>
    <row r="2803" ht="12.75" customHeight="1">
      <c r="C2803" s="94"/>
      <c r="E2803" s="94"/>
      <c r="F2803" s="94"/>
      <c r="G2803" s="94"/>
      <c r="H2803" s="94"/>
      <c r="I2803" s="94"/>
      <c r="J2803" s="94"/>
      <c r="K2803" s="94"/>
      <c r="L2803" s="97"/>
    </row>
    <row r="2804" ht="12.75" customHeight="1">
      <c r="C2804" s="94"/>
      <c r="E2804" s="94"/>
      <c r="F2804" s="94"/>
      <c r="G2804" s="94"/>
      <c r="H2804" s="94"/>
      <c r="I2804" s="94"/>
      <c r="J2804" s="94"/>
      <c r="K2804" s="94"/>
      <c r="L2804" s="97"/>
    </row>
    <row r="2805" ht="12.75" customHeight="1">
      <c r="C2805" s="94"/>
      <c r="E2805" s="94"/>
      <c r="F2805" s="94"/>
      <c r="G2805" s="94"/>
      <c r="H2805" s="94"/>
      <c r="I2805" s="94"/>
      <c r="J2805" s="94"/>
      <c r="K2805" s="94"/>
      <c r="L2805" s="97"/>
    </row>
    <row r="2806" ht="12.75" customHeight="1">
      <c r="C2806" s="94"/>
      <c r="E2806" s="94"/>
      <c r="F2806" s="94"/>
      <c r="G2806" s="94"/>
      <c r="H2806" s="94"/>
      <c r="I2806" s="94"/>
      <c r="J2806" s="94"/>
      <c r="K2806" s="94"/>
      <c r="L2806" s="97"/>
    </row>
    <row r="2807" ht="12.75" customHeight="1">
      <c r="C2807" s="94"/>
      <c r="E2807" s="94"/>
      <c r="F2807" s="94"/>
      <c r="G2807" s="94"/>
      <c r="H2807" s="94"/>
      <c r="I2807" s="94"/>
      <c r="J2807" s="94"/>
      <c r="K2807" s="94"/>
      <c r="L2807" s="97"/>
    </row>
    <row r="2808" ht="12.75" customHeight="1">
      <c r="C2808" s="94"/>
      <c r="E2808" s="94"/>
      <c r="F2808" s="94"/>
      <c r="G2808" s="94"/>
      <c r="H2808" s="94"/>
      <c r="I2808" s="94"/>
      <c r="J2808" s="94"/>
      <c r="K2808" s="94"/>
      <c r="L2808" s="97"/>
    </row>
    <row r="2809" ht="12.75" customHeight="1">
      <c r="C2809" s="94"/>
      <c r="E2809" s="94"/>
      <c r="F2809" s="94"/>
      <c r="G2809" s="94"/>
      <c r="H2809" s="94"/>
      <c r="I2809" s="94"/>
      <c r="J2809" s="94"/>
      <c r="K2809" s="94"/>
      <c r="L2809" s="97"/>
    </row>
    <row r="2810" ht="12.75" customHeight="1">
      <c r="C2810" s="94"/>
      <c r="E2810" s="94"/>
      <c r="F2810" s="94"/>
      <c r="G2810" s="94"/>
      <c r="H2810" s="94"/>
      <c r="I2810" s="94"/>
      <c r="J2810" s="94"/>
      <c r="K2810" s="94"/>
      <c r="L2810" s="97"/>
    </row>
    <row r="2811" ht="12.75" customHeight="1">
      <c r="C2811" s="94"/>
      <c r="E2811" s="94"/>
      <c r="F2811" s="94"/>
      <c r="G2811" s="94"/>
      <c r="H2811" s="94"/>
      <c r="I2811" s="94"/>
      <c r="J2811" s="94"/>
      <c r="K2811" s="94"/>
      <c r="L2811" s="97"/>
    </row>
    <row r="2812" ht="12.75" customHeight="1">
      <c r="C2812" s="94"/>
      <c r="E2812" s="94"/>
      <c r="F2812" s="94"/>
      <c r="G2812" s="94"/>
      <c r="H2812" s="94"/>
      <c r="I2812" s="94"/>
      <c r="J2812" s="94"/>
      <c r="K2812" s="94"/>
      <c r="L2812" s="97"/>
    </row>
    <row r="2813" ht="12.75" customHeight="1">
      <c r="C2813" s="94"/>
      <c r="E2813" s="94"/>
      <c r="F2813" s="94"/>
      <c r="G2813" s="94"/>
      <c r="H2813" s="94"/>
      <c r="I2813" s="94"/>
      <c r="J2813" s="94"/>
      <c r="K2813" s="94"/>
      <c r="L2813" s="97"/>
    </row>
    <row r="2814" ht="12.75" customHeight="1">
      <c r="C2814" s="94"/>
      <c r="E2814" s="94"/>
      <c r="F2814" s="94"/>
      <c r="G2814" s="94"/>
      <c r="H2814" s="94"/>
      <c r="I2814" s="94"/>
      <c r="J2814" s="94"/>
      <c r="K2814" s="94"/>
      <c r="L2814" s="97"/>
    </row>
    <row r="2815" ht="12.75" customHeight="1">
      <c r="C2815" s="94"/>
      <c r="E2815" s="94"/>
      <c r="F2815" s="94"/>
      <c r="G2815" s="94"/>
      <c r="H2815" s="94"/>
      <c r="I2815" s="94"/>
      <c r="J2815" s="94"/>
      <c r="K2815" s="94"/>
      <c r="L2815" s="97"/>
    </row>
    <row r="2816" ht="12.75" customHeight="1">
      <c r="C2816" s="94"/>
      <c r="E2816" s="94"/>
      <c r="F2816" s="94"/>
      <c r="G2816" s="94"/>
      <c r="H2816" s="94"/>
      <c r="I2816" s="94"/>
      <c r="J2816" s="94"/>
      <c r="K2816" s="94"/>
      <c r="L2816" s="97"/>
    </row>
    <row r="2817" ht="12.75" customHeight="1">
      <c r="C2817" s="94"/>
      <c r="E2817" s="94"/>
      <c r="F2817" s="94"/>
      <c r="G2817" s="94"/>
      <c r="H2817" s="94"/>
      <c r="I2817" s="94"/>
      <c r="J2817" s="94"/>
      <c r="K2817" s="94"/>
      <c r="L2817" s="97"/>
    </row>
    <row r="2818" ht="12.75" customHeight="1">
      <c r="C2818" s="94"/>
      <c r="E2818" s="94"/>
      <c r="F2818" s="94"/>
      <c r="G2818" s="94"/>
      <c r="H2818" s="94"/>
      <c r="I2818" s="94"/>
      <c r="J2818" s="94"/>
      <c r="K2818" s="94"/>
      <c r="L2818" s="97"/>
    </row>
    <row r="2819" ht="12.75" customHeight="1">
      <c r="C2819" s="94"/>
      <c r="E2819" s="94"/>
      <c r="F2819" s="94"/>
      <c r="G2819" s="94"/>
      <c r="H2819" s="94"/>
      <c r="I2819" s="94"/>
      <c r="J2819" s="94"/>
      <c r="K2819" s="94"/>
      <c r="L2819" s="97"/>
    </row>
    <row r="2820" ht="12.75" customHeight="1">
      <c r="C2820" s="94"/>
      <c r="E2820" s="94"/>
      <c r="F2820" s="94"/>
      <c r="G2820" s="94"/>
      <c r="H2820" s="94"/>
      <c r="I2820" s="94"/>
      <c r="J2820" s="94"/>
      <c r="K2820" s="94"/>
      <c r="L2820" s="97"/>
    </row>
    <row r="2821" ht="12.75" customHeight="1">
      <c r="C2821" s="94"/>
      <c r="E2821" s="94"/>
      <c r="F2821" s="94"/>
      <c r="G2821" s="94"/>
      <c r="H2821" s="94"/>
      <c r="I2821" s="94"/>
      <c r="J2821" s="94"/>
      <c r="K2821" s="94"/>
      <c r="L2821" s="97"/>
    </row>
    <row r="2822" ht="12.75" customHeight="1">
      <c r="C2822" s="94"/>
      <c r="E2822" s="94"/>
      <c r="F2822" s="94"/>
      <c r="G2822" s="94"/>
      <c r="H2822" s="94"/>
      <c r="I2822" s="94"/>
      <c r="J2822" s="94"/>
      <c r="K2822" s="94"/>
      <c r="L2822" s="97"/>
    </row>
    <row r="2823" ht="12.75" customHeight="1">
      <c r="C2823" s="94"/>
      <c r="E2823" s="94"/>
      <c r="F2823" s="94"/>
      <c r="G2823" s="94"/>
      <c r="H2823" s="94"/>
      <c r="I2823" s="94"/>
      <c r="J2823" s="94"/>
      <c r="K2823" s="94"/>
      <c r="L2823" s="97"/>
    </row>
    <row r="2824" ht="12.75" customHeight="1">
      <c r="C2824" s="94"/>
      <c r="E2824" s="94"/>
      <c r="F2824" s="94"/>
      <c r="G2824" s="94"/>
      <c r="H2824" s="94"/>
      <c r="I2824" s="94"/>
      <c r="J2824" s="94"/>
      <c r="K2824" s="94"/>
      <c r="L2824" s="97"/>
    </row>
    <row r="2825" ht="12.75" customHeight="1">
      <c r="C2825" s="94"/>
      <c r="E2825" s="94"/>
      <c r="F2825" s="94"/>
      <c r="G2825" s="94"/>
      <c r="H2825" s="94"/>
      <c r="I2825" s="94"/>
      <c r="J2825" s="94"/>
      <c r="K2825" s="94"/>
      <c r="L2825" s="97"/>
    </row>
    <row r="2826" ht="12.75" customHeight="1">
      <c r="C2826" s="94"/>
      <c r="E2826" s="94"/>
      <c r="F2826" s="94"/>
      <c r="G2826" s="94"/>
      <c r="H2826" s="94"/>
      <c r="I2826" s="94"/>
      <c r="J2826" s="94"/>
      <c r="K2826" s="94"/>
      <c r="L2826" s="97"/>
    </row>
    <row r="2827" ht="12.75" customHeight="1">
      <c r="C2827" s="94"/>
      <c r="E2827" s="94"/>
      <c r="F2827" s="94"/>
      <c r="G2827" s="94"/>
      <c r="H2827" s="94"/>
      <c r="I2827" s="94"/>
      <c r="J2827" s="94"/>
      <c r="K2827" s="94"/>
      <c r="L2827" s="97"/>
    </row>
    <row r="2828" ht="12.75" customHeight="1">
      <c r="C2828" s="94"/>
      <c r="E2828" s="94"/>
      <c r="F2828" s="94"/>
      <c r="G2828" s="94"/>
      <c r="H2828" s="94"/>
      <c r="I2828" s="94"/>
      <c r="J2828" s="94"/>
      <c r="K2828" s="94"/>
      <c r="L2828" s="97"/>
    </row>
    <row r="2829" ht="12.75" customHeight="1">
      <c r="C2829" s="94"/>
      <c r="E2829" s="94"/>
      <c r="F2829" s="94"/>
      <c r="G2829" s="94"/>
      <c r="H2829" s="94"/>
      <c r="I2829" s="94"/>
      <c r="J2829" s="94"/>
      <c r="K2829" s="94"/>
      <c r="L2829" s="97"/>
    </row>
    <row r="2830" ht="12.75" customHeight="1">
      <c r="C2830" s="94"/>
      <c r="E2830" s="94"/>
      <c r="F2830" s="94"/>
      <c r="G2830" s="94"/>
      <c r="H2830" s="94"/>
      <c r="I2830" s="94"/>
      <c r="J2830" s="94"/>
      <c r="K2830" s="94"/>
      <c r="L2830" s="97"/>
    </row>
    <row r="2831" ht="12.75" customHeight="1">
      <c r="C2831" s="94"/>
      <c r="E2831" s="94"/>
      <c r="F2831" s="94"/>
      <c r="G2831" s="94"/>
      <c r="H2831" s="94"/>
      <c r="I2831" s="94"/>
      <c r="J2831" s="94"/>
      <c r="K2831" s="94"/>
      <c r="L2831" s="97"/>
    </row>
    <row r="2832" ht="12.75" customHeight="1">
      <c r="C2832" s="94"/>
      <c r="E2832" s="94"/>
      <c r="F2832" s="94"/>
      <c r="G2832" s="94"/>
      <c r="H2832" s="94"/>
      <c r="I2832" s="94"/>
      <c r="J2832" s="94"/>
      <c r="K2832" s="94"/>
      <c r="L2832" s="97"/>
    </row>
    <row r="2833" ht="12.75" customHeight="1">
      <c r="C2833" s="94"/>
      <c r="E2833" s="94"/>
      <c r="F2833" s="94"/>
      <c r="G2833" s="94"/>
      <c r="H2833" s="94"/>
      <c r="I2833" s="94"/>
      <c r="J2833" s="94"/>
      <c r="K2833" s="94"/>
      <c r="L2833" s="97"/>
    </row>
    <row r="2834" ht="12.75" customHeight="1">
      <c r="C2834" s="94"/>
      <c r="E2834" s="94"/>
      <c r="F2834" s="94"/>
      <c r="G2834" s="94"/>
      <c r="H2834" s="94"/>
      <c r="I2834" s="94"/>
      <c r="J2834" s="94"/>
      <c r="K2834" s="94"/>
      <c r="L2834" s="97"/>
    </row>
    <row r="2835" ht="12.75" customHeight="1">
      <c r="C2835" s="94"/>
      <c r="E2835" s="94"/>
      <c r="F2835" s="94"/>
      <c r="G2835" s="94"/>
      <c r="H2835" s="94"/>
      <c r="I2835" s="94"/>
      <c r="J2835" s="94"/>
      <c r="K2835" s="94"/>
      <c r="L2835" s="97"/>
    </row>
    <row r="2836" ht="12.75" customHeight="1">
      <c r="C2836" s="94"/>
      <c r="E2836" s="94"/>
      <c r="F2836" s="94"/>
      <c r="G2836" s="94"/>
      <c r="H2836" s="94"/>
      <c r="I2836" s="94"/>
      <c r="J2836" s="94"/>
      <c r="K2836" s="94"/>
      <c r="L2836" s="97"/>
    </row>
    <row r="2837" ht="12.75" customHeight="1">
      <c r="C2837" s="94"/>
      <c r="E2837" s="94"/>
      <c r="F2837" s="94"/>
      <c r="G2837" s="94"/>
      <c r="H2837" s="94"/>
      <c r="I2837" s="94"/>
      <c r="J2837" s="94"/>
      <c r="K2837" s="94"/>
      <c r="L2837" s="97"/>
    </row>
    <row r="2838" ht="12.75" customHeight="1">
      <c r="C2838" s="94"/>
      <c r="E2838" s="94"/>
      <c r="F2838" s="94"/>
      <c r="G2838" s="94"/>
      <c r="H2838" s="94"/>
      <c r="I2838" s="94"/>
      <c r="J2838" s="94"/>
      <c r="K2838" s="94"/>
      <c r="L2838" s="97"/>
    </row>
    <row r="2839" ht="12.75" customHeight="1">
      <c r="C2839" s="94"/>
      <c r="E2839" s="94"/>
      <c r="F2839" s="94"/>
      <c r="G2839" s="94"/>
      <c r="H2839" s="94"/>
      <c r="I2839" s="94"/>
      <c r="J2839" s="94"/>
      <c r="K2839" s="94"/>
      <c r="L2839" s="97"/>
    </row>
    <row r="2840" ht="12.75" customHeight="1">
      <c r="C2840" s="94"/>
      <c r="E2840" s="94"/>
      <c r="F2840" s="94"/>
      <c r="G2840" s="94"/>
      <c r="H2840" s="94"/>
      <c r="I2840" s="94"/>
      <c r="J2840" s="94"/>
      <c r="K2840" s="94"/>
      <c r="L2840" s="97"/>
    </row>
    <row r="2841" ht="12.75" customHeight="1">
      <c r="C2841" s="94"/>
      <c r="E2841" s="94"/>
      <c r="F2841" s="94"/>
      <c r="G2841" s="94"/>
      <c r="H2841" s="94"/>
      <c r="I2841" s="94"/>
      <c r="J2841" s="94"/>
      <c r="K2841" s="94"/>
      <c r="L2841" s="97"/>
    </row>
    <row r="2842" ht="12.75" customHeight="1">
      <c r="C2842" s="94"/>
      <c r="E2842" s="94"/>
      <c r="F2842" s="94"/>
      <c r="G2842" s="94"/>
      <c r="H2842" s="94"/>
      <c r="I2842" s="94"/>
      <c r="J2842" s="94"/>
      <c r="K2842" s="94"/>
      <c r="L2842" s="97"/>
    </row>
    <row r="2843" ht="12.75" customHeight="1">
      <c r="C2843" s="94"/>
      <c r="E2843" s="94"/>
      <c r="F2843" s="94"/>
      <c r="G2843" s="94"/>
      <c r="H2843" s="94"/>
      <c r="I2843" s="94"/>
      <c r="J2843" s="94"/>
      <c r="K2843" s="94"/>
      <c r="L2843" s="97"/>
    </row>
    <row r="2844" ht="12.75" customHeight="1">
      <c r="C2844" s="94"/>
      <c r="E2844" s="94"/>
      <c r="F2844" s="94"/>
      <c r="G2844" s="94"/>
      <c r="H2844" s="94"/>
      <c r="I2844" s="94"/>
      <c r="J2844" s="94"/>
      <c r="K2844" s="94"/>
      <c r="L2844" s="97"/>
    </row>
    <row r="2845" ht="12.75" customHeight="1">
      <c r="C2845" s="94"/>
      <c r="E2845" s="94"/>
      <c r="F2845" s="94"/>
      <c r="G2845" s="94"/>
      <c r="H2845" s="94"/>
      <c r="I2845" s="94"/>
      <c r="J2845" s="94"/>
      <c r="K2845" s="94"/>
      <c r="L2845" s="97"/>
    </row>
    <row r="2846" ht="12.75" customHeight="1">
      <c r="C2846" s="94"/>
      <c r="E2846" s="94"/>
      <c r="F2846" s="94"/>
      <c r="G2846" s="94"/>
      <c r="H2846" s="94"/>
      <c r="I2846" s="94"/>
      <c r="J2846" s="94"/>
      <c r="K2846" s="94"/>
      <c r="L2846" s="97"/>
    </row>
    <row r="2847" ht="12.75" customHeight="1">
      <c r="C2847" s="94"/>
      <c r="E2847" s="94"/>
      <c r="F2847" s="94"/>
      <c r="G2847" s="94"/>
      <c r="H2847" s="94"/>
      <c r="I2847" s="94"/>
      <c r="J2847" s="94"/>
      <c r="K2847" s="94"/>
      <c r="L2847" s="97"/>
    </row>
    <row r="2848" ht="12.75" customHeight="1">
      <c r="C2848" s="94"/>
      <c r="E2848" s="94"/>
      <c r="F2848" s="94"/>
      <c r="G2848" s="94"/>
      <c r="H2848" s="94"/>
      <c r="I2848" s="94"/>
      <c r="J2848" s="94"/>
      <c r="K2848" s="94"/>
      <c r="L2848" s="97"/>
    </row>
    <row r="2849" ht="12.75" customHeight="1">
      <c r="C2849" s="94"/>
      <c r="E2849" s="94"/>
      <c r="F2849" s="94"/>
      <c r="G2849" s="94"/>
      <c r="H2849" s="94"/>
      <c r="I2849" s="94"/>
      <c r="J2849" s="94"/>
      <c r="K2849" s="94"/>
      <c r="L2849" s="97"/>
    </row>
    <row r="2850" ht="12.75" customHeight="1">
      <c r="C2850" s="94"/>
      <c r="E2850" s="94"/>
      <c r="F2850" s="94"/>
      <c r="G2850" s="94"/>
      <c r="H2850" s="94"/>
      <c r="I2850" s="94"/>
      <c r="J2850" s="94"/>
      <c r="K2850" s="94"/>
      <c r="L2850" s="97"/>
    </row>
    <row r="2851" ht="12.75" customHeight="1">
      <c r="C2851" s="94"/>
      <c r="E2851" s="94"/>
      <c r="F2851" s="94"/>
      <c r="G2851" s="94"/>
      <c r="H2851" s="94"/>
      <c r="I2851" s="94"/>
      <c r="J2851" s="94"/>
      <c r="K2851" s="94"/>
      <c r="L2851" s="97"/>
    </row>
    <row r="2852" ht="12.75" customHeight="1">
      <c r="C2852" s="94"/>
      <c r="E2852" s="94"/>
      <c r="F2852" s="94"/>
      <c r="G2852" s="94"/>
      <c r="H2852" s="94"/>
      <c r="I2852" s="94"/>
      <c r="J2852" s="94"/>
      <c r="K2852" s="94"/>
      <c r="L2852" s="97"/>
    </row>
    <row r="2853" ht="12.75" customHeight="1">
      <c r="C2853" s="94"/>
      <c r="E2853" s="94"/>
      <c r="F2853" s="94"/>
      <c r="G2853" s="94"/>
      <c r="H2853" s="94"/>
      <c r="I2853" s="94"/>
      <c r="J2853" s="94"/>
      <c r="K2853" s="94"/>
      <c r="L2853" s="97"/>
    </row>
    <row r="2854" ht="12.75" customHeight="1">
      <c r="C2854" s="94"/>
      <c r="E2854" s="94"/>
      <c r="F2854" s="94"/>
      <c r="G2854" s="94"/>
      <c r="H2854" s="94"/>
      <c r="I2854" s="94"/>
      <c r="J2854" s="94"/>
      <c r="K2854" s="94"/>
      <c r="L2854" s="97"/>
    </row>
    <row r="2855" ht="12.75" customHeight="1">
      <c r="C2855" s="94"/>
      <c r="E2855" s="94"/>
      <c r="F2855" s="94"/>
      <c r="G2855" s="94"/>
      <c r="H2855" s="94"/>
      <c r="I2855" s="94"/>
      <c r="J2855" s="94"/>
      <c r="K2855" s="94"/>
      <c r="L2855" s="97"/>
    </row>
    <row r="2856" ht="12.75" customHeight="1">
      <c r="C2856" s="94"/>
      <c r="E2856" s="94"/>
      <c r="F2856" s="94"/>
      <c r="G2856" s="94"/>
      <c r="H2856" s="94"/>
      <c r="I2856" s="94"/>
      <c r="J2856" s="94"/>
      <c r="K2856" s="94"/>
      <c r="L2856" s="97"/>
    </row>
    <row r="2857" ht="12.75" customHeight="1">
      <c r="C2857" s="94"/>
      <c r="E2857" s="94"/>
      <c r="F2857" s="94"/>
      <c r="G2857" s="94"/>
      <c r="H2857" s="94"/>
      <c r="I2857" s="94"/>
      <c r="J2857" s="94"/>
      <c r="K2857" s="94"/>
      <c r="L2857" s="97"/>
    </row>
    <row r="2858" ht="12.75" customHeight="1">
      <c r="C2858" s="94"/>
      <c r="E2858" s="94"/>
      <c r="F2858" s="94"/>
      <c r="G2858" s="94"/>
      <c r="H2858" s="94"/>
      <c r="I2858" s="94"/>
      <c r="J2858" s="94"/>
      <c r="K2858" s="94"/>
      <c r="L2858" s="97"/>
    </row>
    <row r="2859" ht="12.75" customHeight="1">
      <c r="C2859" s="94"/>
      <c r="E2859" s="94"/>
      <c r="F2859" s="94"/>
      <c r="G2859" s="94"/>
      <c r="H2859" s="94"/>
      <c r="I2859" s="94"/>
      <c r="J2859" s="94"/>
      <c r="K2859" s="94"/>
      <c r="L2859" s="97"/>
    </row>
    <row r="2860" ht="12.75" customHeight="1">
      <c r="C2860" s="94"/>
      <c r="E2860" s="94"/>
      <c r="F2860" s="94"/>
      <c r="G2860" s="94"/>
      <c r="H2860" s="94"/>
      <c r="I2860" s="94"/>
      <c r="J2860" s="94"/>
      <c r="K2860" s="94"/>
      <c r="L2860" s="97"/>
    </row>
    <row r="2861" ht="12.75" customHeight="1">
      <c r="C2861" s="94"/>
      <c r="E2861" s="94"/>
      <c r="F2861" s="94"/>
      <c r="G2861" s="94"/>
      <c r="H2861" s="94"/>
      <c r="I2861" s="94"/>
      <c r="J2861" s="94"/>
      <c r="K2861" s="94"/>
      <c r="L2861" s="97"/>
    </row>
    <row r="2862" ht="12.75" customHeight="1">
      <c r="C2862" s="94"/>
      <c r="E2862" s="94"/>
      <c r="F2862" s="94"/>
      <c r="G2862" s="94"/>
      <c r="H2862" s="94"/>
      <c r="I2862" s="94"/>
      <c r="J2862" s="94"/>
      <c r="K2862" s="94"/>
      <c r="L2862" s="97"/>
    </row>
    <row r="2863" ht="12.75" customHeight="1">
      <c r="C2863" s="94"/>
      <c r="E2863" s="94"/>
      <c r="F2863" s="94"/>
      <c r="G2863" s="94"/>
      <c r="H2863" s="94"/>
      <c r="I2863" s="94"/>
      <c r="J2863" s="94"/>
      <c r="K2863" s="94"/>
      <c r="L2863" s="97"/>
    </row>
    <row r="2864" ht="12.75" customHeight="1">
      <c r="C2864" s="94"/>
      <c r="E2864" s="94"/>
      <c r="F2864" s="94"/>
      <c r="G2864" s="94"/>
      <c r="H2864" s="94"/>
      <c r="I2864" s="94"/>
      <c r="J2864" s="94"/>
      <c r="K2864" s="94"/>
      <c r="L2864" s="97"/>
    </row>
    <row r="2865" ht="12.75" customHeight="1">
      <c r="C2865" s="94"/>
      <c r="E2865" s="94"/>
      <c r="F2865" s="94"/>
      <c r="G2865" s="94"/>
      <c r="H2865" s="94"/>
      <c r="I2865" s="94"/>
      <c r="J2865" s="94"/>
      <c r="K2865" s="94"/>
      <c r="L2865" s="97"/>
    </row>
    <row r="2866" ht="12.75" customHeight="1">
      <c r="C2866" s="94"/>
      <c r="E2866" s="94"/>
      <c r="F2866" s="94"/>
      <c r="G2866" s="94"/>
      <c r="H2866" s="94"/>
      <c r="I2866" s="94"/>
      <c r="J2866" s="94"/>
      <c r="K2866" s="94"/>
      <c r="L2866" s="97"/>
    </row>
    <row r="2867" ht="12.75" customHeight="1">
      <c r="C2867" s="94"/>
      <c r="E2867" s="94"/>
      <c r="F2867" s="94"/>
      <c r="G2867" s="94"/>
      <c r="H2867" s="94"/>
      <c r="I2867" s="94"/>
      <c r="J2867" s="94"/>
      <c r="K2867" s="94"/>
      <c r="L2867" s="97"/>
    </row>
    <row r="2868" ht="12.75" customHeight="1">
      <c r="C2868" s="94"/>
      <c r="E2868" s="94"/>
      <c r="F2868" s="94"/>
      <c r="G2868" s="94"/>
      <c r="H2868" s="94"/>
      <c r="I2868" s="94"/>
      <c r="J2868" s="94"/>
      <c r="K2868" s="94"/>
      <c r="L2868" s="97"/>
    </row>
    <row r="2869" ht="12.75" customHeight="1">
      <c r="C2869" s="94"/>
      <c r="E2869" s="94"/>
      <c r="F2869" s="94"/>
      <c r="G2869" s="94"/>
      <c r="H2869" s="94"/>
      <c r="I2869" s="94"/>
      <c r="J2869" s="94"/>
      <c r="K2869" s="94"/>
      <c r="L2869" s="97"/>
    </row>
    <row r="2870" ht="12.75" customHeight="1">
      <c r="C2870" s="94"/>
      <c r="E2870" s="94"/>
      <c r="F2870" s="94"/>
      <c r="G2870" s="94"/>
      <c r="H2870" s="94"/>
      <c r="I2870" s="94"/>
      <c r="J2870" s="94"/>
      <c r="K2870" s="94"/>
      <c r="L2870" s="97"/>
    </row>
    <row r="2871" ht="12.75" customHeight="1">
      <c r="C2871" s="94"/>
      <c r="E2871" s="94"/>
      <c r="F2871" s="94"/>
      <c r="G2871" s="94"/>
      <c r="H2871" s="94"/>
      <c r="I2871" s="94"/>
      <c r="J2871" s="94"/>
      <c r="K2871" s="94"/>
      <c r="L2871" s="97"/>
    </row>
    <row r="2872" ht="12.75" customHeight="1">
      <c r="C2872" s="94"/>
      <c r="E2872" s="94"/>
      <c r="F2872" s="94"/>
      <c r="G2872" s="94"/>
      <c r="H2872" s="94"/>
      <c r="I2872" s="94"/>
      <c r="J2872" s="94"/>
      <c r="K2872" s="94"/>
      <c r="L2872" s="97"/>
    </row>
    <row r="2873" ht="12.75" customHeight="1">
      <c r="C2873" s="94"/>
      <c r="E2873" s="94"/>
      <c r="F2873" s="94"/>
      <c r="G2873" s="94"/>
      <c r="H2873" s="94"/>
      <c r="I2873" s="94"/>
      <c r="J2873" s="94"/>
      <c r="K2873" s="94"/>
      <c r="L2873" s="97"/>
    </row>
    <row r="2874" ht="12.75" customHeight="1">
      <c r="C2874" s="94"/>
      <c r="E2874" s="94"/>
      <c r="F2874" s="94"/>
      <c r="G2874" s="94"/>
      <c r="H2874" s="94"/>
      <c r="I2874" s="94"/>
      <c r="J2874" s="94"/>
      <c r="K2874" s="94"/>
      <c r="L2874" s="97"/>
    </row>
    <row r="2875" ht="12.75" customHeight="1">
      <c r="C2875" s="94"/>
      <c r="E2875" s="94"/>
      <c r="F2875" s="94"/>
      <c r="G2875" s="94"/>
      <c r="H2875" s="94"/>
      <c r="I2875" s="94"/>
      <c r="J2875" s="94"/>
      <c r="K2875" s="94"/>
      <c r="L2875" s="97"/>
    </row>
    <row r="2876" ht="12.75" customHeight="1">
      <c r="C2876" s="94"/>
      <c r="E2876" s="94"/>
      <c r="F2876" s="94"/>
      <c r="G2876" s="94"/>
      <c r="H2876" s="94"/>
      <c r="I2876" s="94"/>
      <c r="J2876" s="94"/>
      <c r="K2876" s="94"/>
      <c r="L2876" s="97"/>
    </row>
    <row r="2877" ht="12.75" customHeight="1">
      <c r="C2877" s="94"/>
      <c r="E2877" s="94"/>
      <c r="F2877" s="94"/>
      <c r="G2877" s="94"/>
      <c r="H2877" s="94"/>
      <c r="I2877" s="94"/>
      <c r="J2877" s="94"/>
      <c r="K2877" s="94"/>
      <c r="L2877" s="97"/>
    </row>
    <row r="2878" ht="12.75" customHeight="1">
      <c r="C2878" s="94"/>
      <c r="E2878" s="94"/>
      <c r="F2878" s="94"/>
      <c r="G2878" s="94"/>
      <c r="H2878" s="94"/>
      <c r="I2878" s="94"/>
      <c r="J2878" s="94"/>
      <c r="K2878" s="94"/>
      <c r="L2878" s="97"/>
    </row>
    <row r="2879" ht="12.75" customHeight="1">
      <c r="C2879" s="94"/>
      <c r="E2879" s="94"/>
      <c r="F2879" s="94"/>
      <c r="G2879" s="94"/>
      <c r="H2879" s="94"/>
      <c r="I2879" s="94"/>
      <c r="J2879" s="94"/>
      <c r="K2879" s="94"/>
      <c r="L2879" s="97"/>
    </row>
    <row r="2880" ht="12.75" customHeight="1">
      <c r="C2880" s="94"/>
      <c r="E2880" s="94"/>
      <c r="F2880" s="94"/>
      <c r="G2880" s="94"/>
      <c r="H2880" s="94"/>
      <c r="I2880" s="94"/>
      <c r="J2880" s="94"/>
      <c r="K2880" s="94"/>
      <c r="L2880" s="97"/>
    </row>
    <row r="2881" ht="12.75" customHeight="1">
      <c r="C2881" s="94"/>
      <c r="E2881" s="94"/>
      <c r="F2881" s="94"/>
      <c r="G2881" s="94"/>
      <c r="H2881" s="94"/>
      <c r="I2881" s="94"/>
      <c r="J2881" s="94"/>
      <c r="K2881" s="94"/>
      <c r="L2881" s="97"/>
    </row>
    <row r="2882" ht="12.75" customHeight="1">
      <c r="C2882" s="94"/>
      <c r="E2882" s="94"/>
      <c r="F2882" s="94"/>
      <c r="G2882" s="94"/>
      <c r="H2882" s="94"/>
      <c r="I2882" s="94"/>
      <c r="J2882" s="94"/>
      <c r="K2882" s="94"/>
      <c r="L2882" s="97"/>
    </row>
    <row r="2883" ht="12.75" customHeight="1">
      <c r="C2883" s="94"/>
      <c r="E2883" s="94"/>
      <c r="F2883" s="94"/>
      <c r="G2883" s="94"/>
      <c r="H2883" s="94"/>
      <c r="I2883" s="94"/>
      <c r="J2883" s="94"/>
      <c r="K2883" s="94"/>
      <c r="L2883" s="97"/>
    </row>
    <row r="2884" ht="12.75" customHeight="1">
      <c r="C2884" s="94"/>
      <c r="E2884" s="94"/>
      <c r="F2884" s="94"/>
      <c r="G2884" s="94"/>
      <c r="H2884" s="94"/>
      <c r="I2884" s="94"/>
      <c r="J2884" s="94"/>
      <c r="K2884" s="94"/>
      <c r="L2884" s="97"/>
    </row>
    <row r="2885" ht="12.75" customHeight="1">
      <c r="C2885" s="94"/>
      <c r="E2885" s="94"/>
      <c r="F2885" s="94"/>
      <c r="G2885" s="94"/>
      <c r="H2885" s="94"/>
      <c r="I2885" s="94"/>
      <c r="J2885" s="94"/>
      <c r="K2885" s="94"/>
      <c r="L2885" s="97"/>
    </row>
    <row r="2886" ht="12.75" customHeight="1">
      <c r="C2886" s="94"/>
      <c r="E2886" s="94"/>
      <c r="F2886" s="94"/>
      <c r="G2886" s="94"/>
      <c r="H2886" s="94"/>
      <c r="I2886" s="94"/>
      <c r="J2886" s="94"/>
      <c r="K2886" s="94"/>
      <c r="L2886" s="97"/>
    </row>
    <row r="2887" ht="12.75" customHeight="1">
      <c r="C2887" s="94"/>
      <c r="E2887" s="94"/>
      <c r="F2887" s="94"/>
      <c r="G2887" s="94"/>
      <c r="H2887" s="94"/>
      <c r="I2887" s="94"/>
      <c r="J2887" s="94"/>
      <c r="K2887" s="94"/>
      <c r="L2887" s="97"/>
    </row>
    <row r="2888" ht="12.75" customHeight="1">
      <c r="C2888" s="94"/>
      <c r="E2888" s="94"/>
      <c r="F2888" s="94"/>
      <c r="G2888" s="94"/>
      <c r="H2888" s="94"/>
      <c r="I2888" s="94"/>
      <c r="J2888" s="94"/>
      <c r="K2888" s="94"/>
      <c r="L2888" s="97"/>
    </row>
    <row r="2889" ht="12.75" customHeight="1">
      <c r="C2889" s="94"/>
      <c r="E2889" s="94"/>
      <c r="F2889" s="94"/>
      <c r="G2889" s="94"/>
      <c r="H2889" s="94"/>
      <c r="I2889" s="94"/>
      <c r="J2889" s="94"/>
      <c r="K2889" s="94"/>
      <c r="L2889" s="97"/>
    </row>
    <row r="2890" ht="12.75" customHeight="1">
      <c r="C2890" s="94"/>
      <c r="E2890" s="94"/>
      <c r="F2890" s="94"/>
      <c r="G2890" s="94"/>
      <c r="H2890" s="94"/>
      <c r="I2890" s="94"/>
      <c r="J2890" s="94"/>
      <c r="K2890" s="94"/>
      <c r="L2890" s="97"/>
    </row>
    <row r="2891" ht="12.75" customHeight="1">
      <c r="C2891" s="94"/>
      <c r="E2891" s="94"/>
      <c r="F2891" s="94"/>
      <c r="G2891" s="94"/>
      <c r="H2891" s="94"/>
      <c r="I2891" s="94"/>
      <c r="J2891" s="94"/>
      <c r="K2891" s="94"/>
      <c r="L2891" s="97"/>
    </row>
    <row r="2892" ht="12.75" customHeight="1">
      <c r="C2892" s="94"/>
      <c r="E2892" s="94"/>
      <c r="F2892" s="94"/>
      <c r="G2892" s="94"/>
      <c r="H2892" s="94"/>
      <c r="I2892" s="94"/>
      <c r="J2892" s="94"/>
      <c r="K2892" s="94"/>
      <c r="L2892" s="97"/>
    </row>
    <row r="2893" ht="12.75" customHeight="1">
      <c r="C2893" s="94"/>
      <c r="E2893" s="94"/>
      <c r="F2893" s="94"/>
      <c r="G2893" s="94"/>
      <c r="H2893" s="94"/>
      <c r="I2893" s="94"/>
      <c r="J2893" s="94"/>
      <c r="K2893" s="94"/>
      <c r="L2893" s="97"/>
    </row>
    <row r="2894" ht="12.75" customHeight="1">
      <c r="C2894" s="94"/>
      <c r="E2894" s="94"/>
      <c r="F2894" s="94"/>
      <c r="G2894" s="94"/>
      <c r="H2894" s="94"/>
      <c r="I2894" s="94"/>
      <c r="J2894" s="94"/>
      <c r="K2894" s="94"/>
      <c r="L2894" s="97"/>
    </row>
    <row r="2895" ht="12.75" customHeight="1">
      <c r="C2895" s="94"/>
      <c r="E2895" s="94"/>
      <c r="F2895" s="94"/>
      <c r="G2895" s="94"/>
      <c r="H2895" s="94"/>
      <c r="I2895" s="94"/>
      <c r="J2895" s="94"/>
      <c r="K2895" s="94"/>
      <c r="L2895" s="97"/>
    </row>
    <row r="2896" ht="12.75" customHeight="1">
      <c r="C2896" s="94"/>
      <c r="E2896" s="94"/>
      <c r="F2896" s="94"/>
      <c r="G2896" s="94"/>
      <c r="H2896" s="94"/>
      <c r="I2896" s="94"/>
      <c r="J2896" s="94"/>
      <c r="K2896" s="94"/>
      <c r="L2896" s="97"/>
    </row>
    <row r="2897" ht="12.75" customHeight="1">
      <c r="C2897" s="94"/>
      <c r="E2897" s="94"/>
      <c r="F2897" s="94"/>
      <c r="G2897" s="94"/>
      <c r="H2897" s="94"/>
      <c r="I2897" s="94"/>
      <c r="J2897" s="94"/>
      <c r="K2897" s="94"/>
      <c r="L2897" s="97"/>
    </row>
    <row r="2898" ht="12.75" customHeight="1">
      <c r="C2898" s="94"/>
      <c r="E2898" s="94"/>
      <c r="F2898" s="94"/>
      <c r="G2898" s="94"/>
      <c r="H2898" s="94"/>
      <c r="I2898" s="94"/>
      <c r="J2898" s="94"/>
      <c r="K2898" s="94"/>
      <c r="L2898" s="97"/>
    </row>
    <row r="2899" ht="12.75" customHeight="1">
      <c r="C2899" s="94"/>
      <c r="E2899" s="94"/>
      <c r="F2899" s="94"/>
      <c r="G2899" s="94"/>
      <c r="H2899" s="94"/>
      <c r="I2899" s="94"/>
      <c r="J2899" s="94"/>
      <c r="K2899" s="94"/>
      <c r="L2899" s="97"/>
    </row>
    <row r="2900" ht="12.75" customHeight="1">
      <c r="C2900" s="94"/>
      <c r="E2900" s="94"/>
      <c r="F2900" s="94"/>
      <c r="G2900" s="94"/>
      <c r="H2900" s="94"/>
      <c r="I2900" s="94"/>
      <c r="J2900" s="94"/>
      <c r="K2900" s="94"/>
      <c r="L2900" s="97"/>
    </row>
    <row r="2901" ht="12.75" customHeight="1">
      <c r="C2901" s="94"/>
      <c r="E2901" s="94"/>
      <c r="F2901" s="94"/>
      <c r="G2901" s="94"/>
      <c r="H2901" s="94"/>
      <c r="I2901" s="94"/>
      <c r="J2901" s="94"/>
      <c r="K2901" s="94"/>
      <c r="L2901" s="97"/>
    </row>
    <row r="2902" ht="12.75" customHeight="1">
      <c r="C2902" s="94"/>
      <c r="E2902" s="94"/>
      <c r="F2902" s="94"/>
      <c r="G2902" s="94"/>
      <c r="H2902" s="94"/>
      <c r="I2902" s="94"/>
      <c r="J2902" s="94"/>
      <c r="K2902" s="94"/>
      <c r="L2902" s="97"/>
    </row>
    <row r="2903" ht="12.75" customHeight="1">
      <c r="C2903" s="94"/>
      <c r="E2903" s="94"/>
      <c r="F2903" s="94"/>
      <c r="G2903" s="94"/>
      <c r="H2903" s="94"/>
      <c r="I2903" s="94"/>
      <c r="J2903" s="94"/>
      <c r="K2903" s="94"/>
      <c r="L2903" s="97"/>
    </row>
    <row r="2904" ht="12.75" customHeight="1">
      <c r="C2904" s="94"/>
      <c r="E2904" s="94"/>
      <c r="F2904" s="94"/>
      <c r="G2904" s="94"/>
      <c r="H2904" s="94"/>
      <c r="I2904" s="94"/>
      <c r="J2904" s="94"/>
      <c r="K2904" s="94"/>
      <c r="L2904" s="97"/>
    </row>
    <row r="2905" ht="12.75" customHeight="1">
      <c r="C2905" s="94"/>
      <c r="E2905" s="94"/>
      <c r="F2905" s="94"/>
      <c r="G2905" s="94"/>
      <c r="H2905" s="94"/>
      <c r="I2905" s="94"/>
      <c r="J2905" s="94"/>
      <c r="K2905" s="94"/>
      <c r="L2905" s="97"/>
    </row>
    <row r="2906" ht="12.75" customHeight="1">
      <c r="C2906" s="94"/>
      <c r="E2906" s="94"/>
      <c r="F2906" s="94"/>
      <c r="G2906" s="94"/>
      <c r="H2906" s="94"/>
      <c r="I2906" s="94"/>
      <c r="J2906" s="94"/>
      <c r="K2906" s="94"/>
      <c r="L2906" s="97"/>
    </row>
    <row r="2907" ht="12.75" customHeight="1">
      <c r="C2907" s="94"/>
      <c r="E2907" s="94"/>
      <c r="F2907" s="94"/>
      <c r="G2907" s="94"/>
      <c r="H2907" s="94"/>
      <c r="I2907" s="94"/>
      <c r="J2907" s="94"/>
      <c r="K2907" s="94"/>
      <c r="L2907" s="97"/>
    </row>
    <row r="2908" ht="12.75" customHeight="1">
      <c r="C2908" s="94"/>
      <c r="E2908" s="94"/>
      <c r="F2908" s="94"/>
      <c r="G2908" s="94"/>
      <c r="H2908" s="94"/>
      <c r="I2908" s="94"/>
      <c r="J2908" s="94"/>
      <c r="K2908" s="94"/>
      <c r="L2908" s="97"/>
    </row>
    <row r="2909" ht="12.75" customHeight="1">
      <c r="C2909" s="94"/>
      <c r="E2909" s="94"/>
      <c r="F2909" s="94"/>
      <c r="G2909" s="94"/>
      <c r="H2909" s="94"/>
      <c r="I2909" s="94"/>
      <c r="J2909" s="94"/>
      <c r="K2909" s="94"/>
      <c r="L2909" s="97"/>
    </row>
    <row r="2910" ht="12.75" customHeight="1">
      <c r="C2910" s="94"/>
      <c r="E2910" s="94"/>
      <c r="F2910" s="94"/>
      <c r="G2910" s="94"/>
      <c r="H2910" s="94"/>
      <c r="I2910" s="94"/>
      <c r="J2910" s="94"/>
      <c r="K2910" s="94"/>
      <c r="L2910" s="97"/>
    </row>
    <row r="2911" ht="12.75" customHeight="1">
      <c r="C2911" s="94"/>
      <c r="E2911" s="94"/>
      <c r="F2911" s="94"/>
      <c r="G2911" s="94"/>
      <c r="H2911" s="94"/>
      <c r="I2911" s="94"/>
      <c r="J2911" s="94"/>
      <c r="K2911" s="94"/>
      <c r="L2911" s="97"/>
    </row>
    <row r="2912" ht="12.75" customHeight="1">
      <c r="C2912" s="94"/>
      <c r="E2912" s="94"/>
      <c r="F2912" s="94"/>
      <c r="G2912" s="94"/>
      <c r="H2912" s="94"/>
      <c r="I2912" s="94"/>
      <c r="J2912" s="94"/>
      <c r="K2912" s="94"/>
      <c r="L2912" s="97"/>
    </row>
    <row r="2913" ht="12.75" customHeight="1">
      <c r="C2913" s="94"/>
      <c r="E2913" s="94"/>
      <c r="F2913" s="94"/>
      <c r="G2913" s="94"/>
      <c r="H2913" s="94"/>
      <c r="I2913" s="94"/>
      <c r="J2913" s="94"/>
      <c r="K2913" s="94"/>
      <c r="L2913" s="97"/>
    </row>
    <row r="2914" ht="12.75" customHeight="1">
      <c r="C2914" s="94"/>
      <c r="E2914" s="94"/>
      <c r="F2914" s="94"/>
      <c r="G2914" s="94"/>
      <c r="H2914" s="94"/>
      <c r="I2914" s="94"/>
      <c r="J2914" s="94"/>
      <c r="K2914" s="94"/>
      <c r="L2914" s="97"/>
    </row>
    <row r="2915" ht="12.75" customHeight="1">
      <c r="C2915" s="94"/>
      <c r="E2915" s="94"/>
      <c r="F2915" s="94"/>
      <c r="G2915" s="94"/>
      <c r="H2915" s="94"/>
      <c r="I2915" s="94"/>
      <c r="J2915" s="94"/>
      <c r="K2915" s="94"/>
      <c r="L2915" s="97"/>
    </row>
    <row r="2916" ht="12.75" customHeight="1">
      <c r="C2916" s="94"/>
      <c r="E2916" s="94"/>
      <c r="F2916" s="94"/>
      <c r="G2916" s="94"/>
      <c r="H2916" s="94"/>
      <c r="I2916" s="94"/>
      <c r="J2916" s="94"/>
      <c r="K2916" s="94"/>
      <c r="L2916" s="97"/>
    </row>
    <row r="2917" ht="12.75" customHeight="1">
      <c r="C2917" s="94"/>
      <c r="E2917" s="94"/>
      <c r="F2917" s="94"/>
      <c r="G2917" s="94"/>
      <c r="H2917" s="94"/>
      <c r="I2917" s="94"/>
      <c r="J2917" s="94"/>
      <c r="K2917" s="94"/>
      <c r="L2917" s="97"/>
    </row>
    <row r="2918" ht="12.75" customHeight="1">
      <c r="C2918" s="94"/>
      <c r="E2918" s="94"/>
      <c r="F2918" s="94"/>
      <c r="G2918" s="94"/>
      <c r="H2918" s="94"/>
      <c r="I2918" s="94"/>
      <c r="J2918" s="94"/>
      <c r="K2918" s="94"/>
      <c r="L2918" s="97"/>
    </row>
    <row r="2919" ht="12.75" customHeight="1">
      <c r="C2919" s="94"/>
      <c r="E2919" s="94"/>
      <c r="F2919" s="94"/>
      <c r="G2919" s="94"/>
      <c r="H2919" s="94"/>
      <c r="I2919" s="94"/>
      <c r="J2919" s="94"/>
      <c r="K2919" s="94"/>
      <c r="L2919" s="97"/>
    </row>
    <row r="2920" ht="12.75" customHeight="1">
      <c r="C2920" s="94"/>
      <c r="E2920" s="94"/>
      <c r="F2920" s="94"/>
      <c r="G2920" s="94"/>
      <c r="H2920" s="94"/>
      <c r="I2920" s="94"/>
      <c r="J2920" s="94"/>
      <c r="K2920" s="94"/>
      <c r="L2920" s="97"/>
    </row>
    <row r="2921" ht="12.75" customHeight="1">
      <c r="C2921" s="94"/>
      <c r="E2921" s="94"/>
      <c r="F2921" s="94"/>
      <c r="G2921" s="94"/>
      <c r="H2921" s="94"/>
      <c r="I2921" s="94"/>
      <c r="J2921" s="94"/>
      <c r="K2921" s="94"/>
      <c r="L2921" s="97"/>
    </row>
    <row r="2922" ht="12.75" customHeight="1">
      <c r="C2922" s="94"/>
      <c r="E2922" s="94"/>
      <c r="F2922" s="94"/>
      <c r="G2922" s="94"/>
      <c r="H2922" s="94"/>
      <c r="I2922" s="94"/>
      <c r="J2922" s="94"/>
      <c r="K2922" s="94"/>
      <c r="L2922" s="97"/>
    </row>
    <row r="2923" ht="12.75" customHeight="1">
      <c r="C2923" s="94"/>
      <c r="E2923" s="94"/>
      <c r="F2923" s="94"/>
      <c r="G2923" s="94"/>
      <c r="H2923" s="94"/>
      <c r="I2923" s="94"/>
      <c r="J2923" s="94"/>
      <c r="K2923" s="94"/>
      <c r="L2923" s="97"/>
    </row>
    <row r="2924" ht="12.75" customHeight="1">
      <c r="C2924" s="94"/>
      <c r="E2924" s="94"/>
      <c r="F2924" s="94"/>
      <c r="G2924" s="94"/>
      <c r="H2924" s="94"/>
      <c r="I2924" s="94"/>
      <c r="J2924" s="94"/>
      <c r="K2924" s="94"/>
      <c r="L2924" s="97"/>
    </row>
    <row r="2925" ht="12.75" customHeight="1">
      <c r="C2925" s="94"/>
      <c r="E2925" s="94"/>
      <c r="F2925" s="94"/>
      <c r="G2925" s="94"/>
      <c r="H2925" s="94"/>
      <c r="I2925" s="94"/>
      <c r="J2925" s="94"/>
      <c r="K2925" s="94"/>
      <c r="L2925" s="97"/>
    </row>
    <row r="2926" ht="12.75" customHeight="1">
      <c r="C2926" s="94"/>
      <c r="E2926" s="94"/>
      <c r="F2926" s="94"/>
      <c r="G2926" s="94"/>
      <c r="H2926" s="94"/>
      <c r="I2926" s="94"/>
      <c r="J2926" s="94"/>
      <c r="K2926" s="94"/>
      <c r="L2926" s="97"/>
    </row>
    <row r="2927" ht="12.75" customHeight="1">
      <c r="C2927" s="94"/>
      <c r="E2927" s="94"/>
      <c r="F2927" s="94"/>
      <c r="G2927" s="94"/>
      <c r="H2927" s="94"/>
      <c r="I2927" s="94"/>
      <c r="J2927" s="94"/>
      <c r="K2927" s="94"/>
      <c r="L2927" s="97"/>
    </row>
    <row r="2928" ht="12.75" customHeight="1">
      <c r="C2928" s="94"/>
      <c r="E2928" s="94"/>
      <c r="F2928" s="94"/>
      <c r="G2928" s="94"/>
      <c r="H2928" s="94"/>
      <c r="I2928" s="94"/>
      <c r="J2928" s="94"/>
      <c r="K2928" s="94"/>
      <c r="L2928" s="97"/>
    </row>
    <row r="2929" ht="12.75" customHeight="1">
      <c r="C2929" s="94"/>
      <c r="E2929" s="94"/>
      <c r="F2929" s="94"/>
      <c r="G2929" s="94"/>
      <c r="H2929" s="94"/>
      <c r="I2929" s="94"/>
      <c r="J2929" s="94"/>
      <c r="K2929" s="94"/>
      <c r="L2929" s="97"/>
    </row>
    <row r="2930" ht="12.75" customHeight="1">
      <c r="C2930" s="94"/>
      <c r="E2930" s="94"/>
      <c r="F2930" s="94"/>
      <c r="G2930" s="94"/>
      <c r="H2930" s="94"/>
      <c r="I2930" s="94"/>
      <c r="J2930" s="94"/>
      <c r="K2930" s="94"/>
      <c r="L2930" s="97"/>
    </row>
    <row r="2931" ht="12.75" customHeight="1">
      <c r="C2931" s="94"/>
      <c r="E2931" s="94"/>
      <c r="F2931" s="94"/>
      <c r="G2931" s="94"/>
      <c r="H2931" s="94"/>
      <c r="I2931" s="94"/>
      <c r="J2931" s="94"/>
      <c r="K2931" s="94"/>
      <c r="L2931" s="97"/>
    </row>
    <row r="2932" ht="12.75" customHeight="1">
      <c r="C2932" s="94"/>
      <c r="E2932" s="94"/>
      <c r="F2932" s="94"/>
      <c r="G2932" s="94"/>
      <c r="H2932" s="94"/>
      <c r="I2932" s="94"/>
      <c r="J2932" s="94"/>
      <c r="K2932" s="94"/>
      <c r="L2932" s="97"/>
    </row>
    <row r="2933" ht="12.75" customHeight="1">
      <c r="C2933" s="94"/>
      <c r="E2933" s="94"/>
      <c r="F2933" s="94"/>
      <c r="G2933" s="94"/>
      <c r="H2933" s="94"/>
      <c r="I2933" s="94"/>
      <c r="J2933" s="94"/>
      <c r="K2933" s="94"/>
      <c r="L2933" s="97"/>
    </row>
    <row r="2934" ht="12.75" customHeight="1">
      <c r="C2934" s="94"/>
      <c r="E2934" s="94"/>
      <c r="F2934" s="94"/>
      <c r="G2934" s="94"/>
      <c r="H2934" s="94"/>
      <c r="I2934" s="94"/>
      <c r="J2934" s="94"/>
      <c r="K2934" s="94"/>
      <c r="L2934" s="97"/>
    </row>
    <row r="2935" ht="12.75" customHeight="1">
      <c r="C2935" s="94"/>
      <c r="E2935" s="94"/>
      <c r="F2935" s="94"/>
      <c r="G2935" s="94"/>
      <c r="H2935" s="94"/>
      <c r="I2935" s="94"/>
      <c r="J2935" s="94"/>
      <c r="K2935" s="94"/>
      <c r="L2935" s="97"/>
    </row>
    <row r="2936" ht="12.75" customHeight="1">
      <c r="C2936" s="94"/>
      <c r="E2936" s="94"/>
      <c r="F2936" s="94"/>
      <c r="G2936" s="94"/>
      <c r="H2936" s="94"/>
      <c r="I2936" s="94"/>
      <c r="J2936" s="94"/>
      <c r="K2936" s="94"/>
      <c r="L2936" s="97"/>
    </row>
    <row r="2937" ht="12.75" customHeight="1">
      <c r="C2937" s="94"/>
      <c r="E2937" s="94"/>
      <c r="F2937" s="94"/>
      <c r="G2937" s="94"/>
      <c r="H2937" s="94"/>
      <c r="I2937" s="94"/>
      <c r="J2937" s="94"/>
      <c r="K2937" s="94"/>
      <c r="L2937" s="97"/>
    </row>
    <row r="2938" ht="12.75" customHeight="1">
      <c r="C2938" s="94"/>
      <c r="E2938" s="94"/>
      <c r="F2938" s="94"/>
      <c r="G2938" s="94"/>
      <c r="H2938" s="94"/>
      <c r="I2938" s="94"/>
      <c r="J2938" s="94"/>
      <c r="K2938" s="94"/>
      <c r="L2938" s="97"/>
    </row>
    <row r="2939" ht="12.75" customHeight="1">
      <c r="C2939" s="94"/>
      <c r="E2939" s="94"/>
      <c r="F2939" s="94"/>
      <c r="G2939" s="94"/>
      <c r="H2939" s="94"/>
      <c r="I2939" s="94"/>
      <c r="J2939" s="94"/>
      <c r="K2939" s="94"/>
      <c r="L2939" s="97"/>
    </row>
    <row r="2940" ht="12.75" customHeight="1">
      <c r="C2940" s="94"/>
      <c r="E2940" s="94"/>
      <c r="F2940" s="94"/>
      <c r="G2940" s="94"/>
      <c r="H2940" s="94"/>
      <c r="I2940" s="94"/>
      <c r="J2940" s="94"/>
      <c r="K2940" s="94"/>
      <c r="L2940" s="97"/>
    </row>
    <row r="2941" ht="12.75" customHeight="1">
      <c r="C2941" s="94"/>
      <c r="E2941" s="94"/>
      <c r="F2941" s="94"/>
      <c r="G2941" s="94"/>
      <c r="H2941" s="94"/>
      <c r="I2941" s="94"/>
      <c r="J2941" s="94"/>
      <c r="K2941" s="94"/>
      <c r="L2941" s="97"/>
    </row>
    <row r="2942" ht="12.75" customHeight="1">
      <c r="C2942" s="94"/>
      <c r="E2942" s="94"/>
      <c r="F2942" s="94"/>
      <c r="G2942" s="94"/>
      <c r="H2942" s="94"/>
      <c r="I2942" s="94"/>
      <c r="J2942" s="94"/>
      <c r="K2942" s="94"/>
      <c r="L2942" s="97"/>
    </row>
    <row r="2943" ht="12.75" customHeight="1">
      <c r="C2943" s="94"/>
      <c r="E2943" s="94"/>
      <c r="F2943" s="94"/>
      <c r="G2943" s="94"/>
      <c r="H2943" s="94"/>
      <c r="I2943" s="94"/>
      <c r="J2943" s="94"/>
      <c r="K2943" s="94"/>
      <c r="L2943" s="97"/>
    </row>
    <row r="2944" ht="12.75" customHeight="1">
      <c r="C2944" s="94"/>
      <c r="E2944" s="94"/>
      <c r="F2944" s="94"/>
      <c r="G2944" s="94"/>
      <c r="H2944" s="94"/>
      <c r="I2944" s="94"/>
      <c r="J2944" s="94"/>
      <c r="K2944" s="94"/>
      <c r="L2944" s="97"/>
    </row>
    <row r="2945" ht="12.75" customHeight="1">
      <c r="C2945" s="94"/>
      <c r="E2945" s="94"/>
      <c r="F2945" s="94"/>
      <c r="G2945" s="94"/>
      <c r="H2945" s="94"/>
      <c r="I2945" s="94"/>
      <c r="J2945" s="94"/>
      <c r="K2945" s="94"/>
      <c r="L2945" s="97"/>
    </row>
    <row r="2946" ht="12.75" customHeight="1">
      <c r="C2946" s="94"/>
      <c r="E2946" s="94"/>
      <c r="F2946" s="94"/>
      <c r="G2946" s="94"/>
      <c r="H2946" s="94"/>
      <c r="I2946" s="94"/>
      <c r="J2946" s="94"/>
      <c r="K2946" s="94"/>
      <c r="L2946" s="97"/>
    </row>
    <row r="2947" ht="12.75" customHeight="1">
      <c r="C2947" s="94"/>
      <c r="E2947" s="94"/>
      <c r="F2947" s="94"/>
      <c r="G2947" s="94"/>
      <c r="H2947" s="94"/>
      <c r="I2947" s="94"/>
      <c r="J2947" s="94"/>
      <c r="K2947" s="94"/>
      <c r="L2947" s="97"/>
    </row>
    <row r="2948" ht="12.75" customHeight="1">
      <c r="C2948" s="94"/>
      <c r="E2948" s="94"/>
      <c r="F2948" s="94"/>
      <c r="G2948" s="94"/>
      <c r="H2948" s="94"/>
      <c r="I2948" s="94"/>
      <c r="J2948" s="94"/>
      <c r="K2948" s="94"/>
      <c r="L2948" s="97"/>
    </row>
    <row r="2949" ht="12.75" customHeight="1">
      <c r="C2949" s="94"/>
      <c r="E2949" s="94"/>
      <c r="F2949" s="94"/>
      <c r="G2949" s="94"/>
      <c r="H2949" s="94"/>
      <c r="I2949" s="94"/>
      <c r="J2949" s="94"/>
      <c r="K2949" s="94"/>
      <c r="L2949" s="97"/>
    </row>
    <row r="2950" ht="12.75" customHeight="1">
      <c r="C2950" s="94"/>
      <c r="E2950" s="94"/>
      <c r="F2950" s="94"/>
      <c r="G2950" s="94"/>
      <c r="H2950" s="94"/>
      <c r="I2950" s="94"/>
      <c r="J2950" s="94"/>
      <c r="K2950" s="94"/>
      <c r="L2950" s="97"/>
    </row>
    <row r="2951" ht="12.75" customHeight="1">
      <c r="C2951" s="94"/>
      <c r="E2951" s="94"/>
      <c r="F2951" s="94"/>
      <c r="G2951" s="94"/>
      <c r="H2951" s="94"/>
      <c r="I2951" s="94"/>
      <c r="J2951" s="94"/>
      <c r="K2951" s="94"/>
      <c r="L2951" s="97"/>
    </row>
    <row r="2952" ht="12.75" customHeight="1">
      <c r="C2952" s="94"/>
      <c r="E2952" s="94"/>
      <c r="F2952" s="94"/>
      <c r="G2952" s="94"/>
      <c r="H2952" s="94"/>
      <c r="I2952" s="94"/>
      <c r="J2952" s="94"/>
      <c r="K2952" s="94"/>
      <c r="L2952" s="97"/>
    </row>
    <row r="2953" ht="12.75" customHeight="1">
      <c r="C2953" s="94"/>
      <c r="E2953" s="94"/>
      <c r="F2953" s="94"/>
      <c r="G2953" s="94"/>
      <c r="H2953" s="94"/>
      <c r="I2953" s="94"/>
      <c r="J2953" s="94"/>
      <c r="K2953" s="94"/>
      <c r="L2953" s="97"/>
    </row>
    <row r="2954" ht="12.75" customHeight="1">
      <c r="C2954" s="94"/>
      <c r="E2954" s="94"/>
      <c r="F2954" s="94"/>
      <c r="G2954" s="94"/>
      <c r="H2954" s="94"/>
      <c r="I2954" s="94"/>
      <c r="J2954" s="94"/>
      <c r="K2954" s="94"/>
      <c r="L2954" s="97"/>
    </row>
    <row r="2955" ht="12.75" customHeight="1">
      <c r="C2955" s="94"/>
      <c r="E2955" s="94"/>
      <c r="F2955" s="94"/>
      <c r="G2955" s="94"/>
      <c r="H2955" s="94"/>
      <c r="I2955" s="94"/>
      <c r="J2955" s="94"/>
      <c r="K2955" s="94"/>
      <c r="L2955" s="97"/>
    </row>
    <row r="2956" ht="12.75" customHeight="1">
      <c r="C2956" s="94"/>
      <c r="E2956" s="94"/>
      <c r="F2956" s="94"/>
      <c r="G2956" s="94"/>
      <c r="H2956" s="94"/>
      <c r="I2956" s="94"/>
      <c r="J2956" s="94"/>
      <c r="K2956" s="94"/>
      <c r="L2956" s="97"/>
    </row>
    <row r="2957" ht="12.75" customHeight="1">
      <c r="C2957" s="94"/>
      <c r="E2957" s="94"/>
      <c r="F2957" s="94"/>
      <c r="G2957" s="94"/>
      <c r="H2957" s="94"/>
      <c r="I2957" s="94"/>
      <c r="J2957" s="94"/>
      <c r="K2957" s="94"/>
      <c r="L2957" s="97"/>
    </row>
    <row r="2958" ht="12.75" customHeight="1">
      <c r="C2958" s="94"/>
      <c r="E2958" s="94"/>
      <c r="F2958" s="94"/>
      <c r="G2958" s="94"/>
      <c r="H2958" s="94"/>
      <c r="I2958" s="94"/>
      <c r="J2958" s="94"/>
      <c r="K2958" s="94"/>
      <c r="L2958" s="97"/>
    </row>
    <row r="2959" ht="12.75" customHeight="1">
      <c r="C2959" s="94"/>
      <c r="E2959" s="94"/>
      <c r="F2959" s="94"/>
      <c r="G2959" s="94"/>
      <c r="H2959" s="94"/>
      <c r="I2959" s="94"/>
      <c r="J2959" s="94"/>
      <c r="K2959" s="94"/>
      <c r="L2959" s="97"/>
    </row>
    <row r="2960" ht="12.75" customHeight="1">
      <c r="C2960" s="94"/>
      <c r="E2960" s="94"/>
      <c r="F2960" s="94"/>
      <c r="G2960" s="94"/>
      <c r="H2960" s="94"/>
      <c r="I2960" s="94"/>
      <c r="J2960" s="94"/>
      <c r="K2960" s="94"/>
      <c r="L2960" s="97"/>
    </row>
    <row r="2961" ht="12.75" customHeight="1">
      <c r="C2961" s="94"/>
      <c r="E2961" s="94"/>
      <c r="F2961" s="94"/>
      <c r="G2961" s="94"/>
      <c r="H2961" s="94"/>
      <c r="I2961" s="94"/>
      <c r="J2961" s="94"/>
      <c r="K2961" s="94"/>
      <c r="L2961" s="97"/>
    </row>
    <row r="2962" ht="12.75" customHeight="1">
      <c r="C2962" s="94"/>
      <c r="E2962" s="94"/>
      <c r="F2962" s="94"/>
      <c r="G2962" s="94"/>
      <c r="H2962" s="94"/>
      <c r="I2962" s="94"/>
      <c r="J2962" s="94"/>
      <c r="K2962" s="94"/>
      <c r="L2962" s="97"/>
    </row>
    <row r="2963" ht="12.75" customHeight="1">
      <c r="C2963" s="94"/>
      <c r="E2963" s="94"/>
      <c r="F2963" s="94"/>
      <c r="G2963" s="94"/>
      <c r="H2963" s="94"/>
      <c r="I2963" s="94"/>
      <c r="J2963" s="94"/>
      <c r="K2963" s="94"/>
      <c r="L2963" s="97"/>
    </row>
    <row r="2964" ht="12.75" customHeight="1">
      <c r="C2964" s="94"/>
      <c r="E2964" s="94"/>
      <c r="F2964" s="94"/>
      <c r="G2964" s="94"/>
      <c r="H2964" s="94"/>
      <c r="I2964" s="94"/>
      <c r="J2964" s="94"/>
      <c r="K2964" s="94"/>
      <c r="L2964" s="97"/>
    </row>
    <row r="2965" ht="12.75" customHeight="1">
      <c r="C2965" s="94"/>
      <c r="E2965" s="94"/>
      <c r="F2965" s="94"/>
      <c r="G2965" s="94"/>
      <c r="H2965" s="94"/>
      <c r="I2965" s="94"/>
      <c r="J2965" s="94"/>
      <c r="K2965" s="94"/>
      <c r="L2965" s="97"/>
    </row>
    <row r="2966" ht="12.75" customHeight="1">
      <c r="C2966" s="94"/>
      <c r="E2966" s="94"/>
      <c r="F2966" s="94"/>
      <c r="G2966" s="94"/>
      <c r="H2966" s="94"/>
      <c r="I2966" s="94"/>
      <c r="J2966" s="94"/>
      <c r="K2966" s="94"/>
      <c r="L2966" s="97"/>
    </row>
    <row r="2967" ht="12.75" customHeight="1">
      <c r="C2967" s="94"/>
      <c r="E2967" s="94"/>
      <c r="F2967" s="94"/>
      <c r="G2967" s="94"/>
      <c r="H2967" s="94"/>
      <c r="I2967" s="94"/>
      <c r="J2967" s="94"/>
      <c r="K2967" s="94"/>
      <c r="L2967" s="97"/>
    </row>
    <row r="2968" ht="12.75" customHeight="1">
      <c r="C2968" s="94"/>
      <c r="E2968" s="94"/>
      <c r="F2968" s="94"/>
      <c r="G2968" s="94"/>
      <c r="H2968" s="94"/>
      <c r="I2968" s="94"/>
      <c r="J2968" s="94"/>
      <c r="K2968" s="94"/>
      <c r="L2968" s="97"/>
    </row>
    <row r="2969" ht="12.75" customHeight="1">
      <c r="C2969" s="94"/>
      <c r="E2969" s="94"/>
      <c r="F2969" s="94"/>
      <c r="G2969" s="94"/>
      <c r="H2969" s="94"/>
      <c r="I2969" s="94"/>
      <c r="J2969" s="94"/>
      <c r="K2969" s="94"/>
      <c r="L2969" s="97"/>
    </row>
    <row r="2970" ht="12.75" customHeight="1">
      <c r="C2970" s="94"/>
      <c r="E2970" s="94"/>
      <c r="F2970" s="94"/>
      <c r="G2970" s="94"/>
      <c r="H2970" s="94"/>
      <c r="I2970" s="94"/>
      <c r="J2970" s="94"/>
      <c r="K2970" s="94"/>
      <c r="L2970" s="97"/>
    </row>
    <row r="2971" ht="12.75" customHeight="1">
      <c r="C2971" s="94"/>
      <c r="E2971" s="94"/>
      <c r="F2971" s="94"/>
      <c r="G2971" s="94"/>
      <c r="H2971" s="94"/>
      <c r="I2971" s="94"/>
      <c r="J2971" s="94"/>
      <c r="K2971" s="94"/>
      <c r="L2971" s="97"/>
    </row>
    <row r="2972" ht="12.75" customHeight="1">
      <c r="C2972" s="94"/>
      <c r="E2972" s="94"/>
      <c r="F2972" s="94"/>
      <c r="G2972" s="94"/>
      <c r="H2972" s="94"/>
      <c r="I2972" s="94"/>
      <c r="J2972" s="94"/>
      <c r="K2972" s="94"/>
      <c r="L2972" s="97"/>
    </row>
    <row r="2973" ht="12.75" customHeight="1">
      <c r="C2973" s="94"/>
      <c r="E2973" s="94"/>
      <c r="F2973" s="94"/>
      <c r="G2973" s="94"/>
      <c r="H2973" s="94"/>
      <c r="I2973" s="94"/>
      <c r="J2973" s="94"/>
      <c r="K2973" s="94"/>
      <c r="L2973" s="97"/>
    </row>
    <row r="2974" ht="12.75" customHeight="1">
      <c r="C2974" s="94"/>
      <c r="E2974" s="94"/>
      <c r="F2974" s="94"/>
      <c r="G2974" s="94"/>
      <c r="H2974" s="94"/>
      <c r="I2974" s="94"/>
      <c r="J2974" s="94"/>
      <c r="K2974" s="94"/>
      <c r="L2974" s="97"/>
    </row>
    <row r="2975" ht="12.75" customHeight="1">
      <c r="C2975" s="94"/>
      <c r="E2975" s="94"/>
      <c r="F2975" s="94"/>
      <c r="G2975" s="94"/>
      <c r="H2975" s="94"/>
      <c r="I2975" s="94"/>
      <c r="J2975" s="94"/>
      <c r="K2975" s="94"/>
      <c r="L2975" s="97"/>
    </row>
    <row r="2976" ht="12.75" customHeight="1">
      <c r="C2976" s="94"/>
      <c r="E2976" s="94"/>
      <c r="F2976" s="94"/>
      <c r="G2976" s="94"/>
      <c r="H2976" s="94"/>
      <c r="I2976" s="94"/>
      <c r="J2976" s="94"/>
      <c r="K2976" s="94"/>
      <c r="L2976" s="97"/>
    </row>
    <row r="2977" ht="12.75" customHeight="1">
      <c r="C2977" s="94"/>
      <c r="E2977" s="94"/>
      <c r="F2977" s="94"/>
      <c r="G2977" s="94"/>
      <c r="H2977" s="94"/>
      <c r="I2977" s="94"/>
      <c r="J2977" s="94"/>
      <c r="K2977" s="94"/>
      <c r="L2977" s="97"/>
    </row>
    <row r="2978" ht="12.75" customHeight="1">
      <c r="C2978" s="94"/>
      <c r="E2978" s="94"/>
      <c r="F2978" s="94"/>
      <c r="G2978" s="94"/>
      <c r="H2978" s="94"/>
      <c r="I2978" s="94"/>
      <c r="J2978" s="94"/>
      <c r="K2978" s="94"/>
      <c r="L2978" s="97"/>
    </row>
    <row r="2979" ht="12.75" customHeight="1">
      <c r="C2979" s="94"/>
      <c r="E2979" s="94"/>
      <c r="F2979" s="94"/>
      <c r="G2979" s="94"/>
      <c r="H2979" s="94"/>
      <c r="I2979" s="94"/>
      <c r="J2979" s="94"/>
      <c r="K2979" s="94"/>
      <c r="L2979" s="97"/>
    </row>
    <row r="2980" ht="12.75" customHeight="1">
      <c r="C2980" s="94"/>
      <c r="E2980" s="94"/>
      <c r="F2980" s="94"/>
      <c r="G2980" s="94"/>
      <c r="H2980" s="94"/>
      <c r="I2980" s="94"/>
      <c r="J2980" s="94"/>
      <c r="K2980" s="94"/>
      <c r="L2980" s="97"/>
    </row>
    <row r="2981" ht="12.75" customHeight="1">
      <c r="C2981" s="94"/>
      <c r="E2981" s="94"/>
      <c r="F2981" s="94"/>
      <c r="G2981" s="94"/>
      <c r="H2981" s="94"/>
      <c r="I2981" s="94"/>
      <c r="J2981" s="94"/>
      <c r="K2981" s="94"/>
      <c r="L2981" s="97"/>
    </row>
    <row r="2982" ht="12.75" customHeight="1">
      <c r="C2982" s="94"/>
      <c r="E2982" s="94"/>
      <c r="F2982" s="94"/>
      <c r="G2982" s="94"/>
      <c r="H2982" s="94"/>
      <c r="I2982" s="94"/>
      <c r="J2982" s="94"/>
      <c r="K2982" s="94"/>
      <c r="L2982" s="97"/>
    </row>
    <row r="2983" ht="12.75" customHeight="1">
      <c r="C2983" s="94"/>
      <c r="E2983" s="94"/>
      <c r="F2983" s="94"/>
      <c r="G2983" s="94"/>
      <c r="H2983" s="94"/>
      <c r="I2983" s="94"/>
      <c r="J2983" s="94"/>
      <c r="K2983" s="94"/>
      <c r="L2983" s="97"/>
    </row>
    <row r="2984" ht="12.75" customHeight="1">
      <c r="C2984" s="94"/>
      <c r="E2984" s="94"/>
      <c r="F2984" s="94"/>
      <c r="G2984" s="94"/>
      <c r="H2984" s="94"/>
      <c r="I2984" s="94"/>
      <c r="J2984" s="94"/>
      <c r="K2984" s="94"/>
      <c r="L2984" s="97"/>
    </row>
    <row r="2985" ht="12.75" customHeight="1">
      <c r="C2985" s="94"/>
      <c r="E2985" s="94"/>
      <c r="F2985" s="94"/>
      <c r="G2985" s="94"/>
      <c r="H2985" s="94"/>
      <c r="I2985" s="94"/>
      <c r="J2985" s="94"/>
      <c r="K2985" s="94"/>
      <c r="L2985" s="97"/>
    </row>
    <row r="2986" ht="12.75" customHeight="1">
      <c r="C2986" s="94"/>
      <c r="E2986" s="94"/>
      <c r="F2986" s="94"/>
      <c r="G2986" s="94"/>
      <c r="H2986" s="94"/>
      <c r="I2986" s="94"/>
      <c r="J2986" s="94"/>
      <c r="K2986" s="94"/>
      <c r="L2986" s="97"/>
    </row>
    <row r="2987" ht="12.75" customHeight="1">
      <c r="C2987" s="94"/>
      <c r="E2987" s="94"/>
      <c r="F2987" s="94"/>
      <c r="G2987" s="94"/>
      <c r="H2987" s="94"/>
      <c r="I2987" s="94"/>
      <c r="J2987" s="94"/>
      <c r="K2987" s="94"/>
      <c r="L2987" s="97"/>
    </row>
    <row r="2988" ht="12.75" customHeight="1">
      <c r="C2988" s="94"/>
      <c r="E2988" s="94"/>
      <c r="F2988" s="94"/>
      <c r="G2988" s="94"/>
      <c r="H2988" s="94"/>
      <c r="I2988" s="94"/>
      <c r="J2988" s="94"/>
      <c r="K2988" s="94"/>
      <c r="L2988" s="97"/>
    </row>
    <row r="2989" ht="12.75" customHeight="1">
      <c r="C2989" s="94"/>
      <c r="E2989" s="94"/>
      <c r="F2989" s="94"/>
      <c r="G2989" s="94"/>
      <c r="H2989" s="94"/>
      <c r="I2989" s="94"/>
      <c r="J2989" s="94"/>
      <c r="K2989" s="94"/>
      <c r="L2989" s="97"/>
    </row>
    <row r="2990" ht="12.75" customHeight="1">
      <c r="C2990" s="94"/>
      <c r="E2990" s="94"/>
      <c r="F2990" s="94"/>
      <c r="G2990" s="94"/>
      <c r="H2990" s="94"/>
      <c r="I2990" s="94"/>
      <c r="J2990" s="94"/>
      <c r="K2990" s="94"/>
      <c r="L2990" s="97"/>
    </row>
    <row r="2991" ht="12.75" customHeight="1">
      <c r="C2991" s="94"/>
      <c r="E2991" s="94"/>
      <c r="F2991" s="94"/>
      <c r="G2991" s="94"/>
      <c r="H2991" s="94"/>
      <c r="I2991" s="94"/>
      <c r="J2991" s="94"/>
      <c r="K2991" s="94"/>
      <c r="L2991" s="97"/>
    </row>
    <row r="2992" ht="12.75" customHeight="1">
      <c r="C2992" s="94"/>
      <c r="E2992" s="94"/>
      <c r="F2992" s="94"/>
      <c r="G2992" s="94"/>
      <c r="H2992" s="94"/>
      <c r="I2992" s="94"/>
      <c r="J2992" s="94"/>
      <c r="K2992" s="94"/>
      <c r="L2992" s="97"/>
    </row>
    <row r="2993" ht="12.75" customHeight="1">
      <c r="C2993" s="94"/>
      <c r="E2993" s="94"/>
      <c r="F2993" s="94"/>
      <c r="G2993" s="94"/>
      <c r="H2993" s="94"/>
      <c r="I2993" s="94"/>
      <c r="J2993" s="94"/>
      <c r="K2993" s="94"/>
      <c r="L2993" s="97"/>
    </row>
    <row r="2994" ht="12.75" customHeight="1">
      <c r="C2994" s="94"/>
      <c r="E2994" s="94"/>
      <c r="F2994" s="94"/>
      <c r="G2994" s="94"/>
      <c r="H2994" s="94"/>
      <c r="I2994" s="94"/>
      <c r="J2994" s="94"/>
      <c r="K2994" s="94"/>
      <c r="L2994" s="97"/>
    </row>
    <row r="2995" ht="12.75" customHeight="1">
      <c r="C2995" s="94"/>
      <c r="E2995" s="94"/>
      <c r="F2995" s="94"/>
      <c r="G2995" s="94"/>
      <c r="H2995" s="94"/>
      <c r="I2995" s="94"/>
      <c r="J2995" s="94"/>
      <c r="K2995" s="94"/>
      <c r="L2995" s="97"/>
    </row>
    <row r="2996" ht="12.75" customHeight="1">
      <c r="C2996" s="94"/>
      <c r="E2996" s="94"/>
      <c r="F2996" s="94"/>
      <c r="G2996" s="94"/>
      <c r="H2996" s="94"/>
      <c r="I2996" s="94"/>
      <c r="J2996" s="94"/>
      <c r="K2996" s="94"/>
      <c r="L2996" s="97"/>
    </row>
    <row r="2997" ht="12.75" customHeight="1">
      <c r="C2997" s="94"/>
      <c r="E2997" s="94"/>
      <c r="F2997" s="94"/>
      <c r="G2997" s="94"/>
      <c r="H2997" s="94"/>
      <c r="I2997" s="94"/>
      <c r="J2997" s="94"/>
      <c r="K2997" s="94"/>
      <c r="L2997" s="97"/>
    </row>
    <row r="2998" ht="12.75" customHeight="1">
      <c r="C2998" s="94"/>
      <c r="E2998" s="94"/>
      <c r="F2998" s="94"/>
      <c r="G2998" s="94"/>
      <c r="H2998" s="94"/>
      <c r="I2998" s="94"/>
      <c r="J2998" s="94"/>
      <c r="K2998" s="94"/>
      <c r="L2998" s="97"/>
    </row>
    <row r="2999" ht="12.75" customHeight="1">
      <c r="C2999" s="94"/>
      <c r="E2999" s="94"/>
      <c r="F2999" s="94"/>
      <c r="G2999" s="94"/>
      <c r="H2999" s="94"/>
      <c r="I2999" s="94"/>
      <c r="J2999" s="94"/>
      <c r="K2999" s="94"/>
      <c r="L2999" s="97"/>
    </row>
    <row r="3000" ht="12.75" customHeight="1">
      <c r="C3000" s="94"/>
      <c r="E3000" s="94"/>
      <c r="F3000" s="94"/>
      <c r="G3000" s="94"/>
      <c r="H3000" s="94"/>
      <c r="I3000" s="94"/>
      <c r="J3000" s="94"/>
      <c r="K3000" s="94"/>
      <c r="L3000" s="97"/>
    </row>
    <row r="3001" ht="12.75" customHeight="1">
      <c r="C3001" s="94"/>
      <c r="E3001" s="94"/>
      <c r="F3001" s="94"/>
      <c r="G3001" s="94"/>
      <c r="H3001" s="94"/>
      <c r="I3001" s="94"/>
      <c r="J3001" s="94"/>
      <c r="K3001" s="94"/>
      <c r="L3001" s="97"/>
    </row>
    <row r="3002" ht="12.75" customHeight="1">
      <c r="C3002" s="94"/>
      <c r="E3002" s="94"/>
      <c r="F3002" s="94"/>
      <c r="G3002" s="94"/>
      <c r="H3002" s="94"/>
      <c r="I3002" s="94"/>
      <c r="J3002" s="94"/>
      <c r="K3002" s="94"/>
      <c r="L3002" s="97"/>
    </row>
    <row r="3003" ht="12.75" customHeight="1">
      <c r="C3003" s="94"/>
      <c r="E3003" s="94"/>
      <c r="F3003" s="94"/>
      <c r="G3003" s="94"/>
      <c r="H3003" s="94"/>
      <c r="I3003" s="94"/>
      <c r="J3003" s="94"/>
      <c r="K3003" s="94"/>
      <c r="L3003" s="97"/>
    </row>
    <row r="3004" ht="12.75" customHeight="1">
      <c r="C3004" s="94"/>
      <c r="E3004" s="94"/>
      <c r="F3004" s="94"/>
      <c r="G3004" s="94"/>
      <c r="H3004" s="94"/>
      <c r="I3004" s="94"/>
      <c r="J3004" s="94"/>
      <c r="K3004" s="94"/>
      <c r="L3004" s="97"/>
    </row>
    <row r="3005" ht="12.75" customHeight="1">
      <c r="C3005" s="94"/>
      <c r="E3005" s="94"/>
      <c r="F3005" s="94"/>
      <c r="G3005" s="94"/>
      <c r="H3005" s="94"/>
      <c r="I3005" s="94"/>
      <c r="J3005" s="94"/>
      <c r="K3005" s="94"/>
      <c r="L3005" s="97"/>
    </row>
    <row r="3006" ht="12.75" customHeight="1">
      <c r="C3006" s="94"/>
      <c r="E3006" s="94"/>
      <c r="F3006" s="94"/>
      <c r="G3006" s="94"/>
      <c r="H3006" s="94"/>
      <c r="I3006" s="94"/>
      <c r="J3006" s="94"/>
      <c r="K3006" s="94"/>
      <c r="L3006" s="97"/>
    </row>
    <row r="3007" ht="12.75" customHeight="1">
      <c r="C3007" s="94"/>
      <c r="E3007" s="94"/>
      <c r="F3007" s="94"/>
      <c r="G3007" s="94"/>
      <c r="H3007" s="94"/>
      <c r="I3007" s="94"/>
      <c r="J3007" s="94"/>
      <c r="K3007" s="94"/>
      <c r="L3007" s="97"/>
    </row>
    <row r="3008" ht="12.75" customHeight="1">
      <c r="C3008" s="94"/>
      <c r="E3008" s="94"/>
      <c r="F3008" s="94"/>
      <c r="G3008" s="94"/>
      <c r="H3008" s="94"/>
      <c r="I3008" s="94"/>
      <c r="J3008" s="94"/>
      <c r="K3008" s="94"/>
      <c r="L3008" s="97"/>
    </row>
    <row r="3009" ht="12.75" customHeight="1">
      <c r="C3009" s="94"/>
      <c r="E3009" s="94"/>
      <c r="F3009" s="94"/>
      <c r="G3009" s="94"/>
      <c r="H3009" s="94"/>
      <c r="I3009" s="94"/>
      <c r="J3009" s="94"/>
      <c r="K3009" s="94"/>
      <c r="L3009" s="97"/>
    </row>
    <row r="3010" ht="12.75" customHeight="1">
      <c r="C3010" s="94"/>
      <c r="E3010" s="94"/>
      <c r="H3010" s="94"/>
      <c r="I3010" s="94"/>
      <c r="J3010" s="94"/>
      <c r="K3010" s="94"/>
      <c r="L3010" s="97"/>
    </row>
  </sheetData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57"/>
    <col customWidth="1" min="7" max="26" width="8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1"/>
</worksheet>
</file>